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drawings/drawing2.xml" ContentType="application/vnd.openxmlformats-officedocument.drawing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drawings/drawing3.xml" ContentType="application/vnd.openxmlformats-officedocument.drawing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drawings/drawing4.xml" ContentType="application/vnd.openxmlformats-officedocument.drawing+xml"/>
  <Override PartName="/xl/ctrlProps/ctrlProp11.xml" ContentType="application/vnd.ms-excel.controlproperties+xml"/>
  <Override PartName="/xl/charts/chart1.xml" ContentType="application/vnd.openxmlformats-officedocument.drawingml.chart+xml"/>
  <Override PartName="/xl/drawings/drawing5.xml" ContentType="application/vnd.openxmlformats-officedocument.drawing+xml"/>
  <Override PartName="/xl/ctrlProps/ctrlProp12.xml" ContentType="application/vnd.ms-excel.controlproperties+xml"/>
  <Override PartName="/xl/charts/chart2.xml" ContentType="application/vnd.openxmlformats-officedocument.drawingml.chart+xml"/>
  <Override PartName="/xl/drawings/drawing6.xml" ContentType="application/vnd.openxmlformats-officedocument.drawing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harts/chart3.xml" ContentType="application/vnd.openxmlformats-officedocument.drawingml.chart+xml"/>
  <Override PartName="/xl/charts/chart4.xml" ContentType="application/vnd.openxmlformats-officedocument.drawingml.chart+xml"/>
  <Override PartName="/xl/charts/chart5.xml" ContentType="application/vnd.openxmlformats-officedocument.drawingml.chart+xml"/>
  <Override PartName="/xl/drawings/drawing7.xml" ContentType="application/vnd.openxmlformats-officedocument.drawing+xml"/>
  <Override PartName="/xl/ctrlProps/ctrlProp16.xml" ContentType="application/vnd.ms-excel.controlproperties+xml"/>
  <Override PartName="/xl/charts/chart6.xml" ContentType="application/vnd.openxmlformats-officedocument.drawingml.chart+xml"/>
  <Override PartName="/xl/calcChain.xml" ContentType="application/vnd.openxmlformats-officedocument.spreadsheetml.calcChain+xml"/>
  <Override PartName="/xl/volatileDependencies.xml" ContentType="application/vnd.openxmlformats-officedocument.spreadsheetml.volatileDependenc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/>
  <bookViews>
    <workbookView xWindow="-15" yWindow="45" windowWidth="10020" windowHeight="8025"/>
  </bookViews>
  <sheets>
    <sheet name="価格リスト" sheetId="9" r:id="rId1"/>
    <sheet name="発注シート" sheetId="12" r:id="rId2"/>
    <sheet name="建玉状況" sheetId="11" r:id="rId3"/>
    <sheet name="クォート" sheetId="1" r:id="rId4"/>
    <sheet name="注文" sheetId="4" r:id="rId5"/>
    <sheet name="保有" sheetId="13" r:id="rId6"/>
    <sheet name="約定一覧" sheetId="14" r:id="rId7"/>
    <sheet name="売・四本値" sheetId="3" r:id="rId8"/>
    <sheet name="買・四本値" sheetId="16" r:id="rId9"/>
    <sheet name="売買損益グラフ" sheetId="15" r:id="rId10"/>
    <sheet name="損益グラフ" sheetId="17" r:id="rId11"/>
    <sheet name="注文通知情報" sheetId="18" r:id="rId12"/>
  </sheets>
  <externalReferences>
    <externalReference r:id="rId13"/>
  </externalReferences>
  <definedNames>
    <definedName name="Dlog_bk_prj_id">"エディット 12"</definedName>
    <definedName name="Dlog_bk_prj_name">"エディット 13"</definedName>
    <definedName name="Dlog_bk_sht_id">"エディット 14"</definedName>
    <definedName name="Dlog_sh_sht_name">"ドロップ 95"</definedName>
    <definedName name="シート選択見だし">"ラベル 5"</definedName>
    <definedName name="チェック">価格リスト!$G$9:$G$169</definedName>
    <definedName name="買時間足・データ">買・四本値!$C$3:$G$107</definedName>
    <definedName name="買時間足・日付">買・四本値!$A$3:$A$107</definedName>
    <definedName name="売時間足・データ">売・四本値!$C$3:$G$107</definedName>
    <definedName name="売時間足・日付">売・四本値!$A$3:$A$107</definedName>
  </definedNames>
  <calcPr calcId="144525" calcMode="manual"/>
</workbook>
</file>

<file path=xl/calcChain.xml><?xml version="1.0" encoding="utf-8"?>
<calcChain xmlns="http://schemas.openxmlformats.org/spreadsheetml/2006/main">
  <c r="H4" i="3" l="1"/>
  <c r="H5" i="3"/>
  <c r="H6" i="3"/>
  <c r="H7" i="3"/>
  <c r="H8" i="3"/>
  <c r="H9" i="3"/>
  <c r="H10" i="3"/>
  <c r="H11" i="3"/>
  <c r="H12" i="3"/>
  <c r="H13" i="3"/>
  <c r="H14" i="3"/>
  <c r="H15" i="3"/>
  <c r="H16" i="3"/>
  <c r="H17" i="3"/>
  <c r="H18" i="3"/>
  <c r="H19" i="3"/>
  <c r="H20" i="3"/>
  <c r="H21" i="3"/>
  <c r="H22" i="3"/>
  <c r="H23" i="3"/>
  <c r="H24" i="3"/>
  <c r="H25" i="3"/>
  <c r="H26" i="3"/>
  <c r="H27" i="3"/>
  <c r="H28" i="3"/>
  <c r="H29" i="3"/>
  <c r="H30" i="3"/>
  <c r="H31" i="3"/>
  <c r="H32" i="3"/>
  <c r="H33" i="3"/>
  <c r="H34" i="3"/>
  <c r="H35" i="3"/>
  <c r="H36" i="3"/>
  <c r="H37" i="3"/>
  <c r="H38" i="3"/>
  <c r="H39" i="3"/>
  <c r="H40" i="3"/>
  <c r="H41" i="3"/>
  <c r="H42" i="3"/>
  <c r="H43" i="3"/>
  <c r="H44" i="3"/>
  <c r="H45" i="3"/>
  <c r="H46" i="3"/>
  <c r="H47" i="3"/>
  <c r="H48" i="3"/>
  <c r="H49" i="3"/>
  <c r="H50" i="3"/>
  <c r="H51" i="3"/>
  <c r="H52" i="3"/>
  <c r="H53" i="3"/>
  <c r="H54" i="3"/>
  <c r="H55" i="3"/>
  <c r="H56" i="3"/>
  <c r="H57" i="3"/>
  <c r="H58" i="3"/>
  <c r="H59" i="3"/>
  <c r="H60" i="3"/>
  <c r="H61" i="3"/>
  <c r="H62" i="3"/>
  <c r="H63" i="3"/>
  <c r="H64" i="3"/>
  <c r="H65" i="3"/>
  <c r="H66" i="3"/>
  <c r="H67" i="3"/>
  <c r="H68" i="3"/>
  <c r="H69" i="3"/>
  <c r="H70" i="3"/>
  <c r="H71" i="3"/>
  <c r="H72" i="3"/>
  <c r="H73" i="3"/>
  <c r="H74" i="3"/>
  <c r="H75" i="3"/>
  <c r="H76" i="3"/>
  <c r="H77" i="3"/>
  <c r="H78" i="3"/>
  <c r="H79" i="3"/>
  <c r="H80" i="3"/>
  <c r="H81" i="3"/>
  <c r="H82" i="3"/>
  <c r="H83" i="3"/>
  <c r="H84" i="3"/>
  <c r="H85" i="3"/>
  <c r="H86" i="3"/>
  <c r="H87" i="3"/>
  <c r="H88" i="3"/>
  <c r="H89" i="3"/>
  <c r="H90" i="3"/>
  <c r="H91" i="3"/>
  <c r="H92" i="3"/>
  <c r="H93" i="3"/>
  <c r="H94" i="3"/>
  <c r="H95" i="3"/>
  <c r="H96" i="3"/>
  <c r="H97" i="3"/>
  <c r="H98" i="3"/>
  <c r="H99" i="3"/>
  <c r="H100" i="3"/>
  <c r="H101" i="3"/>
  <c r="H102" i="3"/>
  <c r="H103" i="3"/>
  <c r="H104" i="3"/>
  <c r="H105" i="3"/>
  <c r="H106" i="3"/>
  <c r="H107" i="3"/>
  <c r="H3" i="3"/>
  <c r="F4" i="11" l="1"/>
  <c r="C98" i="4" l="1"/>
  <c r="C79" i="4"/>
  <c r="C46" i="4"/>
  <c r="C19" i="4"/>
  <c r="B1" i="18"/>
  <c r="D1" i="18"/>
  <c r="A1" i="18"/>
  <c r="C1" i="18"/>
  <c r="A10" i="9" l="1"/>
  <c r="A11" i="9"/>
  <c r="A12" i="9"/>
  <c r="A13" i="9"/>
  <c r="A14" i="9"/>
  <c r="A15" i="9"/>
  <c r="A16" i="9"/>
  <c r="A17" i="9"/>
  <c r="A18" i="9"/>
  <c r="A19" i="9"/>
  <c r="A20" i="9"/>
  <c r="A21" i="9"/>
  <c r="A22" i="9"/>
  <c r="A23" i="9"/>
  <c r="A24" i="9"/>
  <c r="A25" i="9"/>
  <c r="A26" i="9"/>
  <c r="A27" i="9"/>
  <c r="A28" i="9"/>
  <c r="A29" i="9"/>
  <c r="A30" i="9"/>
  <c r="A31" i="9"/>
  <c r="A32" i="9"/>
  <c r="A33" i="9"/>
  <c r="A34" i="9"/>
  <c r="A35" i="9"/>
  <c r="A36" i="9"/>
  <c r="A37" i="9"/>
  <c r="A38" i="9"/>
  <c r="A39" i="9"/>
  <c r="A40" i="9"/>
  <c r="A41" i="9"/>
  <c r="A42" i="9"/>
  <c r="A43" i="9"/>
  <c r="A44" i="9"/>
  <c r="A45" i="9"/>
  <c r="A46" i="9"/>
  <c r="A47" i="9"/>
  <c r="A48" i="9"/>
  <c r="A49" i="9"/>
  <c r="A50" i="9"/>
  <c r="A51" i="9"/>
  <c r="A52" i="9"/>
  <c r="A53" i="9"/>
  <c r="A54" i="9"/>
  <c r="A55" i="9"/>
  <c r="A56" i="9"/>
  <c r="A57" i="9"/>
  <c r="A58" i="9"/>
  <c r="A59" i="9"/>
  <c r="A60" i="9"/>
  <c r="A61" i="9"/>
  <c r="A62" i="9"/>
  <c r="A63" i="9"/>
  <c r="A64" i="9"/>
  <c r="A65" i="9"/>
  <c r="A66" i="9"/>
  <c r="A67" i="9"/>
  <c r="A68" i="9"/>
  <c r="A69" i="9"/>
  <c r="A70" i="9"/>
  <c r="A71" i="9"/>
  <c r="A72" i="9"/>
  <c r="A73" i="9"/>
  <c r="A74" i="9"/>
  <c r="A75" i="9"/>
  <c r="A76" i="9"/>
  <c r="A77" i="9"/>
  <c r="A78" i="9"/>
  <c r="A79" i="9"/>
  <c r="A80" i="9"/>
  <c r="A81" i="9"/>
  <c r="A82" i="9"/>
  <c r="A83" i="9"/>
  <c r="A84" i="9"/>
  <c r="A85" i="9"/>
  <c r="A86" i="9"/>
  <c r="A87" i="9"/>
  <c r="A88" i="9"/>
  <c r="A89" i="9"/>
  <c r="A90" i="9"/>
  <c r="A91" i="9"/>
  <c r="A92" i="9"/>
  <c r="A93" i="9"/>
  <c r="A94" i="9"/>
  <c r="A95" i="9"/>
  <c r="A96" i="9"/>
  <c r="A97" i="9"/>
  <c r="A98" i="9"/>
  <c r="A99" i="9"/>
  <c r="A100" i="9"/>
  <c r="A101" i="9"/>
  <c r="A102" i="9"/>
  <c r="A103" i="9"/>
  <c r="A104" i="9"/>
  <c r="A105" i="9"/>
  <c r="A106" i="9"/>
  <c r="A107" i="9"/>
  <c r="A108" i="9"/>
  <c r="A109" i="9"/>
  <c r="A110" i="9"/>
  <c r="A111" i="9"/>
  <c r="A112" i="9"/>
  <c r="A113" i="9"/>
  <c r="A114" i="9"/>
  <c r="A115" i="9"/>
  <c r="A116" i="9"/>
  <c r="A117" i="9"/>
  <c r="A118" i="9"/>
  <c r="A119" i="9"/>
  <c r="A120" i="9"/>
  <c r="A121" i="9"/>
  <c r="A122" i="9"/>
  <c r="A123" i="9"/>
  <c r="A124" i="9"/>
  <c r="A125" i="9"/>
  <c r="A126" i="9"/>
  <c r="A127" i="9"/>
  <c r="A128" i="9"/>
  <c r="A129" i="9"/>
  <c r="A130" i="9"/>
  <c r="A131" i="9"/>
  <c r="A132" i="9"/>
  <c r="A133" i="9"/>
  <c r="A134" i="9"/>
  <c r="A135" i="9"/>
  <c r="A136" i="9"/>
  <c r="A137" i="9"/>
  <c r="A138" i="9"/>
  <c r="A139" i="9"/>
  <c r="A140" i="9"/>
  <c r="A141" i="9"/>
  <c r="A142" i="9"/>
  <c r="A143" i="9"/>
  <c r="A144" i="9"/>
  <c r="A145" i="9"/>
  <c r="A146" i="9"/>
  <c r="A147" i="9"/>
  <c r="A148" i="9"/>
  <c r="A149" i="9"/>
  <c r="A150" i="9"/>
  <c r="A151" i="9"/>
  <c r="A152" i="9"/>
  <c r="A153" i="9"/>
  <c r="A154" i="9"/>
  <c r="A155" i="9"/>
  <c r="A156" i="9"/>
  <c r="A157" i="9"/>
  <c r="A158" i="9"/>
  <c r="A159" i="9"/>
  <c r="A160" i="9"/>
  <c r="A161" i="9"/>
  <c r="A162" i="9"/>
  <c r="A163" i="9"/>
  <c r="A164" i="9"/>
  <c r="A165" i="9"/>
  <c r="A166" i="9"/>
  <c r="A167" i="9"/>
  <c r="A168" i="9"/>
  <c r="A169" i="9"/>
  <c r="A9" i="9"/>
  <c r="P7" i="9"/>
  <c r="B4" i="16" l="1"/>
  <c r="B5" i="16"/>
  <c r="B6" i="16"/>
  <c r="B7" i="16"/>
  <c r="B8" i="16"/>
  <c r="B9" i="16"/>
  <c r="B10" i="16"/>
  <c r="B11" i="16"/>
  <c r="B12" i="16"/>
  <c r="B13" i="16"/>
  <c r="B14" i="16"/>
  <c r="B15" i="16"/>
  <c r="B16" i="16"/>
  <c r="B17" i="16"/>
  <c r="B18" i="16"/>
  <c r="B19" i="16"/>
  <c r="B20" i="16"/>
  <c r="B21" i="16"/>
  <c r="B22" i="16"/>
  <c r="B23" i="16"/>
  <c r="B24" i="16"/>
  <c r="B25" i="16"/>
  <c r="B26" i="16"/>
  <c r="B27" i="16"/>
  <c r="B28" i="16"/>
  <c r="B29" i="16"/>
  <c r="B30" i="16"/>
  <c r="B31" i="16"/>
  <c r="B32" i="16"/>
  <c r="B33" i="16"/>
  <c r="B34" i="16"/>
  <c r="B35" i="16"/>
  <c r="B36" i="16"/>
  <c r="B37" i="16"/>
  <c r="B38" i="16"/>
  <c r="B39" i="16"/>
  <c r="B40" i="16"/>
  <c r="B41" i="16"/>
  <c r="B42" i="16"/>
  <c r="B43" i="16"/>
  <c r="B44" i="16"/>
  <c r="B45" i="16"/>
  <c r="B46" i="16"/>
  <c r="B47" i="16"/>
  <c r="B48" i="16"/>
  <c r="B49" i="16"/>
  <c r="B50" i="16"/>
  <c r="B51" i="16"/>
  <c r="B52" i="16"/>
  <c r="B53" i="16"/>
  <c r="B54" i="16"/>
  <c r="B55" i="16"/>
  <c r="B56" i="16"/>
  <c r="B57" i="16"/>
  <c r="B58" i="16"/>
  <c r="B59" i="16"/>
  <c r="B60" i="16"/>
  <c r="B61" i="16"/>
  <c r="B62" i="16"/>
  <c r="B63" i="16"/>
  <c r="B64" i="16"/>
  <c r="B65" i="16"/>
  <c r="B66" i="16"/>
  <c r="B67" i="16"/>
  <c r="B68" i="16"/>
  <c r="B69" i="16"/>
  <c r="B70" i="16"/>
  <c r="B71" i="16"/>
  <c r="B72" i="16"/>
  <c r="B73" i="16"/>
  <c r="B74" i="16"/>
  <c r="B75" i="16"/>
  <c r="B76" i="16"/>
  <c r="B77" i="16"/>
  <c r="B78" i="16"/>
  <c r="B79" i="16"/>
  <c r="B80" i="16"/>
  <c r="B81" i="16"/>
  <c r="B82" i="16"/>
  <c r="B83" i="16"/>
  <c r="B84" i="16"/>
  <c r="B85" i="16"/>
  <c r="B86" i="16"/>
  <c r="B87" i="16"/>
  <c r="B88" i="16"/>
  <c r="B89" i="16"/>
  <c r="B90" i="16"/>
  <c r="B91" i="16"/>
  <c r="B92" i="16"/>
  <c r="B93" i="16"/>
  <c r="B94" i="16"/>
  <c r="B95" i="16"/>
  <c r="B96" i="16"/>
  <c r="B97" i="16"/>
  <c r="B98" i="16"/>
  <c r="B99" i="16"/>
  <c r="B100" i="16"/>
  <c r="B101" i="16"/>
  <c r="B102" i="16"/>
  <c r="B103" i="16"/>
  <c r="B104" i="16"/>
  <c r="B105" i="16"/>
  <c r="B106" i="16"/>
  <c r="B107" i="16"/>
  <c r="B96" i="3"/>
  <c r="B3" i="16"/>
  <c r="B3" i="3"/>
  <c r="C4" i="17" l="1"/>
  <c r="C5" i="17"/>
  <c r="C6" i="17"/>
  <c r="C7" i="17"/>
  <c r="C8" i="17"/>
  <c r="C9" i="17"/>
  <c r="C10" i="17"/>
  <c r="C11" i="17"/>
  <c r="C12" i="17"/>
  <c r="C13" i="17"/>
  <c r="C14" i="17"/>
  <c r="C15" i="17"/>
  <c r="C16" i="17"/>
  <c r="C17" i="17"/>
  <c r="C18" i="17"/>
  <c r="C19" i="17"/>
  <c r="C20" i="17"/>
  <c r="C21" i="17"/>
  <c r="C22" i="17"/>
  <c r="C23" i="17"/>
  <c r="C24" i="17"/>
  <c r="C25" i="17"/>
  <c r="C26" i="17"/>
  <c r="C27" i="17"/>
  <c r="C28" i="17"/>
  <c r="C29" i="17"/>
  <c r="C30" i="17"/>
  <c r="C31" i="17"/>
  <c r="C32" i="17"/>
  <c r="C33" i="17"/>
  <c r="C34" i="17"/>
  <c r="C35" i="17"/>
  <c r="C36" i="17"/>
  <c r="C37" i="17"/>
  <c r="C38" i="17"/>
  <c r="C39" i="17"/>
  <c r="C40" i="17"/>
  <c r="C41" i="17"/>
  <c r="C42" i="17"/>
  <c r="C43" i="17"/>
  <c r="C44" i="17"/>
  <c r="C45" i="17"/>
  <c r="C46" i="17"/>
  <c r="C47" i="17"/>
  <c r="C48" i="17"/>
  <c r="C49" i="17"/>
  <c r="C50" i="17"/>
  <c r="C51" i="17"/>
  <c r="C52" i="17"/>
  <c r="C53" i="17"/>
  <c r="C54" i="17"/>
  <c r="C55" i="17"/>
  <c r="C56" i="17"/>
  <c r="C57" i="17"/>
  <c r="C58" i="17"/>
  <c r="C59" i="17"/>
  <c r="C60" i="17"/>
  <c r="C61" i="17"/>
  <c r="C62" i="17"/>
  <c r="C63" i="17"/>
  <c r="C64" i="17"/>
  <c r="C65" i="17"/>
  <c r="C66" i="17"/>
  <c r="C67" i="17"/>
  <c r="C68" i="17"/>
  <c r="C69" i="17"/>
  <c r="C70" i="17"/>
  <c r="C71" i="17"/>
  <c r="C72" i="17"/>
  <c r="C73" i="17"/>
  <c r="C74" i="17"/>
  <c r="C75" i="17"/>
  <c r="C76" i="17"/>
  <c r="C77" i="17"/>
  <c r="C78" i="17"/>
  <c r="C79" i="17"/>
  <c r="C80" i="17"/>
  <c r="C81" i="17"/>
  <c r="C82" i="17"/>
  <c r="C83" i="17"/>
  <c r="C84" i="17"/>
  <c r="C85" i="17"/>
  <c r="C86" i="17"/>
  <c r="C87" i="17"/>
  <c r="C88" i="17"/>
  <c r="C89" i="17"/>
  <c r="C90" i="17"/>
  <c r="C91" i="17"/>
  <c r="C92" i="17"/>
  <c r="C93" i="17"/>
  <c r="C94" i="17"/>
  <c r="C95" i="17"/>
  <c r="C96" i="17"/>
  <c r="C97" i="17"/>
  <c r="C98" i="17"/>
  <c r="C99" i="17"/>
  <c r="C100" i="17"/>
  <c r="C101" i="17"/>
  <c r="C102" i="17"/>
  <c r="C103" i="17"/>
  <c r="C104" i="17"/>
  <c r="C105" i="17"/>
  <c r="C106" i="17"/>
  <c r="C107" i="17"/>
  <c r="C3" i="17"/>
  <c r="C2" i="17"/>
  <c r="E2" i="17"/>
  <c r="D2" i="17"/>
  <c r="B2" i="17"/>
  <c r="H4" i="16"/>
  <c r="E4" i="17" s="1"/>
  <c r="H5" i="16"/>
  <c r="E5" i="17" s="1"/>
  <c r="H6" i="16"/>
  <c r="E6" i="17" s="1"/>
  <c r="H7" i="16"/>
  <c r="E7" i="17" s="1"/>
  <c r="H8" i="16"/>
  <c r="E8" i="17" s="1"/>
  <c r="H9" i="16"/>
  <c r="E9" i="17" s="1"/>
  <c r="H10" i="16"/>
  <c r="E10" i="17" s="1"/>
  <c r="H11" i="16"/>
  <c r="E11" i="17" s="1"/>
  <c r="H12" i="16"/>
  <c r="E12" i="17" s="1"/>
  <c r="H13" i="16"/>
  <c r="E13" i="17" s="1"/>
  <c r="H14" i="16"/>
  <c r="E14" i="17" s="1"/>
  <c r="H15" i="16"/>
  <c r="E15" i="17" s="1"/>
  <c r="H16" i="16"/>
  <c r="E16" i="17" s="1"/>
  <c r="H17" i="16"/>
  <c r="E17" i="17" s="1"/>
  <c r="H18" i="16"/>
  <c r="E18" i="17" s="1"/>
  <c r="H19" i="16"/>
  <c r="E19" i="17" s="1"/>
  <c r="H20" i="16"/>
  <c r="E20" i="17" s="1"/>
  <c r="H21" i="16"/>
  <c r="E21" i="17" s="1"/>
  <c r="H22" i="16"/>
  <c r="E22" i="17" s="1"/>
  <c r="H23" i="16"/>
  <c r="E23" i="17" s="1"/>
  <c r="H24" i="16"/>
  <c r="E24" i="17" s="1"/>
  <c r="H25" i="16"/>
  <c r="E25" i="17" s="1"/>
  <c r="H26" i="16"/>
  <c r="E26" i="17" s="1"/>
  <c r="H27" i="16"/>
  <c r="E27" i="17" s="1"/>
  <c r="H28" i="16"/>
  <c r="E28" i="17" s="1"/>
  <c r="H29" i="16"/>
  <c r="E29" i="17" s="1"/>
  <c r="H30" i="16"/>
  <c r="E30" i="17" s="1"/>
  <c r="H31" i="16"/>
  <c r="E31" i="17" s="1"/>
  <c r="H32" i="16"/>
  <c r="E32" i="17" s="1"/>
  <c r="H33" i="16"/>
  <c r="E33" i="17" s="1"/>
  <c r="H34" i="16"/>
  <c r="E34" i="17" s="1"/>
  <c r="H35" i="16"/>
  <c r="E35" i="17" s="1"/>
  <c r="H36" i="16"/>
  <c r="E36" i="17" s="1"/>
  <c r="H37" i="16"/>
  <c r="E37" i="17" s="1"/>
  <c r="H38" i="16"/>
  <c r="E38" i="17" s="1"/>
  <c r="H39" i="16"/>
  <c r="E39" i="17" s="1"/>
  <c r="H40" i="16"/>
  <c r="E40" i="17" s="1"/>
  <c r="H41" i="16"/>
  <c r="E41" i="17" s="1"/>
  <c r="H42" i="16"/>
  <c r="E42" i="17" s="1"/>
  <c r="H43" i="16"/>
  <c r="E43" i="17" s="1"/>
  <c r="H44" i="16"/>
  <c r="E44" i="17" s="1"/>
  <c r="H45" i="16"/>
  <c r="E45" i="17" s="1"/>
  <c r="H46" i="16"/>
  <c r="E46" i="17" s="1"/>
  <c r="H47" i="16"/>
  <c r="E47" i="17" s="1"/>
  <c r="H48" i="16"/>
  <c r="E48" i="17" s="1"/>
  <c r="H49" i="16"/>
  <c r="E49" i="17" s="1"/>
  <c r="H50" i="16"/>
  <c r="E50" i="17" s="1"/>
  <c r="H51" i="16"/>
  <c r="E51" i="17" s="1"/>
  <c r="H52" i="16"/>
  <c r="E52" i="17" s="1"/>
  <c r="H53" i="16"/>
  <c r="E53" i="17" s="1"/>
  <c r="H54" i="16"/>
  <c r="E54" i="17" s="1"/>
  <c r="H55" i="16"/>
  <c r="E55" i="17" s="1"/>
  <c r="H56" i="16"/>
  <c r="E56" i="17" s="1"/>
  <c r="H57" i="16"/>
  <c r="E57" i="17" s="1"/>
  <c r="H58" i="16"/>
  <c r="E58" i="17" s="1"/>
  <c r="H59" i="16"/>
  <c r="E59" i="17" s="1"/>
  <c r="H60" i="16"/>
  <c r="E60" i="17" s="1"/>
  <c r="H61" i="16"/>
  <c r="E61" i="17" s="1"/>
  <c r="H62" i="16"/>
  <c r="E62" i="17" s="1"/>
  <c r="H63" i="16"/>
  <c r="E63" i="17" s="1"/>
  <c r="H64" i="16"/>
  <c r="E64" i="17" s="1"/>
  <c r="H65" i="16"/>
  <c r="E65" i="17" s="1"/>
  <c r="H66" i="16"/>
  <c r="E66" i="17" s="1"/>
  <c r="H67" i="16"/>
  <c r="E67" i="17" s="1"/>
  <c r="H68" i="16"/>
  <c r="E68" i="17" s="1"/>
  <c r="H69" i="16"/>
  <c r="E69" i="17" s="1"/>
  <c r="H70" i="16"/>
  <c r="E70" i="17" s="1"/>
  <c r="H71" i="16"/>
  <c r="E71" i="17" s="1"/>
  <c r="H72" i="16"/>
  <c r="E72" i="17" s="1"/>
  <c r="H73" i="16"/>
  <c r="E73" i="17" s="1"/>
  <c r="H74" i="16"/>
  <c r="E74" i="17" s="1"/>
  <c r="H75" i="16"/>
  <c r="E75" i="17" s="1"/>
  <c r="H76" i="16"/>
  <c r="E76" i="17" s="1"/>
  <c r="H77" i="16"/>
  <c r="E77" i="17" s="1"/>
  <c r="H78" i="16"/>
  <c r="E78" i="17" s="1"/>
  <c r="H79" i="16"/>
  <c r="E79" i="17" s="1"/>
  <c r="H80" i="16"/>
  <c r="E80" i="17" s="1"/>
  <c r="H81" i="16"/>
  <c r="E81" i="17" s="1"/>
  <c r="H82" i="16"/>
  <c r="E82" i="17" s="1"/>
  <c r="H83" i="16"/>
  <c r="E83" i="17" s="1"/>
  <c r="H84" i="16"/>
  <c r="E84" i="17" s="1"/>
  <c r="H85" i="16"/>
  <c r="E85" i="17" s="1"/>
  <c r="H86" i="16"/>
  <c r="E86" i="17" s="1"/>
  <c r="H87" i="16"/>
  <c r="E87" i="17" s="1"/>
  <c r="H88" i="16"/>
  <c r="E88" i="17" s="1"/>
  <c r="H89" i="16"/>
  <c r="E89" i="17" s="1"/>
  <c r="H90" i="16"/>
  <c r="E90" i="17" s="1"/>
  <c r="H91" i="16"/>
  <c r="E91" i="17" s="1"/>
  <c r="H92" i="16"/>
  <c r="E92" i="17" s="1"/>
  <c r="H93" i="16"/>
  <c r="E93" i="17" s="1"/>
  <c r="H94" i="16"/>
  <c r="E94" i="17" s="1"/>
  <c r="H95" i="16"/>
  <c r="E95" i="17" s="1"/>
  <c r="H96" i="16"/>
  <c r="E96" i="17" s="1"/>
  <c r="H97" i="16"/>
  <c r="E97" i="17" s="1"/>
  <c r="H98" i="16"/>
  <c r="E98" i="17" s="1"/>
  <c r="H99" i="16"/>
  <c r="E99" i="17" s="1"/>
  <c r="H100" i="16"/>
  <c r="E100" i="17" s="1"/>
  <c r="H101" i="16"/>
  <c r="E101" i="17" s="1"/>
  <c r="H102" i="16"/>
  <c r="E102" i="17" s="1"/>
  <c r="H103" i="16"/>
  <c r="E103" i="17" s="1"/>
  <c r="H104" i="16"/>
  <c r="E104" i="17" s="1"/>
  <c r="H105" i="16"/>
  <c r="E105" i="17" s="1"/>
  <c r="H106" i="16"/>
  <c r="E106" i="17" s="1"/>
  <c r="H107" i="16"/>
  <c r="E107" i="17" s="1"/>
  <c r="H3" i="16"/>
  <c r="E3" i="17" s="1"/>
  <c r="B96" i="17"/>
  <c r="B97" i="3"/>
  <c r="B97" i="17" s="1"/>
  <c r="B98" i="3"/>
  <c r="B98" i="17" s="1"/>
  <c r="B99" i="3"/>
  <c r="B99" i="17" s="1"/>
  <c r="B100" i="3"/>
  <c r="B100" i="17" s="1"/>
  <c r="B101" i="3"/>
  <c r="B101" i="17" s="1"/>
  <c r="B102" i="3"/>
  <c r="B102" i="17" s="1"/>
  <c r="B103" i="3"/>
  <c r="B103" i="17" s="1"/>
  <c r="B104" i="3"/>
  <c r="B104" i="17" s="1"/>
  <c r="B105" i="3"/>
  <c r="B105" i="17" s="1"/>
  <c r="B106" i="3"/>
  <c r="B106" i="17" s="1"/>
  <c r="B107" i="3"/>
  <c r="B107" i="17" s="1"/>
  <c r="B4" i="3"/>
  <c r="B4" i="17" s="1"/>
  <c r="B5" i="3"/>
  <c r="B5" i="17" s="1"/>
  <c r="B6" i="3"/>
  <c r="B6" i="17" s="1"/>
  <c r="B7" i="3"/>
  <c r="B7" i="17" s="1"/>
  <c r="B8" i="3"/>
  <c r="B8" i="17" s="1"/>
  <c r="B9" i="3"/>
  <c r="B9" i="17" s="1"/>
  <c r="B10" i="3"/>
  <c r="B10" i="17" s="1"/>
  <c r="B11" i="3"/>
  <c r="B11" i="17" s="1"/>
  <c r="B12" i="3"/>
  <c r="B12" i="17" s="1"/>
  <c r="B13" i="3"/>
  <c r="B13" i="17" s="1"/>
  <c r="B14" i="3"/>
  <c r="B14" i="17" s="1"/>
  <c r="B15" i="3"/>
  <c r="B15" i="17" s="1"/>
  <c r="B16" i="3"/>
  <c r="B16" i="17" s="1"/>
  <c r="B17" i="3"/>
  <c r="B17" i="17" s="1"/>
  <c r="B18" i="3"/>
  <c r="B18" i="17" s="1"/>
  <c r="B19" i="3"/>
  <c r="B19" i="17" s="1"/>
  <c r="B20" i="3"/>
  <c r="B20" i="17" s="1"/>
  <c r="B21" i="3"/>
  <c r="B21" i="17" s="1"/>
  <c r="B22" i="3"/>
  <c r="B22" i="17" s="1"/>
  <c r="B23" i="3"/>
  <c r="B23" i="17" s="1"/>
  <c r="B24" i="3"/>
  <c r="B24" i="17" s="1"/>
  <c r="B25" i="3"/>
  <c r="B25" i="17" s="1"/>
  <c r="B26" i="3"/>
  <c r="B26" i="17" s="1"/>
  <c r="B27" i="3"/>
  <c r="B27" i="17" s="1"/>
  <c r="B28" i="3"/>
  <c r="B28" i="17" s="1"/>
  <c r="B29" i="3"/>
  <c r="B29" i="17" s="1"/>
  <c r="B30" i="3"/>
  <c r="B30" i="17" s="1"/>
  <c r="B31" i="3"/>
  <c r="B31" i="17" s="1"/>
  <c r="B32" i="3"/>
  <c r="B32" i="17" s="1"/>
  <c r="B33" i="3"/>
  <c r="B33" i="17" s="1"/>
  <c r="B34" i="3"/>
  <c r="B34" i="17" s="1"/>
  <c r="B35" i="3"/>
  <c r="B35" i="17" s="1"/>
  <c r="B36" i="3"/>
  <c r="B36" i="17" s="1"/>
  <c r="B37" i="3"/>
  <c r="B37" i="17" s="1"/>
  <c r="B38" i="3"/>
  <c r="B38" i="17" s="1"/>
  <c r="B39" i="3"/>
  <c r="B39" i="17" s="1"/>
  <c r="B40" i="3"/>
  <c r="B40" i="17" s="1"/>
  <c r="B41" i="3"/>
  <c r="B41" i="17" s="1"/>
  <c r="B42" i="3"/>
  <c r="B42" i="17" s="1"/>
  <c r="B43" i="3"/>
  <c r="B43" i="17" s="1"/>
  <c r="B44" i="3"/>
  <c r="B44" i="17" s="1"/>
  <c r="B45" i="3"/>
  <c r="B45" i="17" s="1"/>
  <c r="B46" i="3"/>
  <c r="B46" i="17" s="1"/>
  <c r="B47" i="3"/>
  <c r="B47" i="17" s="1"/>
  <c r="B48" i="3"/>
  <c r="B48" i="17" s="1"/>
  <c r="B49" i="3"/>
  <c r="B49" i="17" s="1"/>
  <c r="B50" i="3"/>
  <c r="B50" i="17" s="1"/>
  <c r="B51" i="3"/>
  <c r="B51" i="17" s="1"/>
  <c r="B52" i="3"/>
  <c r="B52" i="17" s="1"/>
  <c r="B53" i="3"/>
  <c r="B53" i="17" s="1"/>
  <c r="B54" i="3"/>
  <c r="B54" i="17" s="1"/>
  <c r="B55" i="3"/>
  <c r="B55" i="17" s="1"/>
  <c r="B56" i="3"/>
  <c r="B56" i="17" s="1"/>
  <c r="B57" i="3"/>
  <c r="B57" i="17" s="1"/>
  <c r="B58" i="3"/>
  <c r="B58" i="17" s="1"/>
  <c r="B59" i="3"/>
  <c r="B59" i="17" s="1"/>
  <c r="B60" i="3"/>
  <c r="B60" i="17" s="1"/>
  <c r="B61" i="3"/>
  <c r="B61" i="17" s="1"/>
  <c r="B62" i="3"/>
  <c r="B62" i="17" s="1"/>
  <c r="B63" i="3"/>
  <c r="B63" i="17" s="1"/>
  <c r="B64" i="3"/>
  <c r="B64" i="17" s="1"/>
  <c r="B65" i="3"/>
  <c r="B65" i="17" s="1"/>
  <c r="B66" i="3"/>
  <c r="B66" i="17" s="1"/>
  <c r="B67" i="3"/>
  <c r="B67" i="17" s="1"/>
  <c r="B68" i="3"/>
  <c r="B68" i="17" s="1"/>
  <c r="B69" i="3"/>
  <c r="B69" i="17" s="1"/>
  <c r="B70" i="3"/>
  <c r="B70" i="17" s="1"/>
  <c r="B71" i="3"/>
  <c r="B71" i="17" s="1"/>
  <c r="B72" i="3"/>
  <c r="B72" i="17" s="1"/>
  <c r="B73" i="3"/>
  <c r="B73" i="17" s="1"/>
  <c r="B74" i="3"/>
  <c r="B74" i="17" s="1"/>
  <c r="B75" i="3"/>
  <c r="B75" i="17" s="1"/>
  <c r="B76" i="3"/>
  <c r="B76" i="17" s="1"/>
  <c r="B77" i="3"/>
  <c r="B77" i="17" s="1"/>
  <c r="B78" i="3"/>
  <c r="B78" i="17" s="1"/>
  <c r="B79" i="3"/>
  <c r="B79" i="17" s="1"/>
  <c r="B80" i="3"/>
  <c r="B80" i="17" s="1"/>
  <c r="B81" i="3"/>
  <c r="B81" i="17" s="1"/>
  <c r="B82" i="3"/>
  <c r="B82" i="17" s="1"/>
  <c r="B83" i="3"/>
  <c r="B83" i="17" s="1"/>
  <c r="B84" i="3"/>
  <c r="B84" i="17" s="1"/>
  <c r="B85" i="3"/>
  <c r="B85" i="17" s="1"/>
  <c r="B86" i="3"/>
  <c r="B86" i="17" s="1"/>
  <c r="B87" i="3"/>
  <c r="B87" i="17" s="1"/>
  <c r="B88" i="3"/>
  <c r="B88" i="17" s="1"/>
  <c r="B89" i="3"/>
  <c r="B89" i="17" s="1"/>
  <c r="B90" i="3"/>
  <c r="B90" i="17" s="1"/>
  <c r="B91" i="3"/>
  <c r="B91" i="17" s="1"/>
  <c r="B92" i="3"/>
  <c r="B92" i="17" s="1"/>
  <c r="B93" i="3"/>
  <c r="B93" i="17" s="1"/>
  <c r="B94" i="3"/>
  <c r="B94" i="17" s="1"/>
  <c r="B95" i="3"/>
  <c r="B95" i="17" s="1"/>
  <c r="B3" i="17"/>
  <c r="E4" i="13"/>
  <c r="F4" i="13" s="1"/>
  <c r="E40" i="13"/>
  <c r="F40" i="13" s="1"/>
  <c r="E41" i="13"/>
  <c r="F41" i="13" s="1"/>
  <c r="E42" i="13"/>
  <c r="F42" i="13" s="1"/>
  <c r="E43" i="13"/>
  <c r="F43" i="13" s="1"/>
  <c r="E44" i="13"/>
  <c r="F44" i="13" s="1"/>
  <c r="E45" i="13"/>
  <c r="F45" i="13" s="1"/>
  <c r="E46" i="13"/>
  <c r="F46" i="13" s="1"/>
  <c r="E47" i="13"/>
  <c r="F47" i="13" s="1"/>
  <c r="E48" i="13"/>
  <c r="F48" i="13" s="1"/>
  <c r="E49" i="13"/>
  <c r="F49" i="13" s="1"/>
  <c r="E50" i="13"/>
  <c r="F50" i="13" s="1"/>
  <c r="E51" i="13"/>
  <c r="F51" i="13" s="1"/>
  <c r="E52" i="13"/>
  <c r="F52" i="13" s="1"/>
  <c r="E53" i="13"/>
  <c r="F53" i="13" s="1"/>
  <c r="E54" i="13"/>
  <c r="F54" i="13" s="1"/>
  <c r="E55" i="13"/>
  <c r="F55" i="13" s="1"/>
  <c r="E56" i="13"/>
  <c r="F56" i="13" s="1"/>
  <c r="E57" i="13"/>
  <c r="F57" i="13" s="1"/>
  <c r="E58" i="13"/>
  <c r="F58" i="13" s="1"/>
  <c r="E59" i="13"/>
  <c r="F59" i="13" s="1"/>
  <c r="E60" i="13"/>
  <c r="F60" i="13" s="1"/>
  <c r="E61" i="13"/>
  <c r="F61" i="13" s="1"/>
  <c r="E62" i="13"/>
  <c r="F62" i="13" s="1"/>
  <c r="E63" i="13"/>
  <c r="F63" i="13" s="1"/>
  <c r="E64" i="13"/>
  <c r="F64" i="13" s="1"/>
  <c r="E65" i="13"/>
  <c r="F65" i="13" s="1"/>
  <c r="E66" i="13"/>
  <c r="F66" i="13" s="1"/>
  <c r="E67" i="13"/>
  <c r="F67" i="13" s="1"/>
  <c r="E68" i="13"/>
  <c r="F68" i="13" s="1"/>
  <c r="E69" i="13"/>
  <c r="F69" i="13" s="1"/>
  <c r="E70" i="13"/>
  <c r="F70" i="13" s="1"/>
  <c r="E71" i="13"/>
  <c r="F71" i="13" s="1"/>
  <c r="E72" i="13"/>
  <c r="F72" i="13" s="1"/>
  <c r="E73" i="13"/>
  <c r="F73" i="13" s="1"/>
  <c r="E74" i="13"/>
  <c r="F74" i="13" s="1"/>
  <c r="E75" i="13"/>
  <c r="F75" i="13" s="1"/>
  <c r="E76" i="13"/>
  <c r="F76" i="13" s="1"/>
  <c r="E77" i="13"/>
  <c r="F77" i="13" s="1"/>
  <c r="E78" i="13"/>
  <c r="F78" i="13" s="1"/>
  <c r="E79" i="13"/>
  <c r="F79" i="13" s="1"/>
  <c r="E80" i="13"/>
  <c r="F80" i="13" s="1"/>
  <c r="E81" i="13"/>
  <c r="F81" i="13" s="1"/>
  <c r="E82" i="13"/>
  <c r="F82" i="13" s="1"/>
  <c r="E83" i="13"/>
  <c r="F83" i="13" s="1"/>
  <c r="E84" i="13"/>
  <c r="F84" i="13" s="1"/>
  <c r="E85" i="13"/>
  <c r="F85" i="13" s="1"/>
  <c r="E86" i="13"/>
  <c r="F86" i="13" s="1"/>
  <c r="E87" i="13"/>
  <c r="F87" i="13" s="1"/>
  <c r="E88" i="13"/>
  <c r="F88" i="13" s="1"/>
  <c r="E89" i="13"/>
  <c r="F89" i="13" s="1"/>
  <c r="E90" i="13"/>
  <c r="F90" i="13" s="1"/>
  <c r="E91" i="13"/>
  <c r="F91" i="13" s="1"/>
  <c r="E92" i="13"/>
  <c r="F92" i="13" s="1"/>
  <c r="E93" i="13"/>
  <c r="F93" i="13" s="1"/>
  <c r="E94" i="13"/>
  <c r="F94" i="13" s="1"/>
  <c r="E95" i="13"/>
  <c r="F95" i="13" s="1"/>
  <c r="E96" i="13"/>
  <c r="F96" i="13" s="1"/>
  <c r="E97" i="13"/>
  <c r="F97" i="13" s="1"/>
  <c r="E98" i="13"/>
  <c r="F98" i="13" s="1"/>
  <c r="E99" i="13"/>
  <c r="F99" i="13" s="1"/>
  <c r="E100" i="13"/>
  <c r="F100" i="13" s="1"/>
  <c r="E101" i="13"/>
  <c r="F101" i="13" s="1"/>
  <c r="E102" i="13"/>
  <c r="F102" i="13" s="1"/>
  <c r="E103" i="13"/>
  <c r="F103" i="13" s="1"/>
  <c r="E104" i="13"/>
  <c r="F104" i="13" s="1"/>
  <c r="E105" i="13"/>
  <c r="F105" i="13" s="1"/>
  <c r="E106" i="13"/>
  <c r="F106" i="13" s="1"/>
  <c r="E107" i="13"/>
  <c r="F107" i="13" s="1"/>
  <c r="E108" i="13"/>
  <c r="F108" i="13" s="1"/>
  <c r="E109" i="13"/>
  <c r="F109" i="13" s="1"/>
  <c r="E110" i="13"/>
  <c r="F110" i="13" s="1"/>
  <c r="E111" i="13"/>
  <c r="F111" i="13" s="1"/>
  <c r="E112" i="13"/>
  <c r="F112" i="13" s="1"/>
  <c r="E113" i="13"/>
  <c r="F113" i="13" s="1"/>
  <c r="E114" i="13"/>
  <c r="F114" i="13" s="1"/>
  <c r="E115" i="13"/>
  <c r="F115" i="13" s="1"/>
  <c r="E116" i="13"/>
  <c r="F116" i="13" s="1"/>
  <c r="E117" i="13"/>
  <c r="F117" i="13" s="1"/>
  <c r="E118" i="13"/>
  <c r="F118" i="13" s="1"/>
  <c r="E119" i="13"/>
  <c r="F119" i="13" s="1"/>
  <c r="E120" i="13"/>
  <c r="F120" i="13" s="1"/>
  <c r="E121" i="13"/>
  <c r="F121" i="13" s="1"/>
  <c r="E122" i="13"/>
  <c r="F122" i="13" s="1"/>
  <c r="E123" i="13"/>
  <c r="F123" i="13" s="1"/>
  <c r="E124" i="13"/>
  <c r="F124" i="13" s="1"/>
  <c r="E125" i="13"/>
  <c r="F125" i="13" s="1"/>
  <c r="E126" i="13"/>
  <c r="F126" i="13" s="1"/>
  <c r="E127" i="13"/>
  <c r="F127" i="13" s="1"/>
  <c r="E128" i="13"/>
  <c r="F128" i="13" s="1"/>
  <c r="E129" i="13"/>
  <c r="F129" i="13" s="1"/>
  <c r="E130" i="13"/>
  <c r="F130" i="13" s="1"/>
  <c r="E131" i="13"/>
  <c r="F131" i="13" s="1"/>
  <c r="E132" i="13"/>
  <c r="F132" i="13" s="1"/>
  <c r="E133" i="13"/>
  <c r="F133" i="13" s="1"/>
  <c r="E134" i="13"/>
  <c r="F134" i="13" s="1"/>
  <c r="E135" i="13"/>
  <c r="F135" i="13" s="1"/>
  <c r="E136" i="13"/>
  <c r="F136" i="13" s="1"/>
  <c r="E137" i="13"/>
  <c r="F137" i="13" s="1"/>
  <c r="E138" i="13"/>
  <c r="F138" i="13" s="1"/>
  <c r="E139" i="13"/>
  <c r="F139" i="13" s="1"/>
  <c r="E140" i="13"/>
  <c r="F140" i="13" s="1"/>
  <c r="E141" i="13"/>
  <c r="F141" i="13" s="1"/>
  <c r="E142" i="13"/>
  <c r="F142" i="13" s="1"/>
  <c r="E143" i="13"/>
  <c r="F143" i="13" s="1"/>
  <c r="E144" i="13"/>
  <c r="F144" i="13" s="1"/>
  <c r="E145" i="13"/>
  <c r="F145" i="13" s="1"/>
  <c r="E146" i="13"/>
  <c r="F146" i="13" s="1"/>
  <c r="E147" i="13"/>
  <c r="F147" i="13" s="1"/>
  <c r="E148" i="13"/>
  <c r="F148" i="13" s="1"/>
  <c r="E149" i="13"/>
  <c r="F149" i="13" s="1"/>
  <c r="E150" i="13"/>
  <c r="F150" i="13" s="1"/>
  <c r="E151" i="13"/>
  <c r="F151" i="13" s="1"/>
  <c r="E152" i="13"/>
  <c r="F152" i="13" s="1"/>
  <c r="E153" i="13"/>
  <c r="F153" i="13" s="1"/>
  <c r="E154" i="13"/>
  <c r="F154" i="13" s="1"/>
  <c r="E155" i="13"/>
  <c r="F155" i="13" s="1"/>
  <c r="E156" i="13"/>
  <c r="F156" i="13" s="1"/>
  <c r="E157" i="13"/>
  <c r="F157" i="13" s="1"/>
  <c r="E158" i="13"/>
  <c r="F158" i="13" s="1"/>
  <c r="E159" i="13"/>
  <c r="F159" i="13" s="1"/>
  <c r="E160" i="13"/>
  <c r="F160" i="13" s="1"/>
  <c r="E161" i="13"/>
  <c r="F161" i="13" s="1"/>
  <c r="E162" i="13"/>
  <c r="F162" i="13" s="1"/>
  <c r="E163" i="13"/>
  <c r="F163" i="13" s="1"/>
  <c r="E164" i="13"/>
  <c r="F164" i="13" s="1"/>
  <c r="E165" i="13"/>
  <c r="F165" i="13" s="1"/>
  <c r="E166" i="13"/>
  <c r="F166" i="13" s="1"/>
  <c r="E167" i="13"/>
  <c r="F167" i="13" s="1"/>
  <c r="E168" i="13"/>
  <c r="F168" i="13" s="1"/>
  <c r="E169" i="13"/>
  <c r="F169" i="13" s="1"/>
  <c r="E170" i="13"/>
  <c r="F170" i="13" s="1"/>
  <c r="E171" i="13"/>
  <c r="F171" i="13" s="1"/>
  <c r="E172" i="13"/>
  <c r="F172" i="13" s="1"/>
  <c r="E173" i="13"/>
  <c r="F173" i="13" s="1"/>
  <c r="E174" i="13"/>
  <c r="F174" i="13" s="1"/>
  <c r="E175" i="13"/>
  <c r="F175" i="13" s="1"/>
  <c r="E176" i="13"/>
  <c r="F176" i="13" s="1"/>
  <c r="E177" i="13"/>
  <c r="F177" i="13" s="1"/>
  <c r="E178" i="13"/>
  <c r="F178" i="13" s="1"/>
  <c r="E179" i="13"/>
  <c r="F179" i="13" s="1"/>
  <c r="E180" i="13"/>
  <c r="F180" i="13" s="1"/>
  <c r="E181" i="13"/>
  <c r="F181" i="13" s="1"/>
  <c r="E182" i="13"/>
  <c r="F182" i="13" s="1"/>
  <c r="E183" i="13"/>
  <c r="F183" i="13" s="1"/>
  <c r="E184" i="13"/>
  <c r="F184" i="13" s="1"/>
  <c r="E185" i="13"/>
  <c r="F185" i="13" s="1"/>
  <c r="E186" i="13"/>
  <c r="F186" i="13" s="1"/>
  <c r="E187" i="13"/>
  <c r="F187" i="13" s="1"/>
  <c r="E188" i="13"/>
  <c r="F188" i="13" s="1"/>
  <c r="E189" i="13"/>
  <c r="F189" i="13" s="1"/>
  <c r="E190" i="13"/>
  <c r="F190" i="13" s="1"/>
  <c r="E191" i="13"/>
  <c r="F191" i="13" s="1"/>
  <c r="E192" i="13"/>
  <c r="F192" i="13" s="1"/>
  <c r="E193" i="13"/>
  <c r="F193" i="13" s="1"/>
  <c r="E194" i="13"/>
  <c r="F194" i="13" s="1"/>
  <c r="E195" i="13"/>
  <c r="F195" i="13" s="1"/>
  <c r="E196" i="13"/>
  <c r="F196" i="13" s="1"/>
  <c r="E197" i="13"/>
  <c r="F197" i="13" s="1"/>
  <c r="E198" i="13"/>
  <c r="F198" i="13" s="1"/>
  <c r="E199" i="13"/>
  <c r="F199" i="13" s="1"/>
  <c r="E200" i="13"/>
  <c r="F200" i="13" s="1"/>
  <c r="E201" i="13"/>
  <c r="F201" i="13" s="1"/>
  <c r="E202" i="13"/>
  <c r="F202" i="13" s="1"/>
  <c r="E203" i="13"/>
  <c r="F203" i="13" s="1"/>
  <c r="E204" i="13"/>
  <c r="F204" i="13" s="1"/>
  <c r="E205" i="13"/>
  <c r="F205" i="13" s="1"/>
  <c r="E206" i="13"/>
  <c r="F206" i="13" s="1"/>
  <c r="E207" i="13"/>
  <c r="F207" i="13" s="1"/>
  <c r="E208" i="13"/>
  <c r="F208" i="13" s="1"/>
  <c r="E209" i="13"/>
  <c r="F209" i="13" s="1"/>
  <c r="E210" i="13"/>
  <c r="F210" i="13" s="1"/>
  <c r="E211" i="13"/>
  <c r="F211" i="13" s="1"/>
  <c r="E212" i="13"/>
  <c r="F212" i="13" s="1"/>
  <c r="E213" i="13"/>
  <c r="F213" i="13" s="1"/>
  <c r="E214" i="13"/>
  <c r="F214" i="13" s="1"/>
  <c r="E215" i="13"/>
  <c r="F215" i="13" s="1"/>
  <c r="E216" i="13"/>
  <c r="F216" i="13" s="1"/>
  <c r="E217" i="13"/>
  <c r="F217" i="13" s="1"/>
  <c r="E218" i="13"/>
  <c r="F218" i="13" s="1"/>
  <c r="E219" i="13"/>
  <c r="F219" i="13" s="1"/>
  <c r="E220" i="13"/>
  <c r="F220" i="13" s="1"/>
  <c r="E221" i="13"/>
  <c r="F221" i="13" s="1"/>
  <c r="E222" i="13"/>
  <c r="F222" i="13" s="1"/>
  <c r="E223" i="13"/>
  <c r="F223" i="13" s="1"/>
  <c r="E224" i="13"/>
  <c r="F224" i="13" s="1"/>
  <c r="E225" i="13"/>
  <c r="F225" i="13" s="1"/>
  <c r="E226" i="13"/>
  <c r="F226" i="13" s="1"/>
  <c r="E227" i="13"/>
  <c r="F227" i="13" s="1"/>
  <c r="E228" i="13"/>
  <c r="F228" i="13" s="1"/>
  <c r="E229" i="13"/>
  <c r="F229" i="13" s="1"/>
  <c r="E230" i="13"/>
  <c r="F230" i="13" s="1"/>
  <c r="E231" i="13"/>
  <c r="F231" i="13" s="1"/>
  <c r="E232" i="13"/>
  <c r="F232" i="13" s="1"/>
  <c r="E233" i="13"/>
  <c r="F233" i="13" s="1"/>
  <c r="E234" i="13"/>
  <c r="F234" i="13" s="1"/>
  <c r="E235" i="13"/>
  <c r="F235" i="13" s="1"/>
  <c r="E236" i="13"/>
  <c r="F236" i="13" s="1"/>
  <c r="E237" i="13"/>
  <c r="F237" i="13" s="1"/>
  <c r="E238" i="13"/>
  <c r="F238" i="13" s="1"/>
  <c r="E239" i="13"/>
  <c r="F239" i="13" s="1"/>
  <c r="E240" i="13"/>
  <c r="F240" i="13" s="1"/>
  <c r="E241" i="13"/>
  <c r="F241" i="13" s="1"/>
  <c r="E242" i="13"/>
  <c r="F242" i="13" s="1"/>
  <c r="E243" i="13"/>
  <c r="F243" i="13" s="1"/>
  <c r="E244" i="13"/>
  <c r="F244" i="13" s="1"/>
  <c r="E245" i="13"/>
  <c r="F245" i="13" s="1"/>
  <c r="E246" i="13"/>
  <c r="F246" i="13" s="1"/>
  <c r="E247" i="13"/>
  <c r="F247" i="13" s="1"/>
  <c r="E248" i="13"/>
  <c r="F248" i="13" s="1"/>
  <c r="E249" i="13"/>
  <c r="F249" i="13" s="1"/>
  <c r="E250" i="13"/>
  <c r="F250" i="13" s="1"/>
  <c r="E251" i="13"/>
  <c r="F251" i="13" s="1"/>
  <c r="E252" i="13"/>
  <c r="F252" i="13" s="1"/>
  <c r="E253" i="13"/>
  <c r="F253" i="13" s="1"/>
  <c r="E254" i="13"/>
  <c r="F254" i="13" s="1"/>
  <c r="E255" i="13"/>
  <c r="F255" i="13" s="1"/>
  <c r="E256" i="13"/>
  <c r="F256" i="13" s="1"/>
  <c r="E257" i="13"/>
  <c r="F257" i="13" s="1"/>
  <c r="E258" i="13"/>
  <c r="F258" i="13" s="1"/>
  <c r="E259" i="13"/>
  <c r="F259" i="13" s="1"/>
  <c r="E260" i="13"/>
  <c r="F260" i="13" s="1"/>
  <c r="E261" i="13"/>
  <c r="F261" i="13" s="1"/>
  <c r="E262" i="13"/>
  <c r="F262" i="13" s="1"/>
  <c r="E263" i="13"/>
  <c r="F263" i="13" s="1"/>
  <c r="E264" i="13"/>
  <c r="F264" i="13" s="1"/>
  <c r="E265" i="13"/>
  <c r="F265" i="13" s="1"/>
  <c r="E266" i="13"/>
  <c r="F266" i="13" s="1"/>
  <c r="E267" i="13"/>
  <c r="F267" i="13" s="1"/>
  <c r="E268" i="13"/>
  <c r="F268" i="13" s="1"/>
  <c r="E269" i="13"/>
  <c r="F269" i="13" s="1"/>
  <c r="E270" i="13"/>
  <c r="F270" i="13" s="1"/>
  <c r="E271" i="13"/>
  <c r="F271" i="13" s="1"/>
  <c r="E272" i="13"/>
  <c r="F272" i="13" s="1"/>
  <c r="E273" i="13"/>
  <c r="F273" i="13" s="1"/>
  <c r="E274" i="13"/>
  <c r="F274" i="13" s="1"/>
  <c r="E275" i="13"/>
  <c r="F275" i="13" s="1"/>
  <c r="E276" i="13"/>
  <c r="F276" i="13" s="1"/>
  <c r="E277" i="13"/>
  <c r="F277" i="13" s="1"/>
  <c r="E278" i="13"/>
  <c r="F278" i="13" s="1"/>
  <c r="E279" i="13"/>
  <c r="F279" i="13" s="1"/>
  <c r="E280" i="13"/>
  <c r="F280" i="13" s="1"/>
  <c r="E281" i="13"/>
  <c r="F281" i="13" s="1"/>
  <c r="E282" i="13"/>
  <c r="F282" i="13" s="1"/>
  <c r="E283" i="13"/>
  <c r="F283" i="13" s="1"/>
  <c r="E284" i="13"/>
  <c r="F284" i="13" s="1"/>
  <c r="E285" i="13"/>
  <c r="F285" i="13" s="1"/>
  <c r="E286" i="13"/>
  <c r="F286" i="13" s="1"/>
  <c r="E287" i="13"/>
  <c r="F287" i="13" s="1"/>
  <c r="E288" i="13"/>
  <c r="F288" i="13" s="1"/>
  <c r="E289" i="13"/>
  <c r="F289" i="13" s="1"/>
  <c r="E290" i="13"/>
  <c r="F290" i="13" s="1"/>
  <c r="E291" i="13"/>
  <c r="F291" i="13" s="1"/>
  <c r="E292" i="13"/>
  <c r="F292" i="13" s="1"/>
  <c r="E293" i="13"/>
  <c r="F293" i="13" s="1"/>
  <c r="E294" i="13"/>
  <c r="F294" i="13" s="1"/>
  <c r="E295" i="13"/>
  <c r="F295" i="13" s="1"/>
  <c r="E296" i="13"/>
  <c r="F296" i="13" s="1"/>
  <c r="E297" i="13"/>
  <c r="F297" i="13" s="1"/>
  <c r="E298" i="13"/>
  <c r="F298" i="13" s="1"/>
  <c r="E299" i="13"/>
  <c r="F299" i="13" s="1"/>
  <c r="E300" i="13"/>
  <c r="F300" i="13" s="1"/>
  <c r="E301" i="13"/>
  <c r="F301" i="13" s="1"/>
  <c r="E302" i="13"/>
  <c r="F302" i="13" s="1"/>
  <c r="E303" i="13"/>
  <c r="F303" i="13" s="1"/>
  <c r="E304" i="13"/>
  <c r="F304" i="13" s="1"/>
  <c r="E305" i="13"/>
  <c r="F305" i="13" s="1"/>
  <c r="E306" i="13"/>
  <c r="F306" i="13" s="1"/>
  <c r="E307" i="13"/>
  <c r="F307" i="13" s="1"/>
  <c r="E308" i="13"/>
  <c r="F308" i="13" s="1"/>
  <c r="E309" i="13"/>
  <c r="F309" i="13" s="1"/>
  <c r="E310" i="13"/>
  <c r="F310" i="13" s="1"/>
  <c r="E311" i="13"/>
  <c r="F311" i="13" s="1"/>
  <c r="E312" i="13"/>
  <c r="F312" i="13" s="1"/>
  <c r="E313" i="13"/>
  <c r="F313" i="13" s="1"/>
  <c r="E314" i="13"/>
  <c r="F314" i="13" s="1"/>
  <c r="E315" i="13"/>
  <c r="F315" i="13" s="1"/>
  <c r="E316" i="13"/>
  <c r="F316" i="13" s="1"/>
  <c r="E317" i="13"/>
  <c r="F317" i="13" s="1"/>
  <c r="E318" i="13"/>
  <c r="F318" i="13" s="1"/>
  <c r="E319" i="13"/>
  <c r="F319" i="13" s="1"/>
  <c r="E320" i="13"/>
  <c r="F320" i="13" s="1"/>
  <c r="E321" i="13"/>
  <c r="F321" i="13" s="1"/>
  <c r="E322" i="13"/>
  <c r="F322" i="13" s="1"/>
  <c r="E323" i="13"/>
  <c r="F323" i="13" s="1"/>
  <c r="E324" i="13"/>
  <c r="F324" i="13" s="1"/>
  <c r="E325" i="13"/>
  <c r="F325" i="13" s="1"/>
  <c r="E326" i="13"/>
  <c r="F326" i="13" s="1"/>
  <c r="E327" i="13"/>
  <c r="F327" i="13" s="1"/>
  <c r="E328" i="13"/>
  <c r="F328" i="13" s="1"/>
  <c r="E329" i="13"/>
  <c r="F329" i="13" s="1"/>
  <c r="E330" i="13"/>
  <c r="F330" i="13" s="1"/>
  <c r="E331" i="13"/>
  <c r="F331" i="13" s="1"/>
  <c r="E332" i="13"/>
  <c r="F332" i="13" s="1"/>
  <c r="E333" i="13"/>
  <c r="F333" i="13" s="1"/>
  <c r="E334" i="13"/>
  <c r="F334" i="13" s="1"/>
  <c r="E335" i="13"/>
  <c r="F335" i="13" s="1"/>
  <c r="E336" i="13"/>
  <c r="F336" i="13" s="1"/>
  <c r="E337" i="13"/>
  <c r="F337" i="13" s="1"/>
  <c r="E338" i="13"/>
  <c r="F338" i="13" s="1"/>
  <c r="E339" i="13"/>
  <c r="F339" i="13" s="1"/>
  <c r="E340" i="13"/>
  <c r="F340" i="13" s="1"/>
  <c r="E341" i="13"/>
  <c r="F341" i="13" s="1"/>
  <c r="E342" i="13"/>
  <c r="F342" i="13" s="1"/>
  <c r="E343" i="13"/>
  <c r="F343" i="13" s="1"/>
  <c r="E344" i="13"/>
  <c r="F344" i="13" s="1"/>
  <c r="E345" i="13"/>
  <c r="F345" i="13" s="1"/>
  <c r="E346" i="13"/>
  <c r="F346" i="13" s="1"/>
  <c r="E347" i="13"/>
  <c r="F347" i="13" s="1"/>
  <c r="E348" i="13"/>
  <c r="F348" i="13" s="1"/>
  <c r="E349" i="13"/>
  <c r="F349" i="13" s="1"/>
  <c r="E350" i="13"/>
  <c r="F350" i="13" s="1"/>
  <c r="E351" i="13"/>
  <c r="F351" i="13" s="1"/>
  <c r="E352" i="13"/>
  <c r="F352" i="13" s="1"/>
  <c r="E353" i="13"/>
  <c r="F353" i="13" s="1"/>
  <c r="E354" i="13"/>
  <c r="F354" i="13" s="1"/>
  <c r="E355" i="13"/>
  <c r="F355" i="13" s="1"/>
  <c r="E356" i="13"/>
  <c r="F356" i="13" s="1"/>
  <c r="E357" i="13"/>
  <c r="F357" i="13" s="1"/>
  <c r="E358" i="13"/>
  <c r="F358" i="13" s="1"/>
  <c r="E359" i="13"/>
  <c r="F359" i="13" s="1"/>
  <c r="E360" i="13"/>
  <c r="F360" i="13" s="1"/>
  <c r="E361" i="13"/>
  <c r="F361" i="13" s="1"/>
  <c r="E362" i="13"/>
  <c r="F362" i="13" s="1"/>
  <c r="E363" i="13"/>
  <c r="F363" i="13" s="1"/>
  <c r="E364" i="13"/>
  <c r="F364" i="13" s="1"/>
  <c r="E365" i="13"/>
  <c r="F365" i="13" s="1"/>
  <c r="E366" i="13"/>
  <c r="F366" i="13" s="1"/>
  <c r="E367" i="13"/>
  <c r="F367" i="13" s="1"/>
  <c r="E368" i="13"/>
  <c r="F368" i="13" s="1"/>
  <c r="E369" i="13"/>
  <c r="F369" i="13" s="1"/>
  <c r="E370" i="13"/>
  <c r="F370" i="13" s="1"/>
  <c r="E371" i="13"/>
  <c r="F371" i="13" s="1"/>
  <c r="E372" i="13"/>
  <c r="F372" i="13" s="1"/>
  <c r="E373" i="13"/>
  <c r="F373" i="13" s="1"/>
  <c r="E374" i="13"/>
  <c r="F374" i="13" s="1"/>
  <c r="E375" i="13"/>
  <c r="F375" i="13" s="1"/>
  <c r="E376" i="13"/>
  <c r="F376" i="13" s="1"/>
  <c r="E377" i="13"/>
  <c r="F377" i="13" s="1"/>
  <c r="E378" i="13"/>
  <c r="F378" i="13" s="1"/>
  <c r="E379" i="13"/>
  <c r="F379" i="13" s="1"/>
  <c r="E380" i="13"/>
  <c r="F380" i="13" s="1"/>
  <c r="E381" i="13"/>
  <c r="F381" i="13" s="1"/>
  <c r="E382" i="13"/>
  <c r="F382" i="13" s="1"/>
  <c r="E383" i="13"/>
  <c r="F383" i="13" s="1"/>
  <c r="E384" i="13"/>
  <c r="F384" i="13" s="1"/>
  <c r="E385" i="13"/>
  <c r="F385" i="13" s="1"/>
  <c r="E386" i="13"/>
  <c r="F386" i="13" s="1"/>
  <c r="E387" i="13"/>
  <c r="F387" i="13" s="1"/>
  <c r="E388" i="13"/>
  <c r="F388" i="13" s="1"/>
  <c r="E389" i="13"/>
  <c r="F389" i="13" s="1"/>
  <c r="E390" i="13"/>
  <c r="F390" i="13" s="1"/>
  <c r="E391" i="13"/>
  <c r="F391" i="13" s="1"/>
  <c r="E392" i="13"/>
  <c r="F392" i="13" s="1"/>
  <c r="E393" i="13"/>
  <c r="F393" i="13" s="1"/>
  <c r="E394" i="13"/>
  <c r="F394" i="13" s="1"/>
  <c r="E395" i="13"/>
  <c r="F395" i="13" s="1"/>
  <c r="E396" i="13"/>
  <c r="F396" i="13" s="1"/>
  <c r="E397" i="13"/>
  <c r="F397" i="13" s="1"/>
  <c r="E398" i="13"/>
  <c r="F398" i="13" s="1"/>
  <c r="E399" i="13"/>
  <c r="F399" i="13" s="1"/>
  <c r="E400" i="13"/>
  <c r="F400" i="13" s="1"/>
  <c r="E401" i="13"/>
  <c r="F401" i="13" s="1"/>
  <c r="E402" i="13"/>
  <c r="F402" i="13" s="1"/>
  <c r="E403" i="13"/>
  <c r="F403" i="13" s="1"/>
  <c r="E404" i="13"/>
  <c r="F404" i="13" s="1"/>
  <c r="E405" i="13"/>
  <c r="F405" i="13" s="1"/>
  <c r="E406" i="13"/>
  <c r="F406" i="13" s="1"/>
  <c r="E407" i="13"/>
  <c r="F407" i="13" s="1"/>
  <c r="E408" i="13"/>
  <c r="F408" i="13" s="1"/>
  <c r="E409" i="13"/>
  <c r="F409" i="13" s="1"/>
  <c r="E410" i="13"/>
  <c r="F410" i="13" s="1"/>
  <c r="E411" i="13"/>
  <c r="F411" i="13" s="1"/>
  <c r="E412" i="13"/>
  <c r="F412" i="13" s="1"/>
  <c r="E413" i="13"/>
  <c r="F413" i="13" s="1"/>
  <c r="E414" i="13"/>
  <c r="F414" i="13" s="1"/>
  <c r="E415" i="13"/>
  <c r="F415" i="13" s="1"/>
  <c r="E416" i="13"/>
  <c r="F416" i="13" s="1"/>
  <c r="E417" i="13"/>
  <c r="F417" i="13" s="1"/>
  <c r="E418" i="13"/>
  <c r="F418" i="13" s="1"/>
  <c r="E419" i="13"/>
  <c r="F419" i="13" s="1"/>
  <c r="E420" i="13"/>
  <c r="F420" i="13" s="1"/>
  <c r="E421" i="13"/>
  <c r="F421" i="13" s="1"/>
  <c r="E422" i="13"/>
  <c r="F422" i="13" s="1"/>
  <c r="E423" i="13"/>
  <c r="F423" i="13" s="1"/>
  <c r="E424" i="13"/>
  <c r="F424" i="13" s="1"/>
  <c r="E425" i="13"/>
  <c r="F425" i="13" s="1"/>
  <c r="E426" i="13"/>
  <c r="F426" i="13" s="1"/>
  <c r="E427" i="13"/>
  <c r="F427" i="13" s="1"/>
  <c r="E428" i="13"/>
  <c r="F428" i="13" s="1"/>
  <c r="E429" i="13"/>
  <c r="F429" i="13" s="1"/>
  <c r="E430" i="13"/>
  <c r="F430" i="13" s="1"/>
  <c r="E431" i="13"/>
  <c r="F431" i="13" s="1"/>
  <c r="E432" i="13"/>
  <c r="F432" i="13" s="1"/>
  <c r="E433" i="13"/>
  <c r="F433" i="13" s="1"/>
  <c r="E434" i="13"/>
  <c r="F434" i="13" s="1"/>
  <c r="E435" i="13"/>
  <c r="F435" i="13" s="1"/>
  <c r="E436" i="13"/>
  <c r="F436" i="13" s="1"/>
  <c r="E437" i="13"/>
  <c r="F437" i="13" s="1"/>
  <c r="E438" i="13"/>
  <c r="F438" i="13" s="1"/>
  <c r="E439" i="13"/>
  <c r="F439" i="13" s="1"/>
  <c r="E440" i="13"/>
  <c r="F440" i="13" s="1"/>
  <c r="E441" i="13"/>
  <c r="F441" i="13" s="1"/>
  <c r="E442" i="13"/>
  <c r="F442" i="13" s="1"/>
  <c r="E443" i="13"/>
  <c r="F443" i="13" s="1"/>
  <c r="E444" i="13"/>
  <c r="F444" i="13" s="1"/>
  <c r="E445" i="13"/>
  <c r="F445" i="13" s="1"/>
  <c r="E446" i="13"/>
  <c r="F446" i="13" s="1"/>
  <c r="E447" i="13"/>
  <c r="F447" i="13" s="1"/>
  <c r="E448" i="13"/>
  <c r="F448" i="13" s="1"/>
  <c r="E449" i="13"/>
  <c r="F449" i="13" s="1"/>
  <c r="E450" i="13"/>
  <c r="F450" i="13" s="1"/>
  <c r="E451" i="13"/>
  <c r="F451" i="13" s="1"/>
  <c r="E452" i="13"/>
  <c r="F452" i="13" s="1"/>
  <c r="E453" i="13"/>
  <c r="F453" i="13" s="1"/>
  <c r="E454" i="13"/>
  <c r="F454" i="13" s="1"/>
  <c r="E455" i="13"/>
  <c r="F455" i="13" s="1"/>
  <c r="E456" i="13"/>
  <c r="F456" i="13" s="1"/>
  <c r="E457" i="13"/>
  <c r="F457" i="13" s="1"/>
  <c r="E458" i="13"/>
  <c r="F458" i="13" s="1"/>
  <c r="E459" i="13"/>
  <c r="F459" i="13" s="1"/>
  <c r="E460" i="13"/>
  <c r="F460" i="13" s="1"/>
  <c r="E461" i="13"/>
  <c r="F461" i="13" s="1"/>
  <c r="E462" i="13"/>
  <c r="F462" i="13" s="1"/>
  <c r="E463" i="13"/>
  <c r="F463" i="13" s="1"/>
  <c r="E464" i="13"/>
  <c r="F464" i="13" s="1"/>
  <c r="E465" i="13"/>
  <c r="F465" i="13" s="1"/>
  <c r="E466" i="13"/>
  <c r="F466" i="13" s="1"/>
  <c r="E467" i="13"/>
  <c r="F467" i="13" s="1"/>
  <c r="E468" i="13"/>
  <c r="F468" i="13" s="1"/>
  <c r="E469" i="13"/>
  <c r="F469" i="13" s="1"/>
  <c r="E470" i="13"/>
  <c r="F470" i="13" s="1"/>
  <c r="E471" i="13"/>
  <c r="F471" i="13" s="1"/>
  <c r="E472" i="13"/>
  <c r="F472" i="13" s="1"/>
  <c r="E473" i="13"/>
  <c r="F473" i="13" s="1"/>
  <c r="E474" i="13"/>
  <c r="F474" i="13" s="1"/>
  <c r="E475" i="13"/>
  <c r="F475" i="13" s="1"/>
  <c r="E476" i="13"/>
  <c r="F476" i="13" s="1"/>
  <c r="E477" i="13"/>
  <c r="F477" i="13" s="1"/>
  <c r="E478" i="13"/>
  <c r="F478" i="13" s="1"/>
  <c r="E479" i="13"/>
  <c r="F479" i="13" s="1"/>
  <c r="E480" i="13"/>
  <c r="F480" i="13" s="1"/>
  <c r="E481" i="13"/>
  <c r="F481" i="13" s="1"/>
  <c r="E482" i="13"/>
  <c r="F482" i="13" s="1"/>
  <c r="E483" i="13"/>
  <c r="F483" i="13" s="1"/>
  <c r="E484" i="13"/>
  <c r="F484" i="13" s="1"/>
  <c r="E485" i="13"/>
  <c r="F485" i="13" s="1"/>
  <c r="E486" i="13"/>
  <c r="F486" i="13" s="1"/>
  <c r="E487" i="13"/>
  <c r="F487" i="13" s="1"/>
  <c r="E488" i="13"/>
  <c r="F488" i="13" s="1"/>
  <c r="E489" i="13"/>
  <c r="F489" i="13" s="1"/>
  <c r="E490" i="13"/>
  <c r="F490" i="13" s="1"/>
  <c r="E491" i="13"/>
  <c r="F491" i="13" s="1"/>
  <c r="E492" i="13"/>
  <c r="F492" i="13" s="1"/>
  <c r="E493" i="13"/>
  <c r="F493" i="13" s="1"/>
  <c r="E494" i="13"/>
  <c r="F494" i="13" s="1"/>
  <c r="E495" i="13"/>
  <c r="F495" i="13" s="1"/>
  <c r="E496" i="13"/>
  <c r="F496" i="13" s="1"/>
  <c r="E497" i="13"/>
  <c r="F497" i="13" s="1"/>
  <c r="E498" i="13"/>
  <c r="F498" i="13" s="1"/>
  <c r="E499" i="13"/>
  <c r="F499" i="13" s="1"/>
  <c r="E500" i="13"/>
  <c r="F500" i="13" s="1"/>
  <c r="E39" i="13"/>
  <c r="F39" i="13" s="1"/>
  <c r="E27" i="13"/>
  <c r="F27" i="13" s="1"/>
  <c r="E28" i="13"/>
  <c r="F28" i="13" s="1"/>
  <c r="E29" i="13"/>
  <c r="F29" i="13" s="1"/>
  <c r="E30" i="13"/>
  <c r="F30" i="13" s="1"/>
  <c r="E31" i="13"/>
  <c r="F31" i="13" s="1"/>
  <c r="E32" i="13"/>
  <c r="F32" i="13" s="1"/>
  <c r="E33" i="13"/>
  <c r="F33" i="13" s="1"/>
  <c r="E34" i="13"/>
  <c r="F34" i="13" s="1"/>
  <c r="E35" i="13"/>
  <c r="F35" i="13" s="1"/>
  <c r="E36" i="13"/>
  <c r="F36" i="13" s="1"/>
  <c r="E37" i="13"/>
  <c r="F37" i="13" s="1"/>
  <c r="E38" i="13"/>
  <c r="F38" i="13" s="1"/>
  <c r="E12" i="13"/>
  <c r="E26" i="13"/>
  <c r="F26" i="13" s="1"/>
  <c r="I1" i="14"/>
  <c r="F9" i="9" l="1"/>
  <c r="J11" i="12"/>
  <c r="J10" i="12"/>
  <c r="K7" i="9"/>
  <c r="K6" i="9"/>
  <c r="C78" i="4" l="1"/>
  <c r="C97" i="4" s="1"/>
  <c r="B62" i="4" l="1"/>
  <c r="F7" i="9" l="1"/>
  <c r="E9" i="9"/>
  <c r="D9" i="9"/>
  <c r="I2" i="1" l="1"/>
  <c r="A2" i="1"/>
  <c r="C3" i="12"/>
  <c r="C15" i="4" l="1"/>
  <c r="C42" i="4" s="1"/>
  <c r="G21" i="11" l="1"/>
  <c r="G20" i="11"/>
  <c r="B3" i="11"/>
  <c r="E5" i="13"/>
  <c r="F5" i="13" s="1"/>
  <c r="E6" i="13"/>
  <c r="F6" i="13" s="1"/>
  <c r="E7" i="13"/>
  <c r="F7" i="13" s="1"/>
  <c r="E8" i="13"/>
  <c r="F8" i="13" s="1"/>
  <c r="E9" i="13"/>
  <c r="F9" i="13" s="1"/>
  <c r="E10" i="13"/>
  <c r="F10" i="13" s="1"/>
  <c r="E11" i="13"/>
  <c r="F11" i="13" s="1"/>
  <c r="F12" i="13"/>
  <c r="E13" i="13"/>
  <c r="F13" i="13" s="1"/>
  <c r="E14" i="13"/>
  <c r="F14" i="13" s="1"/>
  <c r="E15" i="13"/>
  <c r="F15" i="13" s="1"/>
  <c r="E16" i="13"/>
  <c r="F16" i="13" s="1"/>
  <c r="E17" i="13"/>
  <c r="F17" i="13" s="1"/>
  <c r="E18" i="13"/>
  <c r="F18" i="13" s="1"/>
  <c r="E19" i="13"/>
  <c r="F19" i="13" s="1"/>
  <c r="E20" i="13"/>
  <c r="F20" i="13" s="1"/>
  <c r="E21" i="13"/>
  <c r="F21" i="13" s="1"/>
  <c r="E22" i="13"/>
  <c r="F22" i="13" s="1"/>
  <c r="E23" i="13"/>
  <c r="F23" i="13" s="1"/>
  <c r="E24" i="13"/>
  <c r="F24" i="13" s="1"/>
  <c r="E25" i="13"/>
  <c r="F25" i="13" s="1"/>
  <c r="C18" i="4"/>
  <c r="C45" i="4" s="1"/>
  <c r="H1" i="14"/>
  <c r="E1" i="14"/>
  <c r="C1" i="14"/>
  <c r="A1" i="14"/>
  <c r="D1" i="14"/>
  <c r="G1" i="13"/>
  <c r="B1" i="14"/>
  <c r="G1" i="14"/>
  <c r="F1" i="14"/>
  <c r="C5" i="4" l="1"/>
  <c r="C32" i="4" s="1"/>
  <c r="B2" i="4"/>
  <c r="C48" i="4"/>
  <c r="C21" i="4"/>
  <c r="B1" i="13"/>
  <c r="C1" i="13"/>
  <c r="K1" i="13"/>
  <c r="I1" i="13"/>
  <c r="H1" i="13"/>
  <c r="A1" i="13"/>
  <c r="D1" i="13"/>
  <c r="J1" i="13"/>
  <c r="C21" i="12" l="1"/>
  <c r="D10" i="11" s="1"/>
  <c r="C16" i="12"/>
  <c r="C19" i="12"/>
  <c r="G17" i="12"/>
  <c r="G16" i="12" s="1"/>
  <c r="C93" i="4" s="1"/>
  <c r="I98" i="3" l="1"/>
  <c r="D98" i="17" s="1"/>
  <c r="F98" i="17" s="1"/>
  <c r="I101" i="3"/>
  <c r="D101" i="17" s="1"/>
  <c r="F101" i="17" s="1"/>
  <c r="I99" i="3"/>
  <c r="D99" i="17" s="1"/>
  <c r="F99" i="17" s="1"/>
  <c r="I102" i="3"/>
  <c r="D102" i="17" s="1"/>
  <c r="F102" i="17" s="1"/>
  <c r="I100" i="3"/>
  <c r="D100" i="17" s="1"/>
  <c r="F100" i="17" s="1"/>
  <c r="I105" i="3"/>
  <c r="D105" i="17" s="1"/>
  <c r="F105" i="17" s="1"/>
  <c r="I107" i="3"/>
  <c r="D107" i="17" s="1"/>
  <c r="F107" i="17" s="1"/>
  <c r="I104" i="3"/>
  <c r="D104" i="17" s="1"/>
  <c r="F104" i="17" s="1"/>
  <c r="I103" i="3"/>
  <c r="D103" i="17" s="1"/>
  <c r="F103" i="17" s="1"/>
  <c r="I106" i="3"/>
  <c r="D106" i="17" s="1"/>
  <c r="F106" i="17" s="1"/>
  <c r="I3" i="3"/>
  <c r="I97" i="3"/>
  <c r="D97" i="17" s="1"/>
  <c r="F97" i="17" s="1"/>
  <c r="I5" i="3"/>
  <c r="D5" i="17" s="1"/>
  <c r="F5" i="17" s="1"/>
  <c r="I21" i="3"/>
  <c r="D21" i="17" s="1"/>
  <c r="F21" i="17" s="1"/>
  <c r="I37" i="3"/>
  <c r="D37" i="17" s="1"/>
  <c r="F37" i="17" s="1"/>
  <c r="I53" i="3"/>
  <c r="D53" i="17" s="1"/>
  <c r="F53" i="17" s="1"/>
  <c r="I69" i="3"/>
  <c r="D69" i="17" s="1"/>
  <c r="F69" i="17" s="1"/>
  <c r="I85" i="3"/>
  <c r="D85" i="17" s="1"/>
  <c r="F85" i="17" s="1"/>
  <c r="I9" i="3"/>
  <c r="D9" i="17" s="1"/>
  <c r="F9" i="17" s="1"/>
  <c r="I25" i="3"/>
  <c r="D25" i="17" s="1"/>
  <c r="F25" i="17" s="1"/>
  <c r="I41" i="3"/>
  <c r="D41" i="17" s="1"/>
  <c r="F41" i="17" s="1"/>
  <c r="I57" i="3"/>
  <c r="D57" i="17" s="1"/>
  <c r="F57" i="17" s="1"/>
  <c r="I73" i="3"/>
  <c r="D73" i="17" s="1"/>
  <c r="F73" i="17" s="1"/>
  <c r="I89" i="3"/>
  <c r="D89" i="17" s="1"/>
  <c r="F89" i="17" s="1"/>
  <c r="I45" i="3"/>
  <c r="D45" i="17" s="1"/>
  <c r="F45" i="17" s="1"/>
  <c r="I61" i="3"/>
  <c r="D61" i="17" s="1"/>
  <c r="F61" i="17" s="1"/>
  <c r="I77" i="3"/>
  <c r="D77" i="17" s="1"/>
  <c r="F77" i="17" s="1"/>
  <c r="I93" i="3"/>
  <c r="D93" i="17" s="1"/>
  <c r="F93" i="17" s="1"/>
  <c r="I13" i="3"/>
  <c r="D13" i="17" s="1"/>
  <c r="F13" i="17" s="1"/>
  <c r="I29" i="3"/>
  <c r="D29" i="17" s="1"/>
  <c r="F29" i="17" s="1"/>
  <c r="I17" i="3"/>
  <c r="D17" i="17" s="1"/>
  <c r="F17" i="17" s="1"/>
  <c r="I33" i="3"/>
  <c r="D33" i="17" s="1"/>
  <c r="F33" i="17" s="1"/>
  <c r="I49" i="3"/>
  <c r="D49" i="17" s="1"/>
  <c r="F49" i="17" s="1"/>
  <c r="I65" i="3"/>
  <c r="D65" i="17" s="1"/>
  <c r="F65" i="17" s="1"/>
  <c r="I81" i="3"/>
  <c r="D81" i="17" s="1"/>
  <c r="F81" i="17" s="1"/>
  <c r="I92" i="3"/>
  <c r="D92" i="17" s="1"/>
  <c r="F92" i="17" s="1"/>
  <c r="I76" i="3"/>
  <c r="D76" i="17" s="1"/>
  <c r="F76" i="17" s="1"/>
  <c r="I60" i="3"/>
  <c r="D60" i="17" s="1"/>
  <c r="F60" i="17" s="1"/>
  <c r="I44" i="3"/>
  <c r="D44" i="17" s="1"/>
  <c r="F44" i="17" s="1"/>
  <c r="I28" i="3"/>
  <c r="D28" i="17" s="1"/>
  <c r="F28" i="17" s="1"/>
  <c r="I12" i="3"/>
  <c r="D12" i="17" s="1"/>
  <c r="F12" i="17" s="1"/>
  <c r="I95" i="3"/>
  <c r="D95" i="17" s="1"/>
  <c r="F95" i="17" s="1"/>
  <c r="I79" i="3"/>
  <c r="D79" i="17" s="1"/>
  <c r="F79" i="17" s="1"/>
  <c r="I63" i="3"/>
  <c r="D63" i="17" s="1"/>
  <c r="F63" i="17" s="1"/>
  <c r="I47" i="3"/>
  <c r="D47" i="17" s="1"/>
  <c r="F47" i="17" s="1"/>
  <c r="I31" i="3"/>
  <c r="D31" i="17" s="1"/>
  <c r="F31" i="17" s="1"/>
  <c r="I15" i="3"/>
  <c r="D15" i="17" s="1"/>
  <c r="F15" i="17" s="1"/>
  <c r="I94" i="3"/>
  <c r="D94" i="17" s="1"/>
  <c r="F94" i="17" s="1"/>
  <c r="I78" i="3"/>
  <c r="D78" i="17" s="1"/>
  <c r="F78" i="17" s="1"/>
  <c r="I62" i="3"/>
  <c r="D62" i="17" s="1"/>
  <c r="F62" i="17" s="1"/>
  <c r="I46" i="3"/>
  <c r="D46" i="17" s="1"/>
  <c r="F46" i="17" s="1"/>
  <c r="I30" i="3"/>
  <c r="D30" i="17" s="1"/>
  <c r="F30" i="17" s="1"/>
  <c r="I14" i="3"/>
  <c r="D14" i="17" s="1"/>
  <c r="F14" i="17" s="1"/>
  <c r="I88" i="3"/>
  <c r="D88" i="17" s="1"/>
  <c r="F88" i="17" s="1"/>
  <c r="I72" i="3"/>
  <c r="D72" i="17" s="1"/>
  <c r="F72" i="17" s="1"/>
  <c r="I56" i="3"/>
  <c r="D56" i="17" s="1"/>
  <c r="F56" i="17" s="1"/>
  <c r="I40" i="3"/>
  <c r="D40" i="17" s="1"/>
  <c r="F40" i="17" s="1"/>
  <c r="I24" i="3"/>
  <c r="D24" i="17" s="1"/>
  <c r="F24" i="17" s="1"/>
  <c r="I8" i="3"/>
  <c r="D8" i="17" s="1"/>
  <c r="F8" i="17" s="1"/>
  <c r="I91" i="3"/>
  <c r="D91" i="17" s="1"/>
  <c r="F91" i="17" s="1"/>
  <c r="I75" i="3"/>
  <c r="D75" i="17" s="1"/>
  <c r="F75" i="17" s="1"/>
  <c r="I59" i="3"/>
  <c r="D59" i="17" s="1"/>
  <c r="F59" i="17" s="1"/>
  <c r="I43" i="3"/>
  <c r="D43" i="17" s="1"/>
  <c r="F43" i="17" s="1"/>
  <c r="I27" i="3"/>
  <c r="D27" i="17" s="1"/>
  <c r="F27" i="17" s="1"/>
  <c r="I11" i="3"/>
  <c r="D11" i="17" s="1"/>
  <c r="F11" i="17" s="1"/>
  <c r="I90" i="3"/>
  <c r="D90" i="17" s="1"/>
  <c r="F90" i="17" s="1"/>
  <c r="I74" i="3"/>
  <c r="D74" i="17" s="1"/>
  <c r="F74" i="17" s="1"/>
  <c r="I58" i="3"/>
  <c r="D58" i="17" s="1"/>
  <c r="F58" i="17" s="1"/>
  <c r="I42" i="3"/>
  <c r="D42" i="17" s="1"/>
  <c r="F42" i="17" s="1"/>
  <c r="I26" i="3"/>
  <c r="D26" i="17" s="1"/>
  <c r="F26" i="17" s="1"/>
  <c r="I10" i="3"/>
  <c r="D10" i="17" s="1"/>
  <c r="F10" i="17" s="1"/>
  <c r="I84" i="3"/>
  <c r="D84" i="17" s="1"/>
  <c r="F84" i="17" s="1"/>
  <c r="I68" i="3"/>
  <c r="D68" i="17" s="1"/>
  <c r="F68" i="17" s="1"/>
  <c r="I52" i="3"/>
  <c r="D52" i="17" s="1"/>
  <c r="F52" i="17" s="1"/>
  <c r="I36" i="3"/>
  <c r="D36" i="17" s="1"/>
  <c r="F36" i="17" s="1"/>
  <c r="I20" i="3"/>
  <c r="D20" i="17" s="1"/>
  <c r="F20" i="17" s="1"/>
  <c r="I4" i="3"/>
  <c r="D4" i="17" s="1"/>
  <c r="F4" i="17" s="1"/>
  <c r="I87" i="3"/>
  <c r="D87" i="17" s="1"/>
  <c r="F87" i="17" s="1"/>
  <c r="I71" i="3"/>
  <c r="D71" i="17" s="1"/>
  <c r="F71" i="17" s="1"/>
  <c r="I55" i="3"/>
  <c r="D55" i="17" s="1"/>
  <c r="F55" i="17" s="1"/>
  <c r="I39" i="3"/>
  <c r="D39" i="17" s="1"/>
  <c r="F39" i="17" s="1"/>
  <c r="I23" i="3"/>
  <c r="D23" i="17" s="1"/>
  <c r="F23" i="17" s="1"/>
  <c r="I7" i="3"/>
  <c r="D7" i="17" s="1"/>
  <c r="F7" i="17" s="1"/>
  <c r="I86" i="3"/>
  <c r="D86" i="17" s="1"/>
  <c r="F86" i="17" s="1"/>
  <c r="I70" i="3"/>
  <c r="D70" i="17" s="1"/>
  <c r="F70" i="17" s="1"/>
  <c r="I54" i="3"/>
  <c r="D54" i="17" s="1"/>
  <c r="F54" i="17" s="1"/>
  <c r="I38" i="3"/>
  <c r="D38" i="17" s="1"/>
  <c r="F38" i="17" s="1"/>
  <c r="I22" i="3"/>
  <c r="D22" i="17" s="1"/>
  <c r="F22" i="17" s="1"/>
  <c r="I6" i="3"/>
  <c r="D6" i="17" s="1"/>
  <c r="F6" i="17" s="1"/>
  <c r="I48" i="3"/>
  <c r="D48" i="17" s="1"/>
  <c r="F48" i="17" s="1"/>
  <c r="I32" i="3"/>
  <c r="D32" i="17" s="1"/>
  <c r="F32" i="17" s="1"/>
  <c r="I16" i="3"/>
  <c r="D16" i="17" s="1"/>
  <c r="F16" i="17" s="1"/>
  <c r="I83" i="3"/>
  <c r="D83" i="17" s="1"/>
  <c r="F83" i="17" s="1"/>
  <c r="I67" i="3"/>
  <c r="D67" i="17" s="1"/>
  <c r="F67" i="17" s="1"/>
  <c r="I51" i="3"/>
  <c r="D51" i="17" s="1"/>
  <c r="F51" i="17" s="1"/>
  <c r="I35" i="3"/>
  <c r="D35" i="17" s="1"/>
  <c r="F35" i="17" s="1"/>
  <c r="I19" i="3"/>
  <c r="D19" i="17" s="1"/>
  <c r="F19" i="17" s="1"/>
  <c r="I96" i="3"/>
  <c r="D96" i="17" s="1"/>
  <c r="F96" i="17" s="1"/>
  <c r="I82" i="3"/>
  <c r="D82" i="17" s="1"/>
  <c r="F82" i="17" s="1"/>
  <c r="I66" i="3"/>
  <c r="D66" i="17" s="1"/>
  <c r="F66" i="17" s="1"/>
  <c r="I50" i="3"/>
  <c r="D50" i="17" s="1"/>
  <c r="F50" i="17" s="1"/>
  <c r="I34" i="3"/>
  <c r="D34" i="17" s="1"/>
  <c r="F34" i="17" s="1"/>
  <c r="I18" i="3"/>
  <c r="D18" i="17" s="1"/>
  <c r="F18" i="17" s="1"/>
  <c r="I80" i="3"/>
  <c r="D80" i="17" s="1"/>
  <c r="F80" i="17" s="1"/>
  <c r="I64" i="3"/>
  <c r="D64" i="17" s="1"/>
  <c r="F64" i="17" s="1"/>
  <c r="C17" i="12"/>
  <c r="G24" i="11"/>
  <c r="G27" i="11" s="1"/>
  <c r="G30" i="11" s="1"/>
  <c r="D9" i="11"/>
  <c r="C18" i="12"/>
  <c r="J10" i="11"/>
  <c r="J9" i="11" s="1"/>
  <c r="H3" i="11"/>
  <c r="B9" i="9"/>
  <c r="C9" i="9"/>
  <c r="D3" i="17" l="1"/>
  <c r="F3" i="17" s="1"/>
  <c r="F10" i="9"/>
  <c r="C10" i="9"/>
  <c r="E10" i="9"/>
  <c r="B10" i="9"/>
  <c r="D10" i="9"/>
  <c r="F11" i="9" l="1"/>
  <c r="D11" i="9"/>
  <c r="B11" i="9"/>
  <c r="E11" i="9"/>
  <c r="C11" i="9"/>
  <c r="F12" i="9" l="1"/>
  <c r="E12" i="9"/>
  <c r="B12" i="9"/>
  <c r="C12" i="9"/>
  <c r="D12" i="9"/>
  <c r="F13" i="9" l="1"/>
  <c r="B13" i="9"/>
  <c r="E13" i="9"/>
  <c r="C13" i="9"/>
  <c r="D13" i="9"/>
  <c r="F14" i="9" l="1"/>
  <c r="C14" i="9"/>
  <c r="B14" i="9"/>
  <c r="E14" i="9"/>
  <c r="D14" i="9"/>
  <c r="F15" i="9" l="1"/>
  <c r="D15" i="9"/>
  <c r="E15" i="9"/>
  <c r="B15" i="9"/>
  <c r="C15" i="9"/>
  <c r="F16" i="9" l="1"/>
  <c r="C16" i="9"/>
  <c r="D16" i="9"/>
  <c r="B16" i="9"/>
  <c r="E16" i="9"/>
  <c r="F17" i="9" l="1"/>
  <c r="C17" i="9"/>
  <c r="B17" i="9"/>
  <c r="E17" i="9"/>
  <c r="D17" i="9"/>
  <c r="F18" i="9" l="1"/>
  <c r="E18" i="9"/>
  <c r="B18" i="9"/>
  <c r="D18" i="9"/>
  <c r="C18" i="9"/>
  <c r="F19" i="9" l="1"/>
  <c r="D19" i="9"/>
  <c r="C19" i="9"/>
  <c r="E19" i="9"/>
  <c r="B19" i="9"/>
  <c r="F20" i="9" l="1"/>
  <c r="D20" i="9"/>
  <c r="E20" i="9"/>
  <c r="B20" i="9"/>
  <c r="C20" i="9"/>
  <c r="F21" i="9" l="1"/>
  <c r="B21" i="9"/>
  <c r="C21" i="9"/>
  <c r="E21" i="9"/>
  <c r="D21" i="9"/>
  <c r="F22" i="9" l="1"/>
  <c r="B22" i="9"/>
  <c r="C22" i="9"/>
  <c r="D22" i="9"/>
  <c r="E22" i="9"/>
  <c r="F23" i="9" l="1"/>
  <c r="C23" i="9"/>
  <c r="D23" i="9"/>
  <c r="B23" i="9"/>
  <c r="E23" i="9"/>
  <c r="F24" i="9" l="1"/>
  <c r="C24" i="9"/>
  <c r="E24" i="9"/>
  <c r="B24" i="9"/>
  <c r="D24" i="9"/>
  <c r="F25" i="9" l="1"/>
  <c r="D25" i="9"/>
  <c r="C25" i="9"/>
  <c r="E25" i="9"/>
  <c r="B25" i="9"/>
  <c r="F26" i="9" l="1"/>
  <c r="D26" i="9"/>
  <c r="C26" i="9"/>
  <c r="E26" i="9"/>
  <c r="B26" i="9"/>
  <c r="F27" i="9" l="1"/>
  <c r="E27" i="9"/>
  <c r="B27" i="9"/>
  <c r="D27" i="9"/>
  <c r="C27" i="9"/>
  <c r="F28" i="9" l="1"/>
  <c r="D28" i="9"/>
  <c r="E28" i="9"/>
  <c r="C28" i="9"/>
  <c r="B28" i="9"/>
  <c r="F29" i="9" l="1"/>
  <c r="D29" i="9"/>
  <c r="B29" i="9"/>
  <c r="E29" i="9"/>
  <c r="C29" i="9"/>
  <c r="F30" i="9" l="1"/>
  <c r="E30" i="9"/>
  <c r="D30" i="9"/>
  <c r="C30" i="9"/>
  <c r="B30" i="9"/>
  <c r="F31" i="9" l="1"/>
  <c r="B31" i="9"/>
  <c r="C31" i="9"/>
  <c r="D31" i="9"/>
  <c r="E31" i="9"/>
  <c r="F32" i="9" l="1"/>
  <c r="E32" i="9"/>
  <c r="C32" i="9"/>
  <c r="B32" i="9"/>
  <c r="D32" i="9"/>
  <c r="F33" i="9" l="1"/>
  <c r="B33" i="9"/>
  <c r="E33" i="9"/>
  <c r="C33" i="9"/>
  <c r="D33" i="9"/>
  <c r="F34" i="9" l="1"/>
  <c r="E34" i="9"/>
  <c r="B34" i="9"/>
  <c r="C34" i="9"/>
  <c r="D34" i="9"/>
  <c r="F35" i="9" l="1"/>
  <c r="C35" i="9"/>
  <c r="B35" i="9"/>
  <c r="D35" i="9"/>
  <c r="E35" i="9"/>
  <c r="F36" i="9" l="1"/>
  <c r="C36" i="9"/>
  <c r="D36" i="9"/>
  <c r="B36" i="9"/>
  <c r="E36" i="9"/>
  <c r="F37" i="9" l="1"/>
  <c r="C37" i="9"/>
  <c r="D37" i="9"/>
  <c r="E37" i="9"/>
  <c r="B37" i="9"/>
  <c r="F38" i="9" l="1"/>
  <c r="C38" i="9"/>
  <c r="B38" i="9"/>
  <c r="D38" i="9"/>
  <c r="E38" i="9"/>
  <c r="F39" i="9" l="1"/>
  <c r="D39" i="9"/>
  <c r="E39" i="9"/>
  <c r="C39" i="9"/>
  <c r="B39" i="9"/>
  <c r="F40" i="9" l="1"/>
  <c r="C40" i="9"/>
  <c r="D40" i="9"/>
  <c r="B40" i="9"/>
  <c r="E40" i="9"/>
  <c r="F41" i="9" l="1"/>
  <c r="D41" i="9"/>
  <c r="B41" i="9"/>
  <c r="C41" i="9"/>
  <c r="E41" i="9"/>
  <c r="F42" i="9" l="1"/>
  <c r="D42" i="9"/>
  <c r="B42" i="9"/>
  <c r="E42" i="9"/>
  <c r="C42" i="9"/>
  <c r="F43" i="9" l="1"/>
  <c r="D43" i="9"/>
  <c r="B43" i="9"/>
  <c r="E43" i="9"/>
  <c r="C43" i="9"/>
  <c r="F44" i="9" l="1"/>
  <c r="B44" i="9"/>
  <c r="D44" i="9"/>
  <c r="C44" i="9"/>
  <c r="E44" i="9"/>
  <c r="F45" i="9" l="1"/>
  <c r="E45" i="9"/>
  <c r="B45" i="9"/>
  <c r="C45" i="9"/>
  <c r="D45" i="9"/>
  <c r="F46" i="9" l="1"/>
  <c r="C46" i="9"/>
  <c r="D46" i="9"/>
  <c r="E46" i="9"/>
  <c r="B46" i="9"/>
  <c r="F47" i="9" l="1"/>
  <c r="B47" i="9"/>
  <c r="D47" i="9"/>
  <c r="C47" i="9"/>
  <c r="E47" i="9"/>
  <c r="F48" i="9" l="1"/>
  <c r="B48" i="9"/>
  <c r="D48" i="9"/>
  <c r="E48" i="9"/>
  <c r="C48" i="9"/>
  <c r="F49" i="9" l="1"/>
  <c r="E49" i="9"/>
  <c r="C49" i="9"/>
  <c r="B49" i="9"/>
  <c r="D49" i="9"/>
  <c r="F50" i="9" l="1"/>
  <c r="D50" i="9"/>
  <c r="C50" i="9"/>
  <c r="E50" i="9"/>
  <c r="B50" i="9"/>
  <c r="F51" i="9" l="1"/>
  <c r="D51" i="9"/>
  <c r="E51" i="9"/>
  <c r="B51" i="9"/>
  <c r="C51" i="9"/>
  <c r="F52" i="9" l="1"/>
  <c r="B52" i="9"/>
  <c r="C52" i="9"/>
  <c r="D52" i="9"/>
  <c r="E52" i="9"/>
  <c r="F53" i="9" l="1"/>
  <c r="E53" i="9"/>
  <c r="D53" i="9"/>
  <c r="C53" i="9"/>
  <c r="B53" i="9"/>
  <c r="F54" i="9" l="1"/>
  <c r="B54" i="9"/>
  <c r="D54" i="9"/>
  <c r="C54" i="9"/>
  <c r="E54" i="9"/>
  <c r="F55" i="9" l="1"/>
  <c r="E55" i="9"/>
  <c r="D55" i="9"/>
  <c r="C55" i="9"/>
  <c r="B55" i="9"/>
  <c r="F56" i="9" l="1"/>
  <c r="E56" i="9"/>
  <c r="D56" i="9"/>
  <c r="B56" i="9"/>
  <c r="C56" i="9"/>
  <c r="F57" i="9" l="1"/>
  <c r="D57" i="9"/>
  <c r="C57" i="9"/>
  <c r="B57" i="9"/>
  <c r="E57" i="9"/>
  <c r="F58" i="9" l="1"/>
  <c r="E58" i="9"/>
  <c r="C58" i="9"/>
  <c r="D58" i="9"/>
  <c r="B58" i="9"/>
  <c r="F59" i="9" l="1"/>
  <c r="B59" i="9"/>
  <c r="E59" i="9"/>
  <c r="C59" i="9"/>
  <c r="D59" i="9"/>
  <c r="F60" i="9" l="1"/>
  <c r="C60" i="9"/>
  <c r="B60" i="9"/>
  <c r="D60" i="9"/>
  <c r="E60" i="9"/>
  <c r="F61" i="9" l="1"/>
  <c r="B61" i="9"/>
  <c r="C61" i="9"/>
  <c r="E61" i="9"/>
  <c r="D61" i="9"/>
  <c r="F62" i="9" l="1"/>
  <c r="C62" i="9"/>
  <c r="D62" i="9"/>
  <c r="B62" i="9"/>
  <c r="E62" i="9"/>
  <c r="F63" i="9" l="1"/>
  <c r="B63" i="9"/>
  <c r="C63" i="9"/>
  <c r="D63" i="9"/>
  <c r="E63" i="9"/>
  <c r="F64" i="9" l="1"/>
  <c r="C64" i="9"/>
  <c r="B64" i="9"/>
  <c r="E64" i="9"/>
  <c r="D64" i="9"/>
  <c r="F65" i="9" l="1"/>
  <c r="O2" i="9" s="1"/>
  <c r="D65" i="9"/>
  <c r="E65" i="9"/>
  <c r="C65" i="9"/>
  <c r="B65" i="9"/>
  <c r="F66" i="9" l="1"/>
  <c r="K3" i="9"/>
  <c r="B66" i="9"/>
  <c r="C66" i="9"/>
  <c r="E66" i="9"/>
  <c r="D66" i="9"/>
  <c r="C10" i="12" l="1"/>
  <c r="F67" i="9"/>
  <c r="D25" i="12"/>
  <c r="D26" i="12"/>
  <c r="C67" i="9"/>
  <c r="C12" i="12"/>
  <c r="C29" i="12"/>
  <c r="D24" i="12"/>
  <c r="D30" i="12"/>
  <c r="C30" i="12"/>
  <c r="B29" i="12"/>
  <c r="E67" i="9"/>
  <c r="D31" i="12"/>
  <c r="C28" i="12"/>
  <c r="C24" i="12"/>
  <c r="D67" i="9"/>
  <c r="C31" i="12"/>
  <c r="B24" i="12"/>
  <c r="C25" i="12"/>
  <c r="B27" i="12"/>
  <c r="C33" i="12"/>
  <c r="B25" i="12"/>
  <c r="B30" i="12"/>
  <c r="D27" i="12"/>
  <c r="D29" i="12"/>
  <c r="C26" i="12"/>
  <c r="B31" i="12"/>
  <c r="C11" i="12"/>
  <c r="B28" i="12"/>
  <c r="B26" i="12"/>
  <c r="D28" i="12"/>
  <c r="C27" i="12"/>
  <c r="B67" i="9"/>
  <c r="C7" i="4" l="1"/>
  <c r="L4" i="3"/>
  <c r="D3" i="11"/>
  <c r="F68" i="9"/>
  <c r="B3" i="4"/>
  <c r="C68" i="9"/>
  <c r="D24" i="11"/>
  <c r="C15" i="11"/>
  <c r="N5" i="3"/>
  <c r="D19" i="11"/>
  <c r="N2" i="3"/>
  <c r="E22" i="11"/>
  <c r="E19" i="11"/>
  <c r="D22" i="11"/>
  <c r="N3" i="3"/>
  <c r="D21" i="11"/>
  <c r="D18" i="11"/>
  <c r="D17" i="11"/>
  <c r="C16" i="11"/>
  <c r="D20" i="11"/>
  <c r="E20" i="11"/>
  <c r="E16" i="11"/>
  <c r="N4" i="3"/>
  <c r="N7" i="3"/>
  <c r="C21" i="11"/>
  <c r="N6" i="3"/>
  <c r="D15" i="11"/>
  <c r="D68" i="9"/>
  <c r="C19" i="11"/>
  <c r="C17" i="11"/>
  <c r="C18" i="11"/>
  <c r="E21" i="11"/>
  <c r="C22" i="11"/>
  <c r="B68" i="9"/>
  <c r="E3" i="11"/>
  <c r="D16" i="11"/>
  <c r="E68" i="9"/>
  <c r="E17" i="11"/>
  <c r="C20" i="11"/>
  <c r="E18" i="11"/>
  <c r="E15" i="11"/>
  <c r="D5" i="11" l="1"/>
  <c r="F5" i="11" s="1"/>
  <c r="C2" i="1"/>
  <c r="F69" i="9"/>
  <c r="D15" i="1"/>
  <c r="E9" i="1"/>
  <c r="B10" i="1"/>
  <c r="D9" i="1"/>
  <c r="G10" i="1"/>
  <c r="G5" i="1"/>
  <c r="A12" i="1"/>
  <c r="A13" i="1"/>
  <c r="F10" i="1"/>
  <c r="E8" i="1"/>
  <c r="D3" i="1"/>
  <c r="D7" i="1"/>
  <c r="B9" i="1"/>
  <c r="C9" i="1"/>
  <c r="C69" i="9"/>
  <c r="A16" i="1"/>
  <c r="B15" i="1"/>
  <c r="B3" i="1"/>
  <c r="B7" i="1"/>
  <c r="D69" i="9"/>
  <c r="F12" i="1"/>
  <c r="F13" i="1"/>
  <c r="E3" i="1"/>
  <c r="E7" i="1"/>
  <c r="E69" i="9"/>
  <c r="G7" i="1"/>
  <c r="B8" i="1"/>
  <c r="B4" i="1"/>
  <c r="D10" i="1"/>
  <c r="G9" i="1"/>
  <c r="D8" i="1"/>
  <c r="G8" i="1"/>
  <c r="F7" i="1"/>
  <c r="A15" i="1"/>
  <c r="G4" i="1"/>
  <c r="B13" i="1"/>
  <c r="G3" i="1"/>
  <c r="D12" i="1"/>
  <c r="D5" i="1"/>
  <c r="D4" i="1"/>
  <c r="F16" i="1"/>
  <c r="F15" i="1"/>
  <c r="C7" i="1"/>
  <c r="D2" i="1"/>
  <c r="C10" i="1"/>
  <c r="D16" i="1"/>
  <c r="B5" i="1"/>
  <c r="F9" i="1"/>
  <c r="E10" i="1"/>
  <c r="B16" i="1"/>
  <c r="B69" i="9"/>
  <c r="B12" i="1"/>
  <c r="E13" i="1"/>
  <c r="F8" i="1"/>
  <c r="C8" i="1"/>
  <c r="E16" i="1"/>
  <c r="D6" i="11" l="1"/>
  <c r="F6" i="11" s="1"/>
  <c r="F70" i="9"/>
  <c r="P2" i="9" s="1"/>
  <c r="B70" i="9"/>
  <c r="C70" i="9"/>
  <c r="D70" i="9"/>
  <c r="E70" i="9"/>
  <c r="G10" i="12" l="1"/>
  <c r="F71" i="9"/>
  <c r="B71" i="9"/>
  <c r="F30" i="12"/>
  <c r="C71" i="9"/>
  <c r="G26" i="12"/>
  <c r="H31" i="12"/>
  <c r="E71" i="9"/>
  <c r="H29" i="12"/>
  <c r="F31" i="12"/>
  <c r="G11" i="12"/>
  <c r="H25" i="12"/>
  <c r="G29" i="12"/>
  <c r="D71" i="9"/>
  <c r="G25" i="12"/>
  <c r="F26" i="12"/>
  <c r="F25" i="12"/>
  <c r="G28" i="12"/>
  <c r="G27" i="12"/>
  <c r="H28" i="12"/>
  <c r="G30" i="12"/>
  <c r="F24" i="12"/>
  <c r="H30" i="12"/>
  <c r="H26" i="12"/>
  <c r="F28" i="12"/>
  <c r="G12" i="12"/>
  <c r="F27" i="12"/>
  <c r="G31" i="12"/>
  <c r="H27" i="12"/>
  <c r="F29" i="12"/>
  <c r="H24" i="12"/>
  <c r="G33" i="12"/>
  <c r="G24" i="12"/>
  <c r="K4" i="16" l="1"/>
  <c r="C34" i="4"/>
  <c r="J3" i="11"/>
  <c r="F72" i="9"/>
  <c r="B30" i="4"/>
  <c r="J22" i="11"/>
  <c r="K20" i="11"/>
  <c r="E72" i="9"/>
  <c r="I19" i="11"/>
  <c r="M7" i="16"/>
  <c r="K16" i="11"/>
  <c r="J16" i="11"/>
  <c r="J17" i="11"/>
  <c r="I22" i="11"/>
  <c r="K19" i="11"/>
  <c r="J15" i="11"/>
  <c r="I15" i="11"/>
  <c r="K18" i="11"/>
  <c r="I17" i="11"/>
  <c r="I18" i="11"/>
  <c r="M2" i="16"/>
  <c r="M5" i="16"/>
  <c r="K3" i="11"/>
  <c r="M4" i="16"/>
  <c r="J24" i="11"/>
  <c r="B72" i="9"/>
  <c r="J18" i="11"/>
  <c r="I21" i="11"/>
  <c r="J19" i="11"/>
  <c r="M6" i="16"/>
  <c r="J21" i="11"/>
  <c r="K21" i="11"/>
  <c r="K17" i="11"/>
  <c r="D72" i="9"/>
  <c r="M3" i="16"/>
  <c r="I20" i="11"/>
  <c r="K15" i="11"/>
  <c r="K22" i="11"/>
  <c r="I16" i="11"/>
  <c r="J20" i="11"/>
  <c r="C72" i="9"/>
  <c r="J5" i="11" l="1"/>
  <c r="J6" i="11" s="1"/>
  <c r="K2" i="1"/>
  <c r="F73" i="9"/>
  <c r="J13" i="1"/>
  <c r="N15" i="1"/>
  <c r="J10" i="1"/>
  <c r="J4" i="1"/>
  <c r="M10" i="1"/>
  <c r="D73" i="9"/>
  <c r="L9" i="1"/>
  <c r="N10" i="1"/>
  <c r="B73" i="9"/>
  <c r="K7" i="1"/>
  <c r="J12" i="1"/>
  <c r="J9" i="1"/>
  <c r="L16" i="1"/>
  <c r="M3" i="1"/>
  <c r="O3" i="1"/>
  <c r="M8" i="1"/>
  <c r="M16" i="1"/>
  <c r="N7" i="1"/>
  <c r="M7" i="1"/>
  <c r="N16" i="1"/>
  <c r="L3" i="1"/>
  <c r="N8" i="1"/>
  <c r="O8" i="1"/>
  <c r="E73" i="9"/>
  <c r="C73" i="9"/>
  <c r="N13" i="1"/>
  <c r="L4" i="1"/>
  <c r="O10" i="1"/>
  <c r="J15" i="1"/>
  <c r="L15" i="1"/>
  <c r="O4" i="1"/>
  <c r="L10" i="1"/>
  <c r="I15" i="1"/>
  <c r="I13" i="1"/>
  <c r="M13" i="1"/>
  <c r="L5" i="1"/>
  <c r="I12" i="1"/>
  <c r="O5" i="1"/>
  <c r="L2" i="1"/>
  <c r="O7" i="1"/>
  <c r="J3" i="1"/>
  <c r="J5" i="1"/>
  <c r="L8" i="1"/>
  <c r="J16" i="1"/>
  <c r="N9" i="1"/>
  <c r="K9" i="1"/>
  <c r="K8" i="1"/>
  <c r="K10" i="1"/>
  <c r="L7" i="1"/>
  <c r="J8" i="1"/>
  <c r="O9" i="1"/>
  <c r="J7" i="1"/>
  <c r="N12" i="1"/>
  <c r="M9" i="1"/>
  <c r="L12" i="1"/>
  <c r="I16" i="1"/>
  <c r="G4" i="11" l="1"/>
  <c r="B70" i="4"/>
  <c r="F74" i="9"/>
  <c r="E74" i="9"/>
  <c r="D74" i="9"/>
  <c r="C74" i="9"/>
  <c r="B74" i="9"/>
  <c r="B89" i="4" l="1"/>
  <c r="R16" i="15"/>
  <c r="W13" i="17"/>
  <c r="F75" i="9"/>
  <c r="E75" i="9"/>
  <c r="B75" i="9"/>
  <c r="D75" i="9"/>
  <c r="C75" i="9"/>
  <c r="F76" i="9" l="1"/>
  <c r="B76" i="9"/>
  <c r="E76" i="9"/>
  <c r="C76" i="9"/>
  <c r="D76" i="9"/>
  <c r="F77" i="9" l="1"/>
  <c r="B77" i="9"/>
  <c r="C77" i="9"/>
  <c r="D77" i="9"/>
  <c r="E77" i="9"/>
  <c r="F78" i="9" l="1"/>
  <c r="B78" i="9"/>
  <c r="E78" i="9"/>
  <c r="C78" i="9"/>
  <c r="D78" i="9"/>
  <c r="F79" i="9" l="1"/>
  <c r="C79" i="9"/>
  <c r="B79" i="9"/>
  <c r="D79" i="9"/>
  <c r="E79" i="9"/>
  <c r="F80" i="9" l="1"/>
  <c r="E80" i="9"/>
  <c r="D80" i="9"/>
  <c r="B80" i="9"/>
  <c r="C80" i="9"/>
  <c r="F81" i="9" l="1"/>
  <c r="C81" i="9"/>
  <c r="E81" i="9"/>
  <c r="B81" i="9"/>
  <c r="D81" i="9"/>
  <c r="F82" i="9" l="1"/>
  <c r="D82" i="9"/>
  <c r="E82" i="9"/>
  <c r="C82" i="9"/>
  <c r="B82" i="9"/>
  <c r="F83" i="9" l="1"/>
  <c r="E83" i="9"/>
  <c r="B83" i="9"/>
  <c r="D83" i="9"/>
  <c r="C83" i="9"/>
  <c r="F84" i="9" l="1"/>
  <c r="D84" i="9"/>
  <c r="C84" i="9"/>
  <c r="E84" i="9"/>
  <c r="B84" i="9"/>
  <c r="F85" i="9" l="1"/>
  <c r="E85" i="9"/>
  <c r="B85" i="9"/>
  <c r="D85" i="9"/>
  <c r="C85" i="9"/>
  <c r="F86" i="9" l="1"/>
  <c r="D86" i="9"/>
  <c r="C86" i="9"/>
  <c r="B86" i="9"/>
  <c r="E86" i="9"/>
  <c r="F87" i="9" l="1"/>
  <c r="C87" i="9"/>
  <c r="E87" i="9"/>
  <c r="D87" i="9"/>
  <c r="B87" i="9"/>
  <c r="F88" i="9" l="1"/>
  <c r="D88" i="9"/>
  <c r="B88" i="9"/>
  <c r="E88" i="9"/>
  <c r="C88" i="9"/>
  <c r="F89" i="9" l="1"/>
  <c r="C89" i="9"/>
  <c r="B89" i="9"/>
  <c r="D89" i="9"/>
  <c r="E89" i="9"/>
  <c r="F90" i="9" l="1"/>
  <c r="B90" i="9"/>
  <c r="C90" i="9"/>
  <c r="E90" i="9"/>
  <c r="D90" i="9"/>
  <c r="F91" i="9" l="1"/>
  <c r="D91" i="9"/>
  <c r="E91" i="9"/>
  <c r="B91" i="9"/>
  <c r="C91" i="9"/>
  <c r="F92" i="9" l="1"/>
  <c r="E92" i="9"/>
  <c r="D92" i="9"/>
  <c r="B92" i="9"/>
  <c r="C92" i="9"/>
  <c r="F93" i="9" l="1"/>
  <c r="E93" i="9"/>
  <c r="B93" i="9"/>
  <c r="D93" i="9"/>
  <c r="C93" i="9"/>
  <c r="F94" i="9" l="1"/>
  <c r="E94" i="9"/>
  <c r="B94" i="9"/>
  <c r="D94" i="9"/>
  <c r="C94" i="9"/>
  <c r="F95" i="9" l="1"/>
  <c r="E95" i="9"/>
  <c r="D95" i="9"/>
  <c r="C95" i="9"/>
  <c r="B95" i="9"/>
  <c r="F96" i="9" l="1"/>
  <c r="B96" i="9"/>
  <c r="E96" i="9"/>
  <c r="C96" i="9"/>
  <c r="D96" i="9"/>
  <c r="F97" i="9" l="1"/>
  <c r="C97" i="9"/>
  <c r="B97" i="9"/>
  <c r="E97" i="9"/>
  <c r="D97" i="9"/>
  <c r="F98" i="9" l="1"/>
  <c r="C98" i="9"/>
  <c r="E98" i="9"/>
  <c r="B98" i="9"/>
  <c r="D98" i="9"/>
  <c r="F99" i="9" l="1"/>
  <c r="E99" i="9"/>
  <c r="D99" i="9"/>
  <c r="B99" i="9"/>
  <c r="C99" i="9"/>
  <c r="F100" i="9" l="1"/>
  <c r="B100" i="9"/>
  <c r="C100" i="9"/>
  <c r="E100" i="9"/>
  <c r="D100" i="9"/>
  <c r="F101" i="9" l="1"/>
  <c r="D101" i="9"/>
  <c r="E101" i="9"/>
  <c r="B101" i="9"/>
  <c r="C101" i="9"/>
  <c r="F102" i="9" l="1"/>
  <c r="C102" i="9"/>
  <c r="E102" i="9"/>
  <c r="B102" i="9"/>
  <c r="D102" i="9"/>
  <c r="F103" i="9" l="1"/>
  <c r="C103" i="9"/>
  <c r="E103" i="9"/>
  <c r="B103" i="9"/>
  <c r="D103" i="9"/>
  <c r="F104" i="9" l="1"/>
  <c r="B104" i="9"/>
  <c r="C104" i="9"/>
  <c r="E104" i="9"/>
  <c r="D104" i="9"/>
  <c r="F105" i="9" l="1"/>
  <c r="E105" i="9"/>
  <c r="B105" i="9"/>
  <c r="C105" i="9"/>
  <c r="D105" i="9"/>
  <c r="F106" i="9" l="1"/>
  <c r="E106" i="9"/>
  <c r="B106" i="9"/>
  <c r="D106" i="9"/>
  <c r="C106" i="9"/>
  <c r="F107" i="9" l="1"/>
  <c r="C107" i="9"/>
  <c r="B107" i="9"/>
  <c r="D107" i="9"/>
  <c r="E107" i="9"/>
  <c r="F108" i="9" l="1"/>
  <c r="C108" i="9"/>
  <c r="D108" i="9"/>
  <c r="B108" i="9"/>
  <c r="E108" i="9"/>
  <c r="F109" i="9" l="1"/>
  <c r="C109" i="9"/>
  <c r="E109" i="9"/>
  <c r="B109" i="9"/>
  <c r="D109" i="9"/>
  <c r="F110" i="9" l="1"/>
  <c r="C110" i="9"/>
  <c r="D110" i="9"/>
  <c r="E110" i="9"/>
  <c r="B110" i="9"/>
  <c r="F111" i="9" l="1"/>
  <c r="B111" i="9"/>
  <c r="E111" i="9"/>
  <c r="C111" i="9"/>
  <c r="D111" i="9"/>
  <c r="F112" i="9" l="1"/>
  <c r="D112" i="9"/>
  <c r="E112" i="9"/>
  <c r="B112" i="9"/>
  <c r="C112" i="9"/>
  <c r="F113" i="9" l="1"/>
  <c r="B113" i="9"/>
  <c r="D113" i="9"/>
  <c r="C113" i="9"/>
  <c r="E113" i="9"/>
  <c r="F114" i="9" l="1"/>
  <c r="C114" i="9"/>
  <c r="B114" i="9"/>
  <c r="D114" i="9"/>
  <c r="E114" i="9"/>
  <c r="F115" i="9" l="1"/>
  <c r="E115" i="9"/>
  <c r="B115" i="9"/>
  <c r="C115" i="9"/>
  <c r="D115" i="9"/>
  <c r="F116" i="9" l="1"/>
  <c r="D116" i="9"/>
  <c r="B116" i="9"/>
  <c r="C116" i="9"/>
  <c r="E116" i="9"/>
  <c r="F117" i="9" l="1"/>
  <c r="B117" i="9"/>
  <c r="D117" i="9"/>
  <c r="E117" i="9"/>
  <c r="C117" i="9"/>
  <c r="F118" i="9" l="1"/>
  <c r="D118" i="9"/>
  <c r="B118" i="9"/>
  <c r="E118" i="9"/>
  <c r="C118" i="9"/>
  <c r="F119" i="9" l="1"/>
  <c r="D119" i="9"/>
  <c r="C119" i="9"/>
  <c r="B119" i="9"/>
  <c r="E119" i="9"/>
  <c r="F120" i="9" l="1"/>
  <c r="E120" i="9"/>
  <c r="D120" i="9"/>
  <c r="C120" i="9"/>
  <c r="B120" i="9"/>
  <c r="F121" i="9" l="1"/>
  <c r="B121" i="9"/>
  <c r="C121" i="9"/>
  <c r="E121" i="9"/>
  <c r="D121" i="9"/>
  <c r="F122" i="9" l="1"/>
  <c r="D122" i="9"/>
  <c r="B122" i="9"/>
  <c r="C122" i="9"/>
  <c r="E122" i="9"/>
  <c r="F123" i="9" l="1"/>
  <c r="B123" i="9"/>
  <c r="D123" i="9"/>
  <c r="E123" i="9"/>
  <c r="C123" i="9"/>
  <c r="F124" i="9" l="1"/>
  <c r="D124" i="9"/>
  <c r="E124" i="9"/>
  <c r="B124" i="9"/>
  <c r="C124" i="9"/>
  <c r="F125" i="9" l="1"/>
  <c r="C125" i="9"/>
  <c r="E125" i="9"/>
  <c r="B125" i="9"/>
  <c r="D125" i="9"/>
  <c r="F126" i="9" l="1"/>
  <c r="E126" i="9"/>
  <c r="D126" i="9"/>
  <c r="B126" i="9"/>
  <c r="C126" i="9"/>
  <c r="F127" i="9" l="1"/>
  <c r="D127" i="9"/>
  <c r="C127" i="9"/>
  <c r="B127" i="9"/>
  <c r="E127" i="9"/>
  <c r="F128" i="9" l="1"/>
  <c r="C128" i="9"/>
  <c r="B128" i="9"/>
  <c r="E128" i="9"/>
  <c r="D128" i="9"/>
  <c r="F129" i="9" l="1"/>
  <c r="D129" i="9"/>
  <c r="C129" i="9"/>
  <c r="E129" i="9"/>
  <c r="B129" i="9"/>
  <c r="F130" i="9" l="1"/>
  <c r="E130" i="9"/>
  <c r="C130" i="9"/>
  <c r="D130" i="9"/>
  <c r="B130" i="9"/>
  <c r="F131" i="9" l="1"/>
  <c r="D131" i="9"/>
  <c r="C131" i="9"/>
  <c r="E131" i="9"/>
  <c r="B131" i="9"/>
  <c r="F132" i="9" l="1"/>
  <c r="B132" i="9"/>
  <c r="C132" i="9"/>
  <c r="E132" i="9"/>
  <c r="D132" i="9"/>
  <c r="F133" i="9" l="1"/>
  <c r="E133" i="9"/>
  <c r="C133" i="9"/>
  <c r="B133" i="9"/>
  <c r="D133" i="9"/>
  <c r="F134" i="9" l="1"/>
  <c r="B134" i="9"/>
  <c r="E134" i="9"/>
  <c r="C134" i="9"/>
  <c r="D134" i="9"/>
  <c r="F135" i="9" l="1"/>
  <c r="C135" i="9"/>
  <c r="D135" i="9"/>
  <c r="B135" i="9"/>
  <c r="E135" i="9"/>
  <c r="F136" i="9" l="1"/>
  <c r="D136" i="9"/>
  <c r="C136" i="9"/>
  <c r="E136" i="9"/>
  <c r="B136" i="9"/>
  <c r="F137" i="9" l="1"/>
  <c r="C137" i="9"/>
  <c r="E137" i="9"/>
  <c r="B137" i="9"/>
  <c r="D137" i="9"/>
  <c r="F138" i="9" l="1"/>
  <c r="D138" i="9"/>
  <c r="C138" i="9"/>
  <c r="B138" i="9"/>
  <c r="E138" i="9"/>
  <c r="F139" i="9" l="1"/>
  <c r="D139" i="9"/>
  <c r="C139" i="9"/>
  <c r="E139" i="9"/>
  <c r="B139" i="9"/>
  <c r="F140" i="9" l="1"/>
  <c r="B140" i="9"/>
  <c r="C140" i="9"/>
  <c r="E140" i="9"/>
  <c r="D140" i="9"/>
  <c r="F141" i="9" l="1"/>
  <c r="B141" i="9"/>
  <c r="C141" i="9"/>
  <c r="D141" i="9"/>
  <c r="E141" i="9"/>
  <c r="F142" i="9" l="1"/>
  <c r="E142" i="9"/>
  <c r="D142" i="9"/>
  <c r="C142" i="9"/>
  <c r="B142" i="9"/>
  <c r="F143" i="9" l="1"/>
  <c r="C143" i="9"/>
  <c r="D143" i="9"/>
  <c r="B143" i="9"/>
  <c r="E143" i="9"/>
  <c r="F144" i="9" l="1"/>
  <c r="E144" i="9"/>
  <c r="D144" i="9"/>
  <c r="B144" i="9"/>
  <c r="C144" i="9"/>
  <c r="F145" i="9" l="1"/>
  <c r="B145" i="9"/>
  <c r="E145" i="9"/>
  <c r="D145" i="9"/>
  <c r="C145" i="9"/>
  <c r="F146" i="9" l="1"/>
  <c r="D146" i="9"/>
  <c r="E146" i="9"/>
  <c r="C146" i="9"/>
  <c r="B146" i="9"/>
  <c r="F147" i="9" l="1"/>
  <c r="B147" i="9"/>
  <c r="D147" i="9"/>
  <c r="E147" i="9"/>
  <c r="C147" i="9"/>
  <c r="F148" i="9" l="1"/>
  <c r="D148" i="9"/>
  <c r="E148" i="9"/>
  <c r="C148" i="9"/>
  <c r="B148" i="9"/>
  <c r="F149" i="9" l="1"/>
  <c r="D149" i="9"/>
  <c r="B149" i="9"/>
  <c r="C149" i="9"/>
  <c r="E149" i="9"/>
  <c r="F150" i="9" l="1"/>
  <c r="E150" i="9"/>
  <c r="B150" i="9"/>
  <c r="C150" i="9"/>
  <c r="D150" i="9"/>
  <c r="F151" i="9" l="1"/>
  <c r="C151" i="9"/>
  <c r="D151" i="9"/>
  <c r="E151" i="9"/>
  <c r="B151" i="9"/>
  <c r="F152" i="9" l="1"/>
  <c r="E152" i="9"/>
  <c r="B152" i="9"/>
  <c r="C152" i="9"/>
  <c r="D152" i="9"/>
  <c r="F153" i="9" l="1"/>
  <c r="E153" i="9"/>
  <c r="C153" i="9"/>
  <c r="B153" i="9"/>
  <c r="D153" i="9"/>
  <c r="F154" i="9" l="1"/>
  <c r="E154" i="9"/>
  <c r="B154" i="9"/>
  <c r="C154" i="9"/>
  <c r="D154" i="9"/>
  <c r="F155" i="9" l="1"/>
  <c r="C155" i="9"/>
  <c r="B155" i="9"/>
  <c r="D155" i="9"/>
  <c r="E155" i="9"/>
  <c r="F156" i="9" l="1"/>
  <c r="B156" i="9"/>
  <c r="E156" i="9"/>
  <c r="C156" i="9"/>
  <c r="D156" i="9"/>
  <c r="F157" i="9" l="1"/>
  <c r="B157" i="9"/>
  <c r="E157" i="9"/>
  <c r="C157" i="9"/>
  <c r="D157" i="9"/>
  <c r="F158" i="9" l="1"/>
  <c r="E158" i="9"/>
  <c r="B158" i="9"/>
  <c r="D158" i="9"/>
  <c r="C158" i="9"/>
  <c r="F159" i="9" l="1"/>
  <c r="D159" i="9"/>
  <c r="E159" i="9"/>
  <c r="B159" i="9"/>
  <c r="C159" i="9"/>
  <c r="F160" i="9" l="1"/>
  <c r="C160" i="9"/>
  <c r="B160" i="9"/>
  <c r="E160" i="9"/>
  <c r="D160" i="9"/>
  <c r="F161" i="9" l="1"/>
  <c r="E161" i="9"/>
  <c r="D161" i="9"/>
  <c r="C161" i="9"/>
  <c r="B161" i="9"/>
  <c r="F162" i="9" l="1"/>
  <c r="D162" i="9"/>
  <c r="C162" i="9"/>
  <c r="E162" i="9"/>
  <c r="B162" i="9"/>
  <c r="F163" i="9" l="1"/>
  <c r="B163" i="9"/>
  <c r="C163" i="9"/>
  <c r="D163" i="9"/>
  <c r="E163" i="9"/>
  <c r="F164" i="9" l="1"/>
  <c r="E164" i="9"/>
  <c r="C164" i="9"/>
  <c r="B164" i="9"/>
  <c r="D164" i="9"/>
  <c r="F165" i="9" l="1"/>
  <c r="C165" i="9"/>
  <c r="E165" i="9"/>
  <c r="B165" i="9"/>
  <c r="D165" i="9"/>
  <c r="F166" i="9" l="1"/>
  <c r="C166" i="9"/>
  <c r="D166" i="9"/>
  <c r="B166" i="9"/>
  <c r="E166" i="9"/>
  <c r="F167" i="9" l="1"/>
  <c r="E167" i="9"/>
  <c r="D167" i="9"/>
  <c r="C167" i="9"/>
  <c r="B167" i="9"/>
  <c r="F168" i="9" l="1"/>
  <c r="E168" i="9"/>
  <c r="B168" i="9"/>
  <c r="D168" i="9"/>
  <c r="C168" i="9"/>
  <c r="F169" i="9" l="1"/>
  <c r="B169" i="9"/>
  <c r="E169" i="9"/>
  <c r="D169" i="9"/>
  <c r="C169" i="9"/>
</calcChain>
</file>

<file path=xl/sharedStrings.xml><?xml version="1.0" encoding="utf-8"?>
<sst xmlns="http://schemas.openxmlformats.org/spreadsheetml/2006/main" count="561" uniqueCount="191">
  <si>
    <t>現在値</t>
    <rPh sb="0" eb="2">
      <t>ゲンザイ</t>
    </rPh>
    <rPh sb="2" eb="3">
      <t>ネ</t>
    </rPh>
    <phoneticPr fontId="2"/>
  </si>
  <si>
    <t>売買代金</t>
    <rPh sb="0" eb="2">
      <t>バイバイ</t>
    </rPh>
    <rPh sb="2" eb="4">
      <t>ダイキン</t>
    </rPh>
    <phoneticPr fontId="2"/>
  </si>
  <si>
    <t>前日終値</t>
    <rPh sb="0" eb="2">
      <t>ゼンジツ</t>
    </rPh>
    <rPh sb="2" eb="4">
      <t>オワリネ</t>
    </rPh>
    <phoneticPr fontId="2"/>
  </si>
  <si>
    <t>日通し</t>
    <rPh sb="0" eb="1">
      <t>ヒ</t>
    </rPh>
    <rPh sb="1" eb="2">
      <t>ドオ</t>
    </rPh>
    <phoneticPr fontId="2"/>
  </si>
  <si>
    <t>始値</t>
    <rPh sb="0" eb="1">
      <t>ハジメ</t>
    </rPh>
    <rPh sb="1" eb="2">
      <t>ネ</t>
    </rPh>
    <phoneticPr fontId="2"/>
  </si>
  <si>
    <t>高値</t>
    <rPh sb="0" eb="2">
      <t>タカネ</t>
    </rPh>
    <phoneticPr fontId="2"/>
  </si>
  <si>
    <t>安値</t>
    <rPh sb="0" eb="2">
      <t>ヤスネ</t>
    </rPh>
    <phoneticPr fontId="2"/>
  </si>
  <si>
    <t>終値</t>
    <rPh sb="0" eb="2">
      <t>オワリネ</t>
    </rPh>
    <phoneticPr fontId="2"/>
  </si>
  <si>
    <t>値幅</t>
    <rPh sb="0" eb="2">
      <t>ネハバ</t>
    </rPh>
    <phoneticPr fontId="2"/>
  </si>
  <si>
    <t>上場来高値</t>
    <rPh sb="0" eb="2">
      <t>ジョウジョウ</t>
    </rPh>
    <rPh sb="2" eb="3">
      <t>ライ</t>
    </rPh>
    <rPh sb="3" eb="5">
      <t>タカネ</t>
    </rPh>
    <phoneticPr fontId="2"/>
  </si>
  <si>
    <t>SQ情報</t>
    <rPh sb="2" eb="4">
      <t>ジョウホウ</t>
    </rPh>
    <phoneticPr fontId="2"/>
  </si>
  <si>
    <t>日経平均年初来高値</t>
    <rPh sb="0" eb="2">
      <t>ニッケイ</t>
    </rPh>
    <rPh sb="2" eb="4">
      <t>ヘイキン</t>
    </rPh>
    <rPh sb="4" eb="7">
      <t>ネンショライ</t>
    </rPh>
    <rPh sb="7" eb="9">
      <t>タカネ</t>
    </rPh>
    <phoneticPr fontId="2"/>
  </si>
  <si>
    <t>最良気配</t>
    <rPh sb="0" eb="2">
      <t>サイリョウ</t>
    </rPh>
    <rPh sb="2" eb="4">
      <t>ケハイ</t>
    </rPh>
    <phoneticPr fontId="2"/>
  </si>
  <si>
    <t>上場来安値</t>
    <rPh sb="0" eb="2">
      <t>ジョウジョウ</t>
    </rPh>
    <rPh sb="2" eb="3">
      <t>ライ</t>
    </rPh>
    <rPh sb="3" eb="5">
      <t>ヤスネ</t>
    </rPh>
    <phoneticPr fontId="2"/>
  </si>
  <si>
    <t>日経平均</t>
    <rPh sb="0" eb="2">
      <t>ニッケイ</t>
    </rPh>
    <rPh sb="2" eb="4">
      <t>ヘイキン</t>
    </rPh>
    <phoneticPr fontId="2"/>
  </si>
  <si>
    <t>日経平均年初来安値</t>
    <rPh sb="0" eb="2">
      <t>ニッケイ</t>
    </rPh>
    <rPh sb="2" eb="4">
      <t>ヘイキン</t>
    </rPh>
    <rPh sb="4" eb="7">
      <t>ネンショライ</t>
    </rPh>
    <rPh sb="7" eb="9">
      <t>ヤスネ</t>
    </rPh>
    <phoneticPr fontId="2"/>
  </si>
  <si>
    <t>前日比</t>
    <rPh sb="0" eb="3">
      <t>ゼンジツヒ</t>
    </rPh>
    <phoneticPr fontId="2"/>
  </si>
  <si>
    <t>残存建玉</t>
    <rPh sb="0" eb="2">
      <t>ザンゾン</t>
    </rPh>
    <rPh sb="2" eb="3">
      <t>タ</t>
    </rPh>
    <rPh sb="3" eb="4">
      <t>ギョク</t>
    </rPh>
    <phoneticPr fontId="2"/>
  </si>
  <si>
    <t>HV</t>
    <phoneticPr fontId="2"/>
  </si>
  <si>
    <t>出来高</t>
    <rPh sb="0" eb="3">
      <t>デキダカ</t>
    </rPh>
    <phoneticPr fontId="2"/>
  </si>
  <si>
    <t>理論価格</t>
    <rPh sb="0" eb="2">
      <t>リロン</t>
    </rPh>
    <rPh sb="2" eb="4">
      <t>カカク</t>
    </rPh>
    <phoneticPr fontId="2"/>
  </si>
  <si>
    <t>売気配</t>
  </si>
  <si>
    <t>価格</t>
  </si>
  <si>
    <t>買気配</t>
  </si>
  <si>
    <t>引数</t>
    <rPh sb="0" eb="2">
      <t>ヒキスウ</t>
    </rPh>
    <phoneticPr fontId="2"/>
  </si>
  <si>
    <t>始値</t>
    <rPh sb="0" eb="1">
      <t>ハジ</t>
    </rPh>
    <rPh sb="1" eb="2">
      <t>チ</t>
    </rPh>
    <phoneticPr fontId="2"/>
  </si>
  <si>
    <t>限月</t>
    <rPh sb="0" eb="1">
      <t>ゲン</t>
    </rPh>
    <rPh sb="1" eb="2">
      <t>ゲツ</t>
    </rPh>
    <phoneticPr fontId="2"/>
  </si>
  <si>
    <t>足種別</t>
    <rPh sb="0" eb="1">
      <t>アシ</t>
    </rPh>
    <rPh sb="1" eb="3">
      <t>シュベツ</t>
    </rPh>
    <phoneticPr fontId="2"/>
  </si>
  <si>
    <t>取得期間</t>
    <rPh sb="0" eb="2">
      <t>シュトク</t>
    </rPh>
    <rPh sb="2" eb="4">
      <t>キカン</t>
    </rPh>
    <phoneticPr fontId="2"/>
  </si>
  <si>
    <t>昇順降順</t>
    <rPh sb="0" eb="2">
      <t>ショウジュン</t>
    </rPh>
    <rPh sb="2" eb="4">
      <t>コウジュン</t>
    </rPh>
    <phoneticPr fontId="2"/>
  </si>
  <si>
    <t>本数</t>
    <rPh sb="0" eb="2">
      <t>ホンスウ</t>
    </rPh>
    <phoneticPr fontId="2"/>
  </si>
  <si>
    <t>第1引数</t>
  </si>
  <si>
    <t>第2引数</t>
  </si>
  <si>
    <t>第3引数</t>
  </si>
  <si>
    <t>取引種類</t>
  </si>
  <si>
    <t>1：新規、2：決済</t>
  </si>
  <si>
    <t>第4引数</t>
  </si>
  <si>
    <t>建玉番号</t>
    <rPh sb="0" eb="1">
      <t>タ</t>
    </rPh>
    <rPh sb="1" eb="2">
      <t>ギョク</t>
    </rPh>
    <rPh sb="2" eb="4">
      <t>バンゴウ</t>
    </rPh>
    <phoneticPr fontId="2"/>
  </si>
  <si>
    <t>第5引数</t>
  </si>
  <si>
    <t>建玉枝番号</t>
    <rPh sb="0" eb="1">
      <t>タ</t>
    </rPh>
    <rPh sb="1" eb="2">
      <t>ギョク</t>
    </rPh>
    <rPh sb="2" eb="3">
      <t>エダ</t>
    </rPh>
    <rPh sb="3" eb="5">
      <t>バンゴウ</t>
    </rPh>
    <phoneticPr fontId="2"/>
  </si>
  <si>
    <t>第6引数</t>
  </si>
  <si>
    <t>売買区分</t>
  </si>
  <si>
    <t>1：売、3：買</t>
  </si>
  <si>
    <t>第7引数</t>
  </si>
  <si>
    <t>執行条件</t>
  </si>
  <si>
    <t>第8引数</t>
  </si>
  <si>
    <t>単価</t>
  </si>
  <si>
    <t>第9引数</t>
  </si>
  <si>
    <t>数量</t>
  </si>
  <si>
    <t>数量を指定</t>
    <rPh sb="0" eb="2">
      <t>スウリョウ</t>
    </rPh>
    <rPh sb="3" eb="5">
      <t>シテイ</t>
    </rPh>
    <phoneticPr fontId="2"/>
  </si>
  <si>
    <t>第10引数</t>
  </si>
  <si>
    <t>確認</t>
  </si>
  <si>
    <t>0：表示あり、１：表示無し</t>
  </si>
  <si>
    <t>第11引数</t>
  </si>
  <si>
    <t>注文完了</t>
  </si>
  <si>
    <t>注文画面表示</t>
  </si>
  <si>
    <t>パスワード</t>
  </si>
  <si>
    <t>発注ID</t>
    <rPh sb="0" eb="2">
      <t>ハッチュウ</t>
    </rPh>
    <phoneticPr fontId="2"/>
  </si>
  <si>
    <t>発注IDを指定</t>
    <rPh sb="0" eb="2">
      <t>ハッチュウ</t>
    </rPh>
    <rPh sb="5" eb="7">
      <t>シテイ</t>
    </rPh>
    <phoneticPr fontId="2"/>
  </si>
  <si>
    <t>C</t>
    <phoneticPr fontId="2"/>
  </si>
  <si>
    <t>C</t>
    <phoneticPr fontId="2"/>
  </si>
  <si>
    <t>IV</t>
    <phoneticPr fontId="2"/>
  </si>
  <si>
    <t>コールプット</t>
  </si>
  <si>
    <t>コールプット</t>
    <phoneticPr fontId="2"/>
  </si>
  <si>
    <t>行使価格</t>
    <rPh sb="0" eb="2">
      <t>コウシ</t>
    </rPh>
    <rPh sb="2" eb="4">
      <t>カカク</t>
    </rPh>
    <phoneticPr fontId="2"/>
  </si>
  <si>
    <t>成行の場合は0を指定</t>
    <phoneticPr fontId="2"/>
  </si>
  <si>
    <t>第12引数</t>
    <phoneticPr fontId="2"/>
  </si>
  <si>
    <r>
      <t>第1</t>
    </r>
    <r>
      <rPr>
        <sz val="11"/>
        <rFont val="ＭＳ Ｐゴシック"/>
        <family val="3"/>
        <charset val="128"/>
      </rPr>
      <t>3</t>
    </r>
    <r>
      <rPr>
        <sz val="11"/>
        <rFont val="ＭＳ Ｐゴシック"/>
        <family val="3"/>
        <charset val="128"/>
      </rPr>
      <t>引数</t>
    </r>
    <phoneticPr fontId="2"/>
  </si>
  <si>
    <r>
      <t>第1</t>
    </r>
    <r>
      <rPr>
        <sz val="11"/>
        <rFont val="ＭＳ Ｐゴシック"/>
        <family val="3"/>
        <charset val="128"/>
      </rPr>
      <t>4</t>
    </r>
    <r>
      <rPr>
        <sz val="11"/>
        <rFont val="ＭＳ Ｐゴシック"/>
        <family val="3"/>
        <charset val="128"/>
      </rPr>
      <t>引数</t>
    </r>
    <phoneticPr fontId="2"/>
  </si>
  <si>
    <r>
      <t>第1</t>
    </r>
    <r>
      <rPr>
        <sz val="11"/>
        <rFont val="ＭＳ Ｐゴシック"/>
        <family val="3"/>
        <charset val="128"/>
      </rPr>
      <t>5</t>
    </r>
    <r>
      <rPr>
        <sz val="11"/>
        <rFont val="ＭＳ Ｐゴシック"/>
        <family val="3"/>
        <charset val="128"/>
      </rPr>
      <t>引数</t>
    </r>
    <phoneticPr fontId="2"/>
  </si>
  <si>
    <t>C：コール、P：プット</t>
  </si>
  <si>
    <t>権利行使価格</t>
    <rPh sb="0" eb="2">
      <t>ケンリ</t>
    </rPh>
    <rPh sb="2" eb="4">
      <t>コウシ</t>
    </rPh>
    <rPh sb="4" eb="6">
      <t>カカク</t>
    </rPh>
    <phoneticPr fontId="2"/>
  </si>
  <si>
    <t>C</t>
    <phoneticPr fontId="2"/>
  </si>
  <si>
    <t>ATM</t>
    <phoneticPr fontId="2"/>
  </si>
  <si>
    <t>価格リスト</t>
    <rPh sb="0" eb="2">
      <t>カカク</t>
    </rPh>
    <phoneticPr fontId="2"/>
  </si>
  <si>
    <r>
      <t>限月をYYYYMMで指定。</t>
    </r>
    <r>
      <rPr>
        <sz val="11"/>
        <rFont val="ＭＳ Ｐゴシック"/>
        <family val="3"/>
        <charset val="128"/>
      </rPr>
      <t>0</t>
    </r>
    <r>
      <rPr>
        <sz val="11"/>
        <rFont val="ＭＳ Ｐゴシック"/>
        <family val="3"/>
        <charset val="128"/>
      </rPr>
      <t>を指定すると期近、</t>
    </r>
    <r>
      <rPr>
        <sz val="11"/>
        <rFont val="ＭＳ Ｐゴシック"/>
        <family val="3"/>
        <charset val="128"/>
      </rPr>
      <t>1を指定すると</t>
    </r>
    <r>
      <rPr>
        <sz val="11"/>
        <rFont val="ＭＳ Ｐゴシック"/>
        <family val="3"/>
        <charset val="128"/>
      </rPr>
      <t>期先</t>
    </r>
    <rPh sb="0" eb="1">
      <t>カギ</t>
    </rPh>
    <rPh sb="1" eb="2">
      <t>ゲツ</t>
    </rPh>
    <rPh sb="10" eb="12">
      <t>シテイ</t>
    </rPh>
    <phoneticPr fontId="2"/>
  </si>
  <si>
    <t>先物注文取引パスワード</t>
    <phoneticPr fontId="2"/>
  </si>
  <si>
    <t>日中</t>
    <phoneticPr fontId="2"/>
  </si>
  <si>
    <t>夜間</t>
    <phoneticPr fontId="2"/>
  </si>
  <si>
    <t>第16引数</t>
    <rPh sb="0" eb="1">
      <t>ダイ</t>
    </rPh>
    <rPh sb="3" eb="5">
      <t>ヒキスウ</t>
    </rPh>
    <phoneticPr fontId="2"/>
  </si>
  <si>
    <t>有効期間区分</t>
    <rPh sb="0" eb="2">
      <t>ユウコウ</t>
    </rPh>
    <rPh sb="2" eb="4">
      <t>キカン</t>
    </rPh>
    <rPh sb="4" eb="6">
      <t>クブン</t>
    </rPh>
    <phoneticPr fontId="2"/>
  </si>
  <si>
    <t>第17引数</t>
    <rPh sb="0" eb="1">
      <t>ダイ</t>
    </rPh>
    <rPh sb="3" eb="5">
      <t>ヒキスウ</t>
    </rPh>
    <phoneticPr fontId="2"/>
  </si>
  <si>
    <t>第18引数</t>
    <rPh sb="0" eb="1">
      <t>ダイ</t>
    </rPh>
    <rPh sb="3" eb="5">
      <t>ヒキスウ</t>
    </rPh>
    <phoneticPr fontId="2"/>
  </si>
  <si>
    <t>発注条件</t>
  </si>
  <si>
    <t>第19引数</t>
    <rPh sb="0" eb="1">
      <t>ダイ</t>
    </rPh>
    <rPh sb="3" eb="5">
      <t>ヒキスウ</t>
    </rPh>
    <phoneticPr fontId="2"/>
  </si>
  <si>
    <t>メモ</t>
    <phoneticPr fontId="2"/>
  </si>
  <si>
    <t xml:space="preserve">0-9/a-z/A-Z の範囲文字と_(アンダーバー)のみ
</t>
    <phoneticPr fontId="2"/>
  </si>
  <si>
    <t>発注単価</t>
    <phoneticPr fontId="2"/>
  </si>
  <si>
    <t xml:space="preserve">建玉番号or 決済順序。決済する建玉指定、もしくは、A：評価益（1 枚）順、B：評価損（1 枚）順、C：建日時古順、D：建日時新順。ブランクはなし。
</t>
    <rPh sb="0" eb="1">
      <t>タ</t>
    </rPh>
    <rPh sb="1" eb="2">
      <t>タマ</t>
    </rPh>
    <rPh sb="2" eb="4">
      <t>バンゴウ</t>
    </rPh>
    <rPh sb="7" eb="9">
      <t>ケッサイ</t>
    </rPh>
    <rPh sb="9" eb="11">
      <t>ジュンジョ</t>
    </rPh>
    <rPh sb="12" eb="14">
      <t>ケッサイ</t>
    </rPh>
    <rPh sb="16" eb="17">
      <t>タ</t>
    </rPh>
    <rPh sb="17" eb="18">
      <t>タマ</t>
    </rPh>
    <rPh sb="18" eb="20">
      <t>シテイ</t>
    </rPh>
    <rPh sb="28" eb="31">
      <t>ヒョウカエキ</t>
    </rPh>
    <rPh sb="34" eb="35">
      <t>マイ</t>
    </rPh>
    <rPh sb="36" eb="37">
      <t>ジュン</t>
    </rPh>
    <rPh sb="40" eb="42">
      <t>ヒョウカ</t>
    </rPh>
    <rPh sb="42" eb="43">
      <t>ソン</t>
    </rPh>
    <rPh sb="46" eb="47">
      <t>マイ</t>
    </rPh>
    <rPh sb="48" eb="49">
      <t>ジュン</t>
    </rPh>
    <rPh sb="52" eb="53">
      <t>ケン</t>
    </rPh>
    <rPh sb="53" eb="55">
      <t>ニチジ</t>
    </rPh>
    <rPh sb="55" eb="56">
      <t>フル</t>
    </rPh>
    <rPh sb="56" eb="57">
      <t>ジュン</t>
    </rPh>
    <rPh sb="60" eb="61">
      <t>ケン</t>
    </rPh>
    <rPh sb="61" eb="63">
      <t>ニチジ</t>
    </rPh>
    <rPh sb="63" eb="64">
      <t>シン</t>
    </rPh>
    <rPh sb="64" eb="65">
      <t>ジュン</t>
    </rPh>
    <phoneticPr fontId="2"/>
  </si>
  <si>
    <t xml:space="preserve">１を指定。
</t>
    <rPh sb="2" eb="4">
      <t>シテイ</t>
    </rPh>
    <phoneticPr fontId="2"/>
  </si>
  <si>
    <r>
      <t>第2</t>
    </r>
    <r>
      <rPr>
        <sz val="11"/>
        <rFont val="ＭＳ Ｐゴシック"/>
        <family val="3"/>
        <charset val="128"/>
      </rPr>
      <t>0</t>
    </r>
    <r>
      <rPr>
        <sz val="11"/>
        <rFont val="ＭＳ Ｐゴシック"/>
        <family val="3"/>
        <charset val="128"/>
      </rPr>
      <t>引数</t>
    </r>
    <rPh sb="0" eb="1">
      <t>ダイ</t>
    </rPh>
    <rPh sb="3" eb="5">
      <t>ヒキスウ</t>
    </rPh>
    <phoneticPr fontId="2"/>
  </si>
  <si>
    <t>銘柄</t>
    <rPh sb="0" eb="2">
      <t>メイガラ</t>
    </rPh>
    <phoneticPr fontId="2"/>
  </si>
  <si>
    <t>N225op：日経 225 オプション、TOPIXop：TOPIX オプション</t>
    <phoneticPr fontId="2"/>
  </si>
  <si>
    <t>N225op</t>
    <phoneticPr fontId="2"/>
  </si>
  <si>
    <t>0：最大指値、1：指値、5：引成、6：不出来最大指値、8：逆指、10：指値（FOK）、11：指値（FAK）、12：成行（FOK）、13：成行（FAK）、14：最良指値、15：最良指値（FOK）、16：最良指値（FAK）、19：引指</t>
    <phoneticPr fontId="2"/>
  </si>
  <si>
    <r>
      <t>0：最大指値 ※逆指値指定時のみ有効1：指値、10：指値（FOK）、11：指値（FAK）、12：成行（FOK）、13：成行（FAK）、14：最良指値、15：最良指値（FOK）、16：最良指値（FAK）、</t>
    </r>
    <r>
      <rPr>
        <sz val="11"/>
        <rFont val="ＭＳ Ｐゴシック"/>
        <family val="3"/>
        <charset val="128"/>
      </rPr>
      <t>19</t>
    </r>
    <r>
      <rPr>
        <sz val="11"/>
        <rFont val="ＭＳ Ｐゴシック"/>
        <family val="3"/>
        <charset val="128"/>
      </rPr>
      <t>：引指</t>
    </r>
    <phoneticPr fontId="2"/>
  </si>
  <si>
    <t>（逆指値）</t>
    <phoneticPr fontId="2"/>
  </si>
  <si>
    <r>
      <t>0：最大指値、1：指値、5：引成、6：不出来最大指値、8：逆指、10：指値（FOK）、11：指値（FAK）、12：成行（FOK）、13：成行（FAK）、14：最良指値、15：最良指値（FOK）、16：最良指値（FAK）、</t>
    </r>
    <r>
      <rPr>
        <sz val="11"/>
        <rFont val="ＭＳ Ｐゴシック"/>
        <family val="3"/>
        <charset val="128"/>
      </rPr>
      <t>19</t>
    </r>
    <r>
      <rPr>
        <sz val="11"/>
        <rFont val="ＭＳ Ｐゴシック"/>
        <family val="3"/>
        <charset val="128"/>
      </rPr>
      <t>：引指</t>
    </r>
    <phoneticPr fontId="2"/>
  </si>
  <si>
    <t>1：当ｾｯｼｮﾝのみ(GFD)、3：最終日まで(GTC)、YYYYMMDD（GTDの場合のみ日付設定）※指定しない場合当セッションのみ</t>
    <phoneticPr fontId="2"/>
  </si>
  <si>
    <t>残存日数</t>
  </si>
  <si>
    <t>CALL</t>
    <phoneticPr fontId="2"/>
  </si>
  <si>
    <t>コール・売り</t>
    <rPh sb="4" eb="5">
      <t>ウ</t>
    </rPh>
    <phoneticPr fontId="2"/>
  </si>
  <si>
    <t>コール・買い</t>
    <rPh sb="4" eb="5">
      <t>カ</t>
    </rPh>
    <phoneticPr fontId="2"/>
  </si>
  <si>
    <t>A</t>
  </si>
  <si>
    <t>建玉番号</t>
    <rPh sb="0" eb="4">
      <t>タテギョクバンゴウ</t>
    </rPh>
    <phoneticPr fontId="2"/>
  </si>
  <si>
    <t>PASS</t>
    <phoneticPr fontId="2"/>
  </si>
  <si>
    <t>行使価格</t>
    <rPh sb="0" eb="4">
      <t>コウシカカク</t>
    </rPh>
    <phoneticPr fontId="2"/>
  </si>
  <si>
    <t>コール・売</t>
    <rPh sb="4" eb="5">
      <t>ウリ</t>
    </rPh>
    <phoneticPr fontId="2"/>
  </si>
  <si>
    <t>コール・買</t>
    <rPh sb="4" eb="5">
      <t>カ</t>
    </rPh>
    <phoneticPr fontId="2"/>
  </si>
  <si>
    <t>保有照会</t>
    <rPh sb="0" eb="2">
      <t>ホユウ</t>
    </rPh>
    <rPh sb="2" eb="4">
      <t>ショウカイ</t>
    </rPh>
    <phoneticPr fontId="2"/>
  </si>
  <si>
    <t>銘柄名</t>
    <rPh sb="0" eb="2">
      <t>メイガラ</t>
    </rPh>
    <rPh sb="2" eb="3">
      <t>メイ</t>
    </rPh>
    <phoneticPr fontId="2"/>
  </si>
  <si>
    <t>***END***</t>
  </si>
  <si>
    <t>売買</t>
    <rPh sb="0" eb="2">
      <t>バイバイ</t>
    </rPh>
    <phoneticPr fontId="2"/>
  </si>
  <si>
    <t>数量</t>
    <rPh sb="0" eb="2">
      <t>スウリョウ</t>
    </rPh>
    <phoneticPr fontId="2"/>
  </si>
  <si>
    <t>建玉単価</t>
    <rPh sb="0" eb="2">
      <t>タテギョク</t>
    </rPh>
    <rPh sb="2" eb="4">
      <t>タンカ</t>
    </rPh>
    <phoneticPr fontId="2"/>
  </si>
  <si>
    <t>建玉番号</t>
    <rPh sb="0" eb="2">
      <t>タテギョク</t>
    </rPh>
    <rPh sb="2" eb="4">
      <t>バンゴウ</t>
    </rPh>
    <phoneticPr fontId="2"/>
  </si>
  <si>
    <t>建玉日時</t>
    <rPh sb="0" eb="2">
      <t>タテギョク</t>
    </rPh>
    <rPh sb="2" eb="3">
      <t>ビ</t>
    </rPh>
    <rPh sb="3" eb="4">
      <t>ジ</t>
    </rPh>
    <phoneticPr fontId="2"/>
  </si>
  <si>
    <t>評価損益額</t>
    <rPh sb="0" eb="2">
      <t>ヒョウカ</t>
    </rPh>
    <rPh sb="2" eb="4">
      <t>ソンエキ</t>
    </rPh>
    <rPh sb="4" eb="5">
      <t>ガク</t>
    </rPh>
    <phoneticPr fontId="2"/>
  </si>
  <si>
    <t>現値</t>
  </si>
  <si>
    <t>メモ</t>
    <phoneticPr fontId="2"/>
  </si>
  <si>
    <t>メモ</t>
    <phoneticPr fontId="2"/>
  </si>
  <si>
    <t>No.</t>
    <phoneticPr fontId="2"/>
  </si>
  <si>
    <t>Key</t>
    <phoneticPr fontId="2"/>
  </si>
  <si>
    <t>銘柄名</t>
    <rPh sb="2" eb="3">
      <t>メイ</t>
    </rPh>
    <phoneticPr fontId="2"/>
  </si>
  <si>
    <t>売買</t>
    <phoneticPr fontId="2"/>
  </si>
  <si>
    <t>約定数量</t>
    <rPh sb="0" eb="1">
      <t>ヤク</t>
    </rPh>
    <rPh sb="1" eb="2">
      <t>ジョウ</t>
    </rPh>
    <rPh sb="2" eb="4">
      <t>スウリョウ</t>
    </rPh>
    <phoneticPr fontId="2"/>
  </si>
  <si>
    <t>約定単価</t>
    <rPh sb="0" eb="1">
      <t>ヤク</t>
    </rPh>
    <rPh sb="1" eb="2">
      <t>ジョウ</t>
    </rPh>
    <rPh sb="2" eb="4">
      <t>タンカ</t>
    </rPh>
    <phoneticPr fontId="2"/>
  </si>
  <si>
    <t>約定番号</t>
    <rPh sb="0" eb="2">
      <t>ヤクジョウ</t>
    </rPh>
    <rPh sb="2" eb="4">
      <t>バンゴウ</t>
    </rPh>
    <phoneticPr fontId="2"/>
  </si>
  <si>
    <t>約定日</t>
    <rPh sb="0" eb="3">
      <t>ヤクジョウビ</t>
    </rPh>
    <phoneticPr fontId="2"/>
  </si>
  <si>
    <t>損益</t>
    <rPh sb="0" eb="2">
      <t>ソンエキ</t>
    </rPh>
    <phoneticPr fontId="2"/>
  </si>
  <si>
    <t>現値</t>
    <rPh sb="0" eb="1">
      <t>ゲン</t>
    </rPh>
    <rPh sb="1" eb="2">
      <t>ネ</t>
    </rPh>
    <phoneticPr fontId="2"/>
  </si>
  <si>
    <t>約定一覧</t>
    <rPh sb="0" eb="2">
      <t>ヤクテイ</t>
    </rPh>
    <rPh sb="2" eb="4">
      <t>イチラン</t>
    </rPh>
    <phoneticPr fontId="2"/>
  </si>
  <si>
    <t>売</t>
    <rPh sb="0" eb="1">
      <t>ウリ</t>
    </rPh>
    <phoneticPr fontId="2"/>
  </si>
  <si>
    <t>買</t>
    <rPh sb="0" eb="1">
      <t>カ</t>
    </rPh>
    <phoneticPr fontId="2"/>
  </si>
  <si>
    <t>本　日</t>
    <rPh sb="0" eb="1">
      <t>ホン</t>
    </rPh>
    <rPh sb="2" eb="3">
      <t>ヒ</t>
    </rPh>
    <phoneticPr fontId="2"/>
  </si>
  <si>
    <t>クォート（売）</t>
    <rPh sb="5" eb="6">
      <t>ウリ</t>
    </rPh>
    <phoneticPr fontId="2"/>
  </si>
  <si>
    <t>クォート（買）</t>
    <rPh sb="5" eb="6">
      <t>カ</t>
    </rPh>
    <phoneticPr fontId="2"/>
  </si>
  <si>
    <t>発注確認</t>
    <rPh sb="0" eb="4">
      <t>ハッチュウカクニン</t>
    </rPh>
    <phoneticPr fontId="2"/>
  </si>
  <si>
    <t>建　日</t>
    <rPh sb="0" eb="1">
      <t>ケン</t>
    </rPh>
    <rPh sb="2" eb="3">
      <t>ヒ</t>
    </rPh>
    <phoneticPr fontId="2"/>
  </si>
  <si>
    <t>ホールド日数</t>
    <rPh sb="4" eb="6">
      <t>ニッスウ</t>
    </rPh>
    <phoneticPr fontId="2"/>
  </si>
  <si>
    <t>売候補</t>
    <rPh sb="0" eb="3">
      <t>ウリコウホ</t>
    </rPh>
    <phoneticPr fontId="2"/>
  </si>
  <si>
    <t>買候補</t>
    <rPh sb="0" eb="1">
      <t>カ</t>
    </rPh>
    <rPh sb="1" eb="3">
      <t>コウホ</t>
    </rPh>
    <phoneticPr fontId="2"/>
  </si>
  <si>
    <t>opcandle($K$2,$K$3,$K$4,$K$5,$K$6,"出来高",H3,$K$7,$K$8)</t>
    <phoneticPr fontId="2"/>
  </si>
  <si>
    <t>ダブルクリックで強制決済</t>
    <rPh sb="8" eb="12">
      <t>キョウセイケッサイ</t>
    </rPh>
    <phoneticPr fontId="2"/>
  </si>
  <si>
    <t>▲</t>
    <phoneticPr fontId="2"/>
  </si>
  <si>
    <t>出来高</t>
    <rPh sb="0" eb="3">
      <t>デキダカ</t>
    </rPh>
    <phoneticPr fontId="2"/>
  </si>
  <si>
    <t>オプション</t>
    <phoneticPr fontId="2"/>
  </si>
  <si>
    <t>限　月</t>
    <rPh sb="0" eb="1">
      <t>キリ</t>
    </rPh>
    <rPh sb="2" eb="3">
      <t>ツキ</t>
    </rPh>
    <phoneticPr fontId="2"/>
  </si>
  <si>
    <t>C</t>
    <phoneticPr fontId="2"/>
  </si>
  <si>
    <t>ターゲット</t>
    <phoneticPr fontId="2"/>
  </si>
  <si>
    <t>（４以上）</t>
    <rPh sb="2" eb="4">
      <t>イジョウ</t>
    </rPh>
    <phoneticPr fontId="2"/>
  </si>
  <si>
    <t>システム</t>
    <phoneticPr fontId="2"/>
  </si>
  <si>
    <t>建玉監視</t>
    <rPh sb="0" eb="2">
      <t>タテギョク</t>
    </rPh>
    <rPh sb="2" eb="4">
      <t>カンシ</t>
    </rPh>
    <phoneticPr fontId="2"/>
  </si>
  <si>
    <t>建玉監視</t>
    <rPh sb="0" eb="4">
      <t>タテギョクカンシ</t>
    </rPh>
    <phoneticPr fontId="2"/>
  </si>
  <si>
    <t>システム</t>
    <phoneticPr fontId="2"/>
  </si>
  <si>
    <t>ダブルクリックで発注</t>
    <rPh sb="8" eb="10">
      <t>ハッチュウ</t>
    </rPh>
    <phoneticPr fontId="2"/>
  </si>
  <si>
    <t>ダブルクリックで切替</t>
    <rPh sb="8" eb="10">
      <t>キリカエ</t>
    </rPh>
    <phoneticPr fontId="2"/>
  </si>
  <si>
    <t>上のボタンでで切替</t>
    <rPh sb="0" eb="1">
      <t>ウエ</t>
    </rPh>
    <rPh sb="7" eb="9">
      <t>キリカエ</t>
    </rPh>
    <phoneticPr fontId="2"/>
  </si>
  <si>
    <t>横のボタンでで切替</t>
    <rPh sb="0" eb="1">
      <t>ヨコ</t>
    </rPh>
    <rPh sb="7" eb="9">
      <t>キリカエ</t>
    </rPh>
    <phoneticPr fontId="2"/>
  </si>
  <si>
    <t>表示基本価格</t>
    <rPh sb="0" eb="2">
      <t>ヒョウジ</t>
    </rPh>
    <rPh sb="2" eb="4">
      <t>キホン</t>
    </rPh>
    <rPh sb="4" eb="6">
      <t>カカク</t>
    </rPh>
    <phoneticPr fontId="2"/>
  </si>
  <si>
    <t>opcandle($K$2,$K$3,$K$4,$K$5,$K$6,"市場コード",A3,$K$7,$K$8)</t>
    <phoneticPr fontId="2"/>
  </si>
  <si>
    <t>売・四本値</t>
    <rPh sb="0" eb="1">
      <t>ウリ</t>
    </rPh>
    <rPh sb="2" eb="3">
      <t>ヨン</t>
    </rPh>
    <rPh sb="3" eb="4">
      <t>ホン</t>
    </rPh>
    <rPh sb="4" eb="5">
      <t>ネ</t>
    </rPh>
    <phoneticPr fontId="2"/>
  </si>
  <si>
    <t>時間</t>
    <rPh sb="0" eb="2">
      <t>ジカン</t>
    </rPh>
    <phoneticPr fontId="2"/>
  </si>
  <si>
    <t>日付</t>
    <rPh sb="0" eb="2">
      <t>ヒヅケ</t>
    </rPh>
    <phoneticPr fontId="2"/>
  </si>
  <si>
    <t>売損益</t>
    <rPh sb="0" eb="1">
      <t>ウ</t>
    </rPh>
    <rPh sb="1" eb="3">
      <t>ソンエキ</t>
    </rPh>
    <phoneticPr fontId="2"/>
  </si>
  <si>
    <t>成行約定価格</t>
    <rPh sb="0" eb="2">
      <t>ナリユキ</t>
    </rPh>
    <rPh sb="2" eb="4">
      <t>ヤクジョウ</t>
    </rPh>
    <rPh sb="4" eb="6">
      <t>カカク</t>
    </rPh>
    <phoneticPr fontId="2"/>
  </si>
  <si>
    <t>成行約定価格</t>
    <rPh sb="0" eb="2">
      <t>ナリユキ</t>
    </rPh>
    <rPh sb="2" eb="4">
      <t>ヤクテイ</t>
    </rPh>
    <rPh sb="4" eb="6">
      <t>カカク</t>
    </rPh>
    <phoneticPr fontId="2"/>
  </si>
  <si>
    <t>買損益</t>
    <rPh sb="0" eb="1">
      <t>カ</t>
    </rPh>
    <rPh sb="1" eb="3">
      <t>ソンエキ</t>
    </rPh>
    <phoneticPr fontId="2"/>
  </si>
  <si>
    <t>現在値</t>
    <rPh sb="0" eb="3">
      <t>ゲンザイチ</t>
    </rPh>
    <phoneticPr fontId="2"/>
  </si>
  <si>
    <t>買・四本値</t>
    <rPh sb="0" eb="1">
      <t>カ</t>
    </rPh>
    <rPh sb="2" eb="3">
      <t>ヨン</t>
    </rPh>
    <rPh sb="3" eb="4">
      <t>ホン</t>
    </rPh>
    <rPh sb="4" eb="5">
      <t>ネ</t>
    </rPh>
    <phoneticPr fontId="2"/>
  </si>
  <si>
    <t>決算可能損益</t>
    <rPh sb="0" eb="2">
      <t>ケッサン</t>
    </rPh>
    <rPh sb="2" eb="4">
      <t>カノウ</t>
    </rPh>
    <rPh sb="4" eb="6">
      <t>ソンエキ</t>
    </rPh>
    <phoneticPr fontId="2"/>
  </si>
  <si>
    <t>強制決済</t>
    <phoneticPr fontId="2"/>
  </si>
  <si>
    <t>残日数</t>
    <rPh sb="0" eb="1">
      <t>ザン</t>
    </rPh>
    <rPh sb="1" eb="3">
      <t>ニッスウ</t>
    </rPh>
    <phoneticPr fontId="2"/>
  </si>
  <si>
    <t>売</t>
  </si>
  <si>
    <t>買</t>
  </si>
  <si>
    <t>225・現在値</t>
    <rPh sb="4" eb="7">
      <t>ゲンザイネ</t>
    </rPh>
    <phoneticPr fontId="2"/>
  </si>
  <si>
    <t>残存日数</t>
    <rPh sb="0" eb="4">
      <t>ザンゾンニッスウ</t>
    </rPh>
    <phoneticPr fontId="2"/>
  </si>
  <si>
    <t>□</t>
    <phoneticPr fontId="2"/>
  </si>
  <si>
    <t>003</t>
  </si>
  <si>
    <t>注文番号</t>
    <rPh sb="0" eb="4">
      <t>チュウモンバンゴウ</t>
    </rPh>
    <phoneticPr fontId="2"/>
  </si>
  <si>
    <t>注文種別</t>
    <rPh sb="0" eb="2">
      <t>チュウモン</t>
    </rPh>
    <rPh sb="2" eb="4">
      <t>シュベツ</t>
    </rPh>
    <phoneticPr fontId="2"/>
  </si>
  <si>
    <t>注文状態</t>
    <rPh sb="0" eb="4">
      <t>チュウモンジョウタイ</t>
    </rPh>
    <phoneticPr fontId="2"/>
  </si>
  <si>
    <t>エラーメッセージ（※発注時エラーの場合、発注ID）</t>
    <phoneticPr fontId="2"/>
  </si>
  <si>
    <t>期近</t>
  </si>
  <si>
    <t>opcandle($K$2,$K$3,$K$4,$K$5,$K$6,"市場コード",A3,$K$7,$K$8)</t>
    <phoneticPr fontId="2"/>
  </si>
  <si>
    <t>OFF</t>
    <phoneticPr fontId="2"/>
  </si>
  <si>
    <t>ホールド</t>
    <phoneticPr fontId="2"/>
  </si>
  <si>
    <t>OFF</t>
    <phoneticPr fontId="2"/>
  </si>
  <si>
    <t>強制決済</t>
    <phoneticPr fontId="2"/>
  </si>
  <si>
    <t>ON</t>
    <phoneticPr fontId="2"/>
  </si>
  <si>
    <t>発　注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</si>
</sst>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9">
    <numFmt numFmtId="176" formatCode="&quot;¥&quot;#,##0_);[Red]\(&quot;¥&quot;#,##0\)"/>
    <numFmt numFmtId="177" formatCode="#,##0;&quot;△ &quot;#,##0"/>
    <numFmt numFmtId="178" formatCode="#,##0_ ;[Red]\-#,##0\ "/>
    <numFmt numFmtId="179" formatCode="#,##0_ "/>
    <numFmt numFmtId="180" formatCode="[$-F400]h:mm:ss\ AM/PM"/>
    <numFmt numFmtId="181" formatCode="0;0;"/>
    <numFmt numFmtId="182" formatCode="yyyy/m/d;@"/>
    <numFmt numFmtId="183" formatCode="0_ ;[Red]\-0\ "/>
    <numFmt numFmtId="184" formatCode="h:mm;@"/>
  </numFmts>
  <fonts count="32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color indexed="57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1"/>
      <color theme="0"/>
      <name val="ＭＳ Ｐゴシック"/>
      <family val="3"/>
      <charset val="128"/>
    </font>
    <font>
      <b/>
      <sz val="14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11"/>
      <color theme="0"/>
      <name val="ＭＳ Ｐゴシック"/>
      <family val="3"/>
      <charset val="128"/>
    </font>
    <font>
      <b/>
      <sz val="12"/>
      <color theme="0"/>
      <name val="ＭＳ Ｐゴシック"/>
      <family val="3"/>
      <charset val="128"/>
    </font>
    <font>
      <sz val="11"/>
      <color rgb="FFFF0000"/>
      <name val="ＭＳ Ｐゴシック"/>
      <family val="3"/>
      <charset val="128"/>
    </font>
    <font>
      <b/>
      <sz val="12"/>
      <color theme="3" tint="-0.499984740745262"/>
      <name val="ＭＳ Ｐゴシック"/>
      <family val="3"/>
      <charset val="128"/>
    </font>
    <font>
      <sz val="11"/>
      <color theme="8" tint="-0.249977111117893"/>
      <name val="ＭＳ Ｐゴシック"/>
      <family val="3"/>
      <charset val="128"/>
    </font>
    <font>
      <sz val="9"/>
      <color theme="8" tint="-0.249977111117893"/>
      <name val="ＭＳ Ｐゴシック"/>
      <family val="3"/>
      <charset val="128"/>
    </font>
    <font>
      <b/>
      <sz val="10"/>
      <color rgb="FFC00000"/>
      <name val="ＭＳ Ｐゴシック"/>
      <family val="3"/>
      <charset val="128"/>
    </font>
    <font>
      <sz val="10"/>
      <color rgb="FFC00000"/>
      <name val="ＭＳ Ｐゴシック"/>
      <family val="3"/>
      <charset val="128"/>
    </font>
    <font>
      <b/>
      <sz val="10"/>
      <color theme="4" tint="-0.499984740745262"/>
      <name val="ＭＳ Ｐゴシック"/>
      <family val="3"/>
      <charset val="128"/>
    </font>
    <font>
      <sz val="10"/>
      <color theme="0"/>
      <name val="ＭＳ Ｐゴシック"/>
      <family val="3"/>
      <charset val="128"/>
    </font>
    <font>
      <sz val="12"/>
      <color rgb="FFFF0000"/>
      <name val="ＭＳ Ｐゴシック"/>
      <family val="3"/>
      <charset val="128"/>
    </font>
    <font>
      <sz val="10"/>
      <color theme="8" tint="-0.249977111117893"/>
      <name val="ＭＳ Ｐゴシック"/>
      <family val="3"/>
      <charset val="128"/>
    </font>
    <font>
      <b/>
      <sz val="14"/>
      <color rgb="FFFF0000"/>
      <name val="ＭＳ Ｐゴシック"/>
      <family val="3"/>
      <charset val="128"/>
    </font>
    <font>
      <b/>
      <sz val="11"/>
      <color rgb="FFFF0000"/>
      <name val="ＭＳ Ｐゴシック"/>
      <family val="3"/>
      <charset val="128"/>
    </font>
    <font>
      <b/>
      <sz val="10"/>
      <color rgb="FF000000"/>
      <name val="ＭＳ Ｐゴシック"/>
      <family val="3"/>
      <charset val="128"/>
    </font>
    <font>
      <b/>
      <sz val="12"/>
      <color rgb="FF000000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color rgb="FFFF0000"/>
      <name val="ＭＳ Ｐゴシック"/>
      <family val="3"/>
      <charset val="128"/>
    </font>
    <font>
      <sz val="9"/>
      <color theme="5" tint="-0.499984740745262"/>
      <name val="ＭＳ Ｐゴシック"/>
      <family val="3"/>
      <charset val="128"/>
    </font>
    <font>
      <sz val="9"/>
      <color theme="8" tint="-0.499984740745262"/>
      <name val="ＭＳ Ｐゴシック"/>
      <family val="3"/>
      <charset val="128"/>
    </font>
    <font>
      <sz val="11"/>
      <color rgb="FF000000"/>
      <name val="ＭＳ Ｐゴシック"/>
      <family val="3"/>
      <charset val="128"/>
    </font>
    <font>
      <sz val="9"/>
      <color theme="0"/>
      <name val="ＭＳ Ｐゴシック"/>
      <family val="3"/>
      <charset val="128"/>
    </font>
  </fonts>
  <fills count="2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FF99CC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FCCFF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3" tint="0.39997558519241921"/>
        <bgColor indexed="64"/>
      </patternFill>
    </fill>
  </fills>
  <borders count="118">
    <border>
      <left/>
      <right/>
      <top/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/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/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rgb="FFFF0000"/>
      </left>
      <right style="medium">
        <color rgb="FFFF0000"/>
      </right>
      <top style="medium">
        <color rgb="FFFF0000"/>
      </top>
      <bottom style="medium">
        <color rgb="FFFF0000"/>
      </bottom>
      <diagonal/>
    </border>
    <border>
      <left/>
      <right style="medium">
        <color rgb="FFFF0000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rgb="FFFF0000"/>
      </left>
      <right/>
      <top style="medium">
        <color auto="1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rgb="FFFF0000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double">
        <color rgb="FFFFC000"/>
      </left>
      <right style="double">
        <color rgb="FFFFC000"/>
      </right>
      <top style="double">
        <color rgb="FFFFC000"/>
      </top>
      <bottom style="double">
        <color rgb="FFFFC000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theme="0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ck">
        <color theme="8" tint="-0.499984740745262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ck">
        <color theme="8" tint="-0.499984740745262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ck">
        <color theme="8" tint="-0.499984740745262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ck">
        <color theme="5" tint="-0.499984740745262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ck">
        <color theme="5" tint="-0.499984740745262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ck">
        <color theme="5" tint="-0.499984740745262"/>
      </bottom>
      <diagonal/>
    </border>
    <border>
      <left style="thick">
        <color theme="8" tint="-0.499984740745262"/>
      </left>
      <right style="thick">
        <color theme="8" tint="-0.499984740745262"/>
      </right>
      <top style="thick">
        <color theme="8" tint="-0.499984740745262"/>
      </top>
      <bottom/>
      <diagonal/>
    </border>
    <border>
      <left style="thick">
        <color theme="8" tint="-0.499984740745262"/>
      </left>
      <right style="thick">
        <color theme="8" tint="-0.499984740745262"/>
      </right>
      <top/>
      <bottom style="thick">
        <color theme="8" tint="-0.499984740745262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thin">
        <color theme="8" tint="-0.499984740745262"/>
      </left>
      <right style="thin">
        <color theme="8" tint="-0.499984740745262"/>
      </right>
      <top style="thin">
        <color theme="8" tint="-0.499984740745262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rgb="FFFF0000"/>
      </left>
      <right style="hair">
        <color indexed="64"/>
      </right>
      <top style="thin">
        <color rgb="FFFF0000"/>
      </top>
      <bottom style="thin">
        <color rgb="FFFF0000"/>
      </bottom>
      <diagonal/>
    </border>
    <border>
      <left style="hair">
        <color indexed="64"/>
      </left>
      <right style="thin">
        <color rgb="FFFF0000"/>
      </right>
      <top style="thin">
        <color rgb="FFFF0000"/>
      </top>
      <bottom style="thin">
        <color rgb="FFFF0000"/>
      </bottom>
      <diagonal/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</cellStyleXfs>
  <cellXfs count="374">
    <xf numFmtId="0" fontId="0" fillId="0" borderId="0" xfId="0">
      <alignment vertical="center"/>
    </xf>
    <xf numFmtId="0" fontId="3" fillId="0" borderId="5" xfId="0" applyFont="1" applyBorder="1" applyAlignment="1">
      <alignment horizontal="right" vertical="center"/>
    </xf>
    <xf numFmtId="0" fontId="3" fillId="0" borderId="6" xfId="0" applyFont="1" applyBorder="1" applyAlignment="1">
      <alignment horizontal="left" vertical="center"/>
    </xf>
    <xf numFmtId="20" fontId="0" fillId="0" borderId="0" xfId="0" applyNumberFormat="1">
      <alignment vertical="center"/>
    </xf>
    <xf numFmtId="0" fontId="4" fillId="0" borderId="1" xfId="0" applyFont="1" applyBorder="1">
      <alignment vertical="center"/>
    </xf>
    <xf numFmtId="0" fontId="0" fillId="0" borderId="3" xfId="0" applyFill="1" applyBorder="1" applyAlignment="1">
      <alignment horizontal="right" vertical="center"/>
    </xf>
    <xf numFmtId="0" fontId="0" fillId="0" borderId="3" xfId="0" applyFill="1" applyBorder="1">
      <alignment vertical="center"/>
    </xf>
    <xf numFmtId="0" fontId="4" fillId="0" borderId="2" xfId="0" applyFont="1" applyBorder="1">
      <alignment vertical="center"/>
    </xf>
    <xf numFmtId="0" fontId="0" fillId="0" borderId="8" xfId="0" applyFill="1" applyBorder="1" applyAlignment="1">
      <alignment horizontal="right" vertical="center"/>
    </xf>
    <xf numFmtId="0" fontId="1" fillId="0" borderId="21" xfId="0" applyFont="1" applyBorder="1" applyAlignment="1">
      <alignment vertical="center"/>
    </xf>
    <xf numFmtId="0" fontId="1" fillId="0" borderId="22" xfId="0" applyFont="1" applyBorder="1" applyAlignment="1">
      <alignment vertical="center"/>
    </xf>
    <xf numFmtId="0" fontId="1" fillId="0" borderId="23" xfId="0" applyFont="1" applyBorder="1" applyAlignment="1">
      <alignment vertical="center"/>
    </xf>
    <xf numFmtId="0" fontId="1" fillId="0" borderId="24" xfId="0" applyFont="1" applyBorder="1" applyAlignment="1">
      <alignment vertical="center"/>
    </xf>
    <xf numFmtId="49" fontId="1" fillId="0" borderId="25" xfId="0" applyNumberFormat="1" applyFont="1" applyFill="1" applyBorder="1" applyAlignment="1">
      <alignment vertical="top"/>
    </xf>
    <xf numFmtId="0" fontId="1" fillId="0" borderId="26" xfId="0" applyFont="1" applyBorder="1" applyAlignment="1">
      <alignment vertical="center"/>
    </xf>
    <xf numFmtId="0" fontId="1" fillId="0" borderId="27" xfId="0" applyFont="1" applyBorder="1" applyAlignment="1">
      <alignment vertical="center"/>
    </xf>
    <xf numFmtId="49" fontId="1" fillId="0" borderId="28" xfId="0" applyNumberFormat="1" applyFont="1" applyFill="1" applyBorder="1" applyAlignment="1">
      <alignment vertical="top"/>
    </xf>
    <xf numFmtId="38" fontId="0" fillId="0" borderId="3" xfId="1" applyFont="1" applyFill="1" applyBorder="1">
      <alignment vertical="center"/>
    </xf>
    <xf numFmtId="0" fontId="5" fillId="0" borderId="0" xfId="0" applyFont="1">
      <alignment vertical="center"/>
    </xf>
    <xf numFmtId="49" fontId="4" fillId="0" borderId="26" xfId="2" applyNumberFormat="1" applyFont="1" applyFill="1" applyBorder="1" applyAlignment="1">
      <alignment horizontal="center" vertical="center"/>
    </xf>
    <xf numFmtId="14" fontId="0" fillId="0" borderId="0" xfId="0" applyNumberFormat="1">
      <alignment vertical="center"/>
    </xf>
    <xf numFmtId="0" fontId="6" fillId="0" borderId="0" xfId="0" applyFont="1" applyBorder="1" applyAlignment="1">
      <alignment vertical="center"/>
    </xf>
    <xf numFmtId="0" fontId="6" fillId="0" borderId="0" xfId="0" applyFont="1">
      <alignment vertical="center"/>
    </xf>
    <xf numFmtId="0" fontId="6" fillId="0" borderId="0" xfId="0" applyFont="1" applyFill="1" applyBorder="1">
      <alignment vertical="center"/>
    </xf>
    <xf numFmtId="49" fontId="1" fillId="0" borderId="25" xfId="0" applyNumberFormat="1" applyFont="1" applyFill="1" applyBorder="1" applyAlignment="1">
      <alignment vertical="top" wrapText="1"/>
    </xf>
    <xf numFmtId="0" fontId="1" fillId="0" borderId="24" xfId="0" applyFont="1" applyBorder="1">
      <alignment vertical="center"/>
    </xf>
    <xf numFmtId="0" fontId="1" fillId="0" borderId="0" xfId="0" applyFont="1" applyFill="1">
      <alignment vertical="center"/>
    </xf>
    <xf numFmtId="49" fontId="0" fillId="0" borderId="25" xfId="0" applyNumberFormat="1" applyFont="1" applyFill="1" applyBorder="1" applyAlignment="1">
      <alignment vertical="top" wrapText="1"/>
    </xf>
    <xf numFmtId="0" fontId="1" fillId="0" borderId="24" xfId="0" applyFont="1" applyFill="1" applyBorder="1">
      <alignment vertical="center"/>
    </xf>
    <xf numFmtId="0" fontId="0" fillId="0" borderId="26" xfId="0" applyFont="1" applyBorder="1" applyAlignment="1">
      <alignment vertical="center"/>
    </xf>
    <xf numFmtId="0" fontId="0" fillId="0" borderId="27" xfId="0" applyFont="1" applyFill="1" applyBorder="1">
      <alignment vertical="center"/>
    </xf>
    <xf numFmtId="0" fontId="0" fillId="0" borderId="28" xfId="0" applyFont="1" applyBorder="1">
      <alignment vertical="center"/>
    </xf>
    <xf numFmtId="0" fontId="0" fillId="0" borderId="25" xfId="0" applyFont="1" applyBorder="1" applyAlignment="1">
      <alignment vertical="center" wrapText="1"/>
    </xf>
    <xf numFmtId="0" fontId="0" fillId="0" borderId="25" xfId="0" applyFont="1" applyBorder="1">
      <alignment vertical="center"/>
    </xf>
    <xf numFmtId="21" fontId="0" fillId="0" borderId="0" xfId="0" applyNumberFormat="1">
      <alignment vertical="center"/>
    </xf>
    <xf numFmtId="49" fontId="0" fillId="0" borderId="25" xfId="0" applyNumberFormat="1" applyFont="1" applyFill="1" applyBorder="1" applyAlignment="1">
      <alignment vertical="top"/>
    </xf>
    <xf numFmtId="38" fontId="1" fillId="0" borderId="0" xfId="1" applyFill="1" applyBorder="1" applyAlignment="1">
      <alignment horizontal="center" vertical="center"/>
    </xf>
    <xf numFmtId="38" fontId="1" fillId="0" borderId="39" xfId="1" applyFill="1" applyBorder="1" applyAlignment="1">
      <alignment horizontal="center" vertical="center"/>
    </xf>
    <xf numFmtId="177" fontId="0" fillId="0" borderId="34" xfId="0" applyNumberFormat="1" applyFill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177" fontId="1" fillId="0" borderId="34" xfId="0" applyNumberFormat="1" applyFont="1" applyBorder="1" applyAlignment="1">
      <alignment vertical="center"/>
    </xf>
    <xf numFmtId="177" fontId="0" fillId="5" borderId="6" xfId="0" applyNumberFormat="1" applyFill="1" applyBorder="1" applyAlignment="1">
      <alignment horizontal="center" vertical="center"/>
    </xf>
    <xf numFmtId="0" fontId="0" fillId="5" borderId="29" xfId="0" applyFill="1" applyBorder="1" applyAlignment="1">
      <alignment horizontal="center" vertical="center"/>
    </xf>
    <xf numFmtId="177" fontId="0" fillId="0" borderId="4" xfId="0" applyNumberFormat="1" applyFill="1" applyBorder="1" applyAlignment="1">
      <alignment horizontal="center" vertical="center"/>
    </xf>
    <xf numFmtId="177" fontId="0" fillId="0" borderId="1" xfId="0" applyNumberFormat="1" applyFill="1" applyBorder="1" applyAlignment="1">
      <alignment horizontal="center" vertical="center"/>
    </xf>
    <xf numFmtId="177" fontId="0" fillId="0" borderId="33" xfId="0" applyNumberFormat="1" applyFill="1" applyBorder="1" applyAlignment="1">
      <alignment horizontal="center" vertical="center"/>
    </xf>
    <xf numFmtId="177" fontId="0" fillId="0" borderId="32" xfId="0" applyNumberFormat="1" applyFill="1" applyBorder="1" applyAlignment="1">
      <alignment horizontal="center" vertical="center"/>
    </xf>
    <xf numFmtId="177" fontId="0" fillId="0" borderId="7" xfId="0" applyNumberFormat="1" applyFill="1" applyBorder="1" applyAlignment="1">
      <alignment horizontal="center" vertical="center"/>
    </xf>
    <xf numFmtId="177" fontId="0" fillId="0" borderId="3" xfId="0" applyNumberFormat="1" applyFill="1" applyBorder="1" applyAlignment="1">
      <alignment horizontal="center" vertical="center"/>
    </xf>
    <xf numFmtId="0" fontId="0" fillId="0" borderId="40" xfId="0" applyBorder="1" applyAlignment="1">
      <alignment horizontal="center" vertical="center"/>
    </xf>
    <xf numFmtId="0" fontId="0" fillId="0" borderId="49" xfId="0" applyBorder="1" applyAlignment="1">
      <alignment horizontal="center" vertical="center"/>
    </xf>
    <xf numFmtId="177" fontId="0" fillId="0" borderId="50" xfId="0" applyNumberFormat="1" applyFill="1" applyBorder="1" applyAlignment="1">
      <alignment horizontal="center" vertical="center"/>
    </xf>
    <xf numFmtId="0" fontId="0" fillId="0" borderId="51" xfId="0" applyBorder="1" applyAlignment="1">
      <alignment horizontal="center" vertical="center"/>
    </xf>
    <xf numFmtId="0" fontId="0" fillId="0" borderId="52" xfId="0" applyFill="1" applyBorder="1" applyAlignment="1">
      <alignment horizontal="center" vertical="center"/>
    </xf>
    <xf numFmtId="0" fontId="0" fillId="0" borderId="53" xfId="0" applyBorder="1" applyAlignment="1">
      <alignment horizontal="center" vertical="center"/>
    </xf>
    <xf numFmtId="177" fontId="0" fillId="0" borderId="54" xfId="0" applyNumberFormat="1" applyFill="1" applyBorder="1" applyAlignment="1">
      <alignment horizontal="center" vertical="center"/>
    </xf>
    <xf numFmtId="177" fontId="0" fillId="0" borderId="55" xfId="0" applyNumberFormat="1" applyFill="1" applyBorder="1" applyAlignment="1">
      <alignment horizontal="center" vertical="center"/>
    </xf>
    <xf numFmtId="177" fontId="0" fillId="0" borderId="56" xfId="0" applyNumberFormat="1" applyFill="1" applyBorder="1" applyAlignment="1">
      <alignment horizontal="center" vertical="center"/>
    </xf>
    <xf numFmtId="0" fontId="0" fillId="0" borderId="57" xfId="0" applyFill="1" applyBorder="1" applyAlignment="1">
      <alignment horizontal="center" vertical="center"/>
    </xf>
    <xf numFmtId="0" fontId="0" fillId="3" borderId="59" xfId="0" applyFill="1" applyBorder="1" applyAlignment="1">
      <alignment horizontal="center" vertical="center"/>
    </xf>
    <xf numFmtId="0" fontId="0" fillId="5" borderId="60" xfId="0" applyFill="1" applyBorder="1" applyAlignment="1">
      <alignment horizontal="center" vertical="center"/>
    </xf>
    <xf numFmtId="38" fontId="0" fillId="5" borderId="60" xfId="1" applyFont="1" applyFill="1" applyBorder="1" applyAlignment="1">
      <alignment horizontal="center" vertical="center"/>
    </xf>
    <xf numFmtId="0" fontId="0" fillId="0" borderId="61" xfId="0" applyBorder="1" applyAlignment="1">
      <alignment horizontal="center" vertical="center"/>
    </xf>
    <xf numFmtId="177" fontId="1" fillId="0" borderId="50" xfId="0" applyNumberFormat="1" applyFont="1" applyBorder="1" applyAlignment="1">
      <alignment horizontal="center" vertical="center"/>
    </xf>
    <xf numFmtId="0" fontId="0" fillId="0" borderId="62" xfId="0" applyBorder="1" applyAlignment="1">
      <alignment horizontal="center" vertical="center"/>
    </xf>
    <xf numFmtId="177" fontId="1" fillId="0" borderId="52" xfId="0" applyNumberFormat="1" applyFont="1" applyBorder="1" applyAlignment="1">
      <alignment horizontal="center" vertical="center"/>
    </xf>
    <xf numFmtId="0" fontId="0" fillId="0" borderId="63" xfId="0" applyBorder="1" applyAlignment="1">
      <alignment horizontal="center" vertical="center"/>
    </xf>
    <xf numFmtId="177" fontId="0" fillId="0" borderId="64" xfId="0" applyNumberFormat="1" applyFill="1" applyBorder="1" applyAlignment="1">
      <alignment horizontal="center" vertical="center"/>
    </xf>
    <xf numFmtId="0" fontId="0" fillId="0" borderId="54" xfId="0" applyBorder="1" applyAlignment="1">
      <alignment horizontal="center" vertical="center"/>
    </xf>
    <xf numFmtId="177" fontId="1" fillId="0" borderId="65" xfId="0" applyNumberFormat="1" applyFont="1" applyBorder="1" applyAlignment="1">
      <alignment horizontal="right" vertical="center"/>
    </xf>
    <xf numFmtId="177" fontId="1" fillId="0" borderId="64" xfId="0" applyNumberFormat="1" applyFont="1" applyBorder="1" applyAlignment="1">
      <alignment vertical="center"/>
    </xf>
    <xf numFmtId="177" fontId="1" fillId="0" borderId="57" xfId="0" applyNumberFormat="1" applyFont="1" applyBorder="1" applyAlignment="1">
      <alignment horizontal="center" vertical="center"/>
    </xf>
    <xf numFmtId="177" fontId="0" fillId="0" borderId="66" xfId="0" applyNumberFormat="1" applyBorder="1" applyAlignment="1">
      <alignment horizontal="center" vertical="center"/>
    </xf>
    <xf numFmtId="177" fontId="0" fillId="0" borderId="53" xfId="0" applyNumberFormat="1" applyBorder="1" applyAlignment="1">
      <alignment horizontal="center" vertical="center"/>
    </xf>
    <xf numFmtId="177" fontId="3" fillId="0" borderId="70" xfId="0" applyNumberFormat="1" applyFont="1" applyBorder="1" applyAlignment="1">
      <alignment horizontal="right" vertical="center"/>
    </xf>
    <xf numFmtId="9" fontId="3" fillId="0" borderId="70" xfId="0" applyNumberFormat="1" applyFont="1" applyBorder="1" applyAlignment="1">
      <alignment horizontal="right" vertical="center"/>
    </xf>
    <xf numFmtId="0" fontId="0" fillId="3" borderId="44" xfId="0" applyFill="1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77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58" xfId="0" applyBorder="1">
      <alignment vertical="center"/>
    </xf>
    <xf numFmtId="0" fontId="0" fillId="0" borderId="79" xfId="0" applyBorder="1">
      <alignment vertical="center"/>
    </xf>
    <xf numFmtId="0" fontId="0" fillId="0" borderId="42" xfId="0" applyBorder="1">
      <alignment vertical="center"/>
    </xf>
    <xf numFmtId="0" fontId="3" fillId="0" borderId="36" xfId="0" applyFont="1" applyBorder="1" applyAlignment="1">
      <alignment horizontal="right" vertical="center"/>
    </xf>
    <xf numFmtId="0" fontId="0" fillId="3" borderId="60" xfId="0" applyFill="1" applyBorder="1" applyAlignment="1">
      <alignment horizontal="center" vertical="center"/>
    </xf>
    <xf numFmtId="177" fontId="0" fillId="0" borderId="68" xfId="0" applyNumberFormat="1" applyBorder="1" applyAlignment="1">
      <alignment horizontal="center" vertical="center"/>
    </xf>
    <xf numFmtId="177" fontId="1" fillId="0" borderId="31" xfId="0" applyNumberFormat="1" applyFont="1" applyBorder="1" applyAlignment="1">
      <alignment vertical="center"/>
    </xf>
    <xf numFmtId="0" fontId="0" fillId="0" borderId="0" xfId="0" applyNumberFormat="1" applyFont="1" applyFill="1">
      <alignment vertical="center"/>
    </xf>
    <xf numFmtId="20" fontId="0" fillId="0" borderId="0" xfId="0" applyNumberFormat="1" applyBorder="1">
      <alignment vertical="center"/>
    </xf>
    <xf numFmtId="0" fontId="0" fillId="0" borderId="0" xfId="0" applyBorder="1">
      <alignment vertical="center"/>
    </xf>
    <xf numFmtId="20" fontId="0" fillId="0" borderId="0" xfId="0" applyNumberFormat="1" applyAlignment="1">
      <alignment horizontal="center" vertical="center"/>
    </xf>
    <xf numFmtId="177" fontId="0" fillId="0" borderId="58" xfId="0" applyNumberFormat="1" applyFill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36" xfId="0" applyFont="1" applyBorder="1" applyAlignment="1">
      <alignment horizontal="center" vertical="center"/>
    </xf>
    <xf numFmtId="178" fontId="0" fillId="0" borderId="84" xfId="0" applyNumberFormat="1" applyFont="1" applyFill="1" applyBorder="1" applyAlignment="1">
      <alignment horizontal="center" vertical="center"/>
    </xf>
    <xf numFmtId="0" fontId="0" fillId="0" borderId="85" xfId="0" applyBorder="1">
      <alignment vertical="center"/>
    </xf>
    <xf numFmtId="0" fontId="0" fillId="0" borderId="75" xfId="0" applyBorder="1">
      <alignment vertical="center"/>
    </xf>
    <xf numFmtId="0" fontId="0" fillId="5" borderId="14" xfId="0" applyFill="1" applyBorder="1" applyAlignment="1">
      <alignment horizontal="center" vertical="center"/>
    </xf>
    <xf numFmtId="0" fontId="1" fillId="0" borderId="24" xfId="0" applyFont="1" applyBorder="1" applyAlignment="1">
      <alignment horizontal="center" vertical="center"/>
    </xf>
    <xf numFmtId="0" fontId="0" fillId="0" borderId="24" xfId="0" applyFont="1" applyBorder="1" applyAlignment="1">
      <alignment horizontal="center" vertical="center"/>
    </xf>
    <xf numFmtId="0" fontId="0" fillId="0" borderId="27" xfId="0" applyFont="1" applyBorder="1" applyAlignment="1">
      <alignment horizontal="center" vertical="center"/>
    </xf>
    <xf numFmtId="0" fontId="1" fillId="3" borderId="24" xfId="0" applyFont="1" applyFill="1" applyBorder="1" applyAlignment="1">
      <alignment horizontal="center" vertical="center"/>
    </xf>
    <xf numFmtId="0" fontId="1" fillId="8" borderId="24" xfId="0" applyFont="1" applyFill="1" applyBorder="1" applyAlignment="1">
      <alignment horizontal="center" vertical="center"/>
    </xf>
    <xf numFmtId="0" fontId="0" fillId="8" borderId="24" xfId="0" applyFont="1" applyFill="1" applyBorder="1" applyAlignment="1">
      <alignment horizontal="center" vertical="center"/>
    </xf>
    <xf numFmtId="0" fontId="0" fillId="5" borderId="0" xfId="0" applyFill="1" applyAlignment="1">
      <alignment horizontal="center" vertical="center"/>
    </xf>
    <xf numFmtId="0" fontId="0" fillId="0" borderId="76" xfId="0" applyNumberForma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0" fillId="0" borderId="0" xfId="0" applyFont="1" applyFill="1" applyAlignment="1">
      <alignment horizontal="center" vertical="center"/>
    </xf>
    <xf numFmtId="0" fontId="0" fillId="0" borderId="0" xfId="0" applyFont="1" applyFill="1" applyAlignment="1">
      <alignment horizontal="left" vertical="center"/>
    </xf>
    <xf numFmtId="0" fontId="0" fillId="0" borderId="24" xfId="0" applyFont="1" applyBorder="1" applyAlignment="1">
      <alignment vertical="center"/>
    </xf>
    <xf numFmtId="0" fontId="0" fillId="3" borderId="0" xfId="0" applyFill="1" applyAlignment="1">
      <alignment horizontal="center" vertical="center"/>
    </xf>
    <xf numFmtId="0" fontId="1" fillId="0" borderId="88" xfId="0" applyFont="1" applyBorder="1" applyAlignment="1">
      <alignment vertical="center"/>
    </xf>
    <xf numFmtId="49" fontId="1" fillId="0" borderId="37" xfId="0" applyNumberFormat="1" applyFont="1" applyFill="1" applyBorder="1" applyAlignment="1">
      <alignment vertical="top"/>
    </xf>
    <xf numFmtId="0" fontId="1" fillId="8" borderId="87" xfId="0" applyFont="1" applyFill="1" applyBorder="1" applyAlignment="1">
      <alignment horizontal="center" vertical="center"/>
    </xf>
    <xf numFmtId="0" fontId="0" fillId="8" borderId="87" xfId="0" applyFont="1" applyFill="1" applyBorder="1" applyAlignment="1">
      <alignment horizontal="center" vertical="center"/>
    </xf>
    <xf numFmtId="0" fontId="0" fillId="3" borderId="27" xfId="0" applyFill="1" applyBorder="1" applyAlignment="1">
      <alignment horizontal="center" vertical="center"/>
    </xf>
    <xf numFmtId="0" fontId="9" fillId="0" borderId="94" xfId="0" applyFont="1" applyBorder="1" applyAlignment="1">
      <alignment horizontal="center" vertical="center"/>
    </xf>
    <xf numFmtId="177" fontId="0" fillId="0" borderId="68" xfId="0" applyNumberFormat="1" applyBorder="1" applyAlignment="1">
      <alignment horizontal="center" vertical="center"/>
    </xf>
    <xf numFmtId="177" fontId="1" fillId="0" borderId="31" xfId="0" applyNumberFormat="1" applyFont="1" applyBorder="1" applyAlignment="1">
      <alignment vertical="center"/>
    </xf>
    <xf numFmtId="0" fontId="0" fillId="0" borderId="0" xfId="0" quotePrefix="1">
      <alignment vertical="center"/>
    </xf>
    <xf numFmtId="0" fontId="0" fillId="0" borderId="12" xfId="0" applyFill="1" applyBorder="1" applyAlignment="1">
      <alignment horizontal="center" vertical="center" wrapText="1"/>
    </xf>
    <xf numFmtId="0" fontId="0" fillId="0" borderId="13" xfId="0" applyFill="1" applyBorder="1" applyAlignment="1">
      <alignment horizontal="center" vertical="center" wrapText="1"/>
    </xf>
    <xf numFmtId="0" fontId="0" fillId="10" borderId="13" xfId="0" applyFill="1" applyBorder="1" applyAlignment="1">
      <alignment horizontal="center" vertical="center" wrapText="1"/>
    </xf>
    <xf numFmtId="0" fontId="0" fillId="5" borderId="13" xfId="0" applyFill="1" applyBorder="1" applyAlignment="1">
      <alignment horizontal="center" vertical="center" wrapText="1"/>
    </xf>
    <xf numFmtId="0" fontId="0" fillId="0" borderId="0" xfId="0" quotePrefix="1" applyAlignment="1">
      <alignment horizontal="center" vertical="center"/>
    </xf>
    <xf numFmtId="0" fontId="0" fillId="0" borderId="13" xfId="0" applyBorder="1" applyAlignment="1">
      <alignment horizontal="center" vertical="center" wrapText="1"/>
    </xf>
    <xf numFmtId="0" fontId="0" fillId="0" borderId="42" xfId="0" applyBorder="1" applyAlignment="1">
      <alignment horizontal="center" vertical="center"/>
    </xf>
    <xf numFmtId="0" fontId="0" fillId="0" borderId="58" xfId="0" quotePrefix="1" applyBorder="1" applyAlignment="1">
      <alignment horizontal="center" vertical="center"/>
    </xf>
    <xf numFmtId="0" fontId="0" fillId="0" borderId="58" xfId="0" applyBorder="1" applyAlignment="1">
      <alignment horizontal="center" vertical="center"/>
    </xf>
    <xf numFmtId="0" fontId="0" fillId="0" borderId="43" xfId="0" applyBorder="1" applyAlignment="1">
      <alignment horizontal="center" vertical="center"/>
    </xf>
    <xf numFmtId="0" fontId="0" fillId="0" borderId="36" xfId="0" applyBorder="1" applyAlignment="1">
      <alignment horizontal="center" vertical="center"/>
    </xf>
    <xf numFmtId="0" fontId="0" fillId="0" borderId="0" xfId="0" quotePrefix="1" applyBorder="1" applyAlignment="1">
      <alignment horizontal="center" vertical="center"/>
    </xf>
    <xf numFmtId="0" fontId="0" fillId="0" borderId="37" xfId="0" applyBorder="1" applyAlignment="1">
      <alignment horizontal="center" vertical="center"/>
    </xf>
    <xf numFmtId="0" fontId="0" fillId="10" borderId="98" xfId="0" applyFill="1" applyBorder="1" applyAlignment="1">
      <alignment horizontal="center" vertical="center" wrapText="1"/>
    </xf>
    <xf numFmtId="0" fontId="10" fillId="6" borderId="24" xfId="0" applyFont="1" applyFill="1" applyBorder="1" applyAlignment="1">
      <alignment horizontal="center" vertical="center"/>
    </xf>
    <xf numFmtId="0" fontId="10" fillId="12" borderId="24" xfId="0" applyFont="1" applyFill="1" applyBorder="1" applyAlignment="1">
      <alignment horizontal="center" vertical="center"/>
    </xf>
    <xf numFmtId="0" fontId="0" fillId="14" borderId="89" xfId="0" applyFill="1" applyBorder="1" applyAlignment="1">
      <alignment horizontal="center" vertical="center"/>
    </xf>
    <xf numFmtId="49" fontId="0" fillId="14" borderId="93" xfId="0" applyNumberFormat="1" applyFill="1" applyBorder="1" applyAlignment="1">
      <alignment horizontal="center" vertical="center"/>
    </xf>
    <xf numFmtId="0" fontId="0" fillId="0" borderId="0" xfId="0" applyAlignment="1">
      <alignment horizontal="right" vertical="center"/>
    </xf>
    <xf numFmtId="0" fontId="0" fillId="3" borderId="29" xfId="0" applyFill="1" applyBorder="1" applyAlignment="1">
      <alignment horizontal="center" vertical="center"/>
    </xf>
    <xf numFmtId="0" fontId="0" fillId="0" borderId="14" xfId="0" applyFill="1" applyBorder="1" applyAlignment="1">
      <alignment horizontal="center" vertical="center"/>
    </xf>
    <xf numFmtId="0" fontId="0" fillId="15" borderId="42" xfId="0" quotePrefix="1" applyFill="1" applyBorder="1" applyAlignment="1">
      <alignment horizontal="center" vertical="center"/>
    </xf>
    <xf numFmtId="0" fontId="0" fillId="15" borderId="36" xfId="0" quotePrefix="1" applyFill="1" applyBorder="1" applyAlignment="1">
      <alignment horizontal="center" vertical="center"/>
    </xf>
    <xf numFmtId="0" fontId="0" fillId="15" borderId="36" xfId="0" applyFill="1" applyBorder="1" applyAlignment="1">
      <alignment horizontal="center" vertical="center"/>
    </xf>
    <xf numFmtId="0" fontId="0" fillId="15" borderId="99" xfId="0" quotePrefix="1" applyFill="1" applyBorder="1" applyAlignment="1">
      <alignment horizontal="center" vertical="center"/>
    </xf>
    <xf numFmtId="0" fontId="0" fillId="15" borderId="39" xfId="0" quotePrefix="1" applyFill="1" applyBorder="1" applyAlignment="1">
      <alignment horizontal="center" vertical="center"/>
    </xf>
    <xf numFmtId="0" fontId="0" fillId="15" borderId="39" xfId="0" applyFill="1" applyBorder="1" applyAlignment="1">
      <alignment horizontal="center" vertical="center"/>
    </xf>
    <xf numFmtId="0" fontId="0" fillId="15" borderId="100" xfId="0" applyFill="1" applyBorder="1" applyAlignment="1">
      <alignment horizontal="center" vertical="center"/>
    </xf>
    <xf numFmtId="0" fontId="0" fillId="0" borderId="101" xfId="0" applyFill="1" applyBorder="1" applyAlignment="1">
      <alignment horizontal="center" vertical="center"/>
    </xf>
    <xf numFmtId="0" fontId="0" fillId="11" borderId="101" xfId="0" applyFill="1" applyBorder="1" applyAlignment="1">
      <alignment horizontal="center" vertical="center"/>
    </xf>
    <xf numFmtId="0" fontId="0" fillId="5" borderId="101" xfId="0" applyFill="1" applyBorder="1" applyAlignment="1">
      <alignment horizontal="center" vertical="center"/>
    </xf>
    <xf numFmtId="0" fontId="0" fillId="0" borderId="15" xfId="0" applyFill="1" applyBorder="1" applyAlignment="1">
      <alignment horizontal="center" vertical="center"/>
    </xf>
    <xf numFmtId="14" fontId="0" fillId="0" borderId="58" xfId="0" applyNumberFormat="1" applyBorder="1" applyAlignment="1">
      <alignment horizontal="center" vertical="center"/>
    </xf>
    <xf numFmtId="14" fontId="0" fillId="0" borderId="0" xfId="0" applyNumberFormat="1" applyBorder="1" applyAlignment="1">
      <alignment horizontal="center" vertical="center"/>
    </xf>
    <xf numFmtId="0" fontId="0" fillId="0" borderId="43" xfId="0" applyBorder="1">
      <alignment vertical="center"/>
    </xf>
    <xf numFmtId="0" fontId="0" fillId="0" borderId="36" xfId="0" applyBorder="1">
      <alignment vertical="center"/>
    </xf>
    <xf numFmtId="0" fontId="0" fillId="0" borderId="37" xfId="0" applyBorder="1">
      <alignment vertical="center"/>
    </xf>
    <xf numFmtId="0" fontId="0" fillId="0" borderId="95" xfId="0" applyBorder="1">
      <alignment vertical="center"/>
    </xf>
    <xf numFmtId="0" fontId="0" fillId="0" borderId="96" xfId="0" applyBorder="1">
      <alignment vertical="center"/>
    </xf>
    <xf numFmtId="0" fontId="0" fillId="0" borderId="97" xfId="0" applyBorder="1">
      <alignment vertical="center"/>
    </xf>
    <xf numFmtId="0" fontId="0" fillId="0" borderId="29" xfId="0" applyBorder="1" applyAlignment="1">
      <alignment horizontal="center" vertical="center"/>
    </xf>
    <xf numFmtId="14" fontId="0" fillId="0" borderId="29" xfId="0" applyNumberFormat="1" applyBorder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0" fillId="14" borderId="29" xfId="0" applyFill="1" applyBorder="1" applyAlignment="1">
      <alignment horizontal="center" vertical="center"/>
    </xf>
    <xf numFmtId="3" fontId="0" fillId="0" borderId="0" xfId="0" applyNumberFormat="1" applyBorder="1">
      <alignment vertical="center"/>
    </xf>
    <xf numFmtId="181" fontId="1" fillId="0" borderId="1" xfId="0" applyNumberFormat="1" applyFont="1" applyFill="1" applyBorder="1" applyAlignment="1">
      <alignment horizontal="center" vertical="center"/>
    </xf>
    <xf numFmtId="0" fontId="10" fillId="17" borderId="102" xfId="0" applyFont="1" applyFill="1" applyBorder="1" applyAlignment="1">
      <alignment horizontal="center" vertical="center"/>
    </xf>
    <xf numFmtId="0" fontId="10" fillId="17" borderId="103" xfId="0" applyFont="1" applyFill="1" applyBorder="1" applyAlignment="1">
      <alignment horizontal="center" vertical="center"/>
    </xf>
    <xf numFmtId="0" fontId="10" fillId="17" borderId="104" xfId="0" applyFont="1" applyFill="1" applyBorder="1" applyAlignment="1">
      <alignment horizontal="center" vertical="center"/>
    </xf>
    <xf numFmtId="0" fontId="10" fillId="18" borderId="105" xfId="0" applyFont="1" applyFill="1" applyBorder="1" applyAlignment="1">
      <alignment horizontal="center" vertical="center"/>
    </xf>
    <xf numFmtId="0" fontId="10" fillId="18" borderId="106" xfId="0" applyFont="1" applyFill="1" applyBorder="1" applyAlignment="1">
      <alignment horizontal="center" vertical="center"/>
    </xf>
    <xf numFmtId="0" fontId="10" fillId="18" borderId="107" xfId="0" applyFont="1" applyFill="1" applyBorder="1" applyAlignment="1">
      <alignment horizontal="center" vertical="center"/>
    </xf>
    <xf numFmtId="182" fontId="0" fillId="0" borderId="58" xfId="0" applyNumberFormat="1" applyBorder="1" applyAlignment="1">
      <alignment horizontal="center" vertical="center"/>
    </xf>
    <xf numFmtId="0" fontId="3" fillId="0" borderId="80" xfId="0" applyFont="1" applyBorder="1" applyAlignment="1">
      <alignment horizontal="left" vertical="center"/>
    </xf>
    <xf numFmtId="0" fontId="12" fillId="0" borderId="76" xfId="0" applyFont="1" applyBorder="1" applyAlignment="1">
      <alignment horizontal="center" vertical="center"/>
    </xf>
    <xf numFmtId="0" fontId="14" fillId="0" borderId="0" xfId="0" applyFont="1" applyAlignment="1">
      <alignment horizontal="center" vertical="center"/>
    </xf>
    <xf numFmtId="0" fontId="15" fillId="0" borderId="0" xfId="0" applyFont="1" applyAlignment="1">
      <alignment horizontal="center" vertical="center"/>
    </xf>
    <xf numFmtId="0" fontId="0" fillId="7" borderId="0" xfId="0" applyFill="1" applyAlignment="1">
      <alignment horizontal="center" vertical="center"/>
    </xf>
    <xf numFmtId="0" fontId="17" fillId="0" borderId="0" xfId="0" applyFont="1" applyAlignment="1">
      <alignment horizontal="center" vertical="center"/>
    </xf>
    <xf numFmtId="183" fontId="0" fillId="0" borderId="76" xfId="0" applyNumberFormat="1" applyBorder="1" applyAlignment="1">
      <alignment horizontal="center" vertical="center"/>
    </xf>
    <xf numFmtId="56" fontId="0" fillId="0" borderId="0" xfId="0" applyNumberFormat="1" applyAlignment="1">
      <alignment horizontal="center" vertical="center"/>
    </xf>
    <xf numFmtId="0" fontId="4" fillId="0" borderId="18" xfId="0" applyFont="1" applyBorder="1" applyAlignment="1">
      <alignment horizontal="center" vertical="center"/>
    </xf>
    <xf numFmtId="0" fontId="4" fillId="0" borderId="20" xfId="0" applyFont="1" applyBorder="1" applyAlignment="1">
      <alignment horizontal="center" vertical="center"/>
    </xf>
    <xf numFmtId="0" fontId="4" fillId="0" borderId="41" xfId="0" applyFont="1" applyBorder="1" applyAlignment="1">
      <alignment horizontal="center" vertical="center"/>
    </xf>
    <xf numFmtId="0" fontId="16" fillId="4" borderId="3" xfId="0" applyFont="1" applyFill="1" applyBorder="1" applyAlignment="1">
      <alignment horizontal="center" vertical="center"/>
    </xf>
    <xf numFmtId="0" fontId="18" fillId="4" borderId="30" xfId="0" applyFont="1" applyFill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0" fillId="0" borderId="0" xfId="0" applyFill="1" applyBorder="1" applyAlignment="1">
      <alignment vertical="center"/>
    </xf>
    <xf numFmtId="0" fontId="0" fillId="0" borderId="91" xfId="0" applyFill="1" applyBorder="1" applyAlignment="1">
      <alignment horizontal="center" vertical="center"/>
    </xf>
    <xf numFmtId="3" fontId="0" fillId="0" borderId="58" xfId="0" quotePrefix="1" applyNumberFormat="1" applyBorder="1" applyAlignment="1">
      <alignment horizontal="center" vertical="center"/>
    </xf>
    <xf numFmtId="3" fontId="0" fillId="0" borderId="0" xfId="0" quotePrefix="1" applyNumberFormat="1" applyBorder="1" applyAlignment="1">
      <alignment horizontal="center" vertical="center"/>
    </xf>
    <xf numFmtId="3" fontId="0" fillId="0" borderId="58" xfId="0" applyNumberFormat="1" applyBorder="1" applyAlignment="1">
      <alignment horizontal="center" vertical="center"/>
    </xf>
    <xf numFmtId="3" fontId="0" fillId="0" borderId="0" xfId="0" applyNumberFormat="1" applyBorder="1" applyAlignment="1">
      <alignment horizontal="center" vertical="center"/>
    </xf>
    <xf numFmtId="3" fontId="0" fillId="0" borderId="58" xfId="0" applyNumberFormat="1" applyBorder="1">
      <alignment vertical="center"/>
    </xf>
    <xf numFmtId="0" fontId="0" fillId="0" borderId="111" xfId="0" applyFill="1" applyBorder="1" applyAlignment="1">
      <alignment horizontal="center" vertical="center"/>
    </xf>
    <xf numFmtId="0" fontId="0" fillId="0" borderId="59" xfId="0" applyBorder="1" applyAlignment="1">
      <alignment horizontal="center" vertical="center"/>
    </xf>
    <xf numFmtId="0" fontId="0" fillId="0" borderId="90" xfId="0" applyBorder="1" applyAlignment="1">
      <alignment horizontal="center" vertical="center"/>
    </xf>
    <xf numFmtId="0" fontId="0" fillId="0" borderId="110" xfId="0" applyBorder="1" applyAlignment="1">
      <alignment horizontal="center" vertical="center"/>
    </xf>
    <xf numFmtId="0" fontId="0" fillId="0" borderId="92" xfId="0" applyBorder="1" applyAlignment="1">
      <alignment horizontal="center" vertical="center"/>
    </xf>
    <xf numFmtId="179" fontId="0" fillId="0" borderId="29" xfId="0" applyNumberFormat="1" applyFill="1" applyBorder="1" applyAlignment="1">
      <alignment horizontal="center" vertical="center"/>
    </xf>
    <xf numFmtId="0" fontId="4" fillId="0" borderId="0" xfId="0" applyFont="1">
      <alignment vertical="center"/>
    </xf>
    <xf numFmtId="0" fontId="4" fillId="14" borderId="29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0" borderId="11" xfId="0" applyFont="1" applyFill="1" applyBorder="1" applyAlignment="1">
      <alignment horizontal="center" vertical="center"/>
    </xf>
    <xf numFmtId="0" fontId="4" fillId="0" borderId="27" xfId="0" applyFont="1" applyBorder="1" applyAlignment="1">
      <alignment horizontal="center" vertical="center"/>
    </xf>
    <xf numFmtId="0" fontId="19" fillId="17" borderId="0" xfId="0" applyFont="1" applyFill="1" applyAlignment="1">
      <alignment horizontal="center" vertical="center"/>
    </xf>
    <xf numFmtId="0" fontId="19" fillId="6" borderId="0" xfId="0" applyFont="1" applyFill="1" applyAlignment="1">
      <alignment horizontal="center" vertical="center"/>
    </xf>
    <xf numFmtId="0" fontId="4" fillId="0" borderId="38" xfId="0" applyFont="1" applyFill="1" applyBorder="1" applyAlignment="1">
      <alignment horizontal="center" vertical="center"/>
    </xf>
    <xf numFmtId="178" fontId="0" fillId="0" borderId="76" xfId="0" applyNumberFormat="1" applyFont="1" applyFill="1" applyBorder="1" applyAlignment="1">
      <alignment horizontal="center" vertical="center"/>
    </xf>
    <xf numFmtId="0" fontId="21" fillId="0" borderId="0" xfId="0" applyFont="1" applyAlignment="1">
      <alignment horizontal="center" vertical="center"/>
    </xf>
    <xf numFmtId="0" fontId="20" fillId="0" borderId="0" xfId="0" applyFont="1" applyAlignment="1">
      <alignment vertical="center"/>
    </xf>
    <xf numFmtId="177" fontId="0" fillId="5" borderId="64" xfId="0" applyNumberFormat="1" applyFill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7" fillId="17" borderId="0" xfId="0" applyFont="1" applyFill="1" applyAlignment="1">
      <alignment horizontal="center" vertical="center"/>
    </xf>
    <xf numFmtId="0" fontId="7" fillId="6" borderId="0" xfId="0" applyFont="1" applyFill="1" applyAlignment="1">
      <alignment horizontal="center" vertical="center"/>
    </xf>
    <xf numFmtId="0" fontId="26" fillId="0" borderId="0" xfId="0" applyFont="1" applyAlignment="1">
      <alignment horizontal="center" vertical="center"/>
    </xf>
    <xf numFmtId="38" fontId="1" fillId="14" borderId="29" xfId="1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4" fillId="0" borderId="16" xfId="0" applyFont="1" applyBorder="1" applyAlignment="1">
      <alignment horizontal="center" vertical="center"/>
    </xf>
    <xf numFmtId="0" fontId="18" fillId="4" borderId="112" xfId="0" applyFont="1" applyFill="1" applyBorder="1" applyAlignment="1">
      <alignment horizontal="center" vertical="center"/>
    </xf>
    <xf numFmtId="0" fontId="16" fillId="4" borderId="8" xfId="0" applyFont="1" applyFill="1" applyBorder="1" applyAlignment="1">
      <alignment horizontal="center" vertical="center"/>
    </xf>
    <xf numFmtId="38" fontId="1" fillId="0" borderId="100" xfId="1" applyFill="1" applyBorder="1" applyAlignment="1">
      <alignment horizontal="center" vertical="center"/>
    </xf>
    <xf numFmtId="0" fontId="0" fillId="0" borderId="0" xfId="0" applyAlignment="1">
      <alignment horizontal="left" vertical="center"/>
    </xf>
    <xf numFmtId="0" fontId="9" fillId="0" borderId="99" xfId="0" applyFont="1" applyBorder="1" applyAlignment="1">
      <alignment horizontal="center" vertical="center"/>
    </xf>
    <xf numFmtId="180" fontId="5" fillId="0" borderId="29" xfId="0" applyNumberFormat="1" applyFont="1" applyBorder="1" applyAlignment="1">
      <alignment horizontal="center" vertical="center"/>
    </xf>
    <xf numFmtId="0" fontId="0" fillId="20" borderId="0" xfId="0" applyFill="1">
      <alignment vertical="center"/>
    </xf>
    <xf numFmtId="0" fontId="4" fillId="5" borderId="29" xfId="0" applyFont="1" applyFill="1" applyBorder="1" applyAlignment="1">
      <alignment horizontal="center" vertical="center"/>
    </xf>
    <xf numFmtId="183" fontId="4" fillId="5" borderId="29" xfId="0" applyNumberFormat="1" applyFont="1" applyFill="1" applyBorder="1" applyAlignment="1">
      <alignment horizontal="center" vertical="center"/>
    </xf>
    <xf numFmtId="0" fontId="27" fillId="5" borderId="29" xfId="0" applyFont="1" applyFill="1" applyBorder="1" applyAlignment="1">
      <alignment horizontal="center" vertical="center"/>
    </xf>
    <xf numFmtId="0" fontId="23" fillId="5" borderId="29" xfId="0" applyFont="1" applyFill="1" applyBorder="1" applyAlignment="1">
      <alignment horizontal="center" vertical="center"/>
    </xf>
    <xf numFmtId="0" fontId="23" fillId="5" borderId="0" xfId="0" applyFont="1" applyFill="1" applyBorder="1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14" fontId="0" fillId="0" borderId="96" xfId="0" applyNumberFormat="1" applyBorder="1">
      <alignment vertical="center"/>
    </xf>
    <xf numFmtId="0" fontId="10" fillId="12" borderId="0" xfId="0" applyFont="1" applyFill="1" applyBorder="1" applyAlignment="1">
      <alignment horizontal="center" vertical="center"/>
    </xf>
    <xf numFmtId="182" fontId="0" fillId="0" borderId="0" xfId="0" applyNumberFormat="1">
      <alignment vertical="center"/>
    </xf>
    <xf numFmtId="182" fontId="0" fillId="0" borderId="96" xfId="0" applyNumberFormat="1" applyBorder="1">
      <alignment vertical="center"/>
    </xf>
    <xf numFmtId="184" fontId="0" fillId="0" borderId="0" xfId="0" applyNumberFormat="1">
      <alignment vertical="center"/>
    </xf>
    <xf numFmtId="184" fontId="0" fillId="0" borderId="96" xfId="0" applyNumberFormat="1" applyBorder="1">
      <alignment vertical="center"/>
    </xf>
    <xf numFmtId="181" fontId="1" fillId="16" borderId="17" xfId="0" applyNumberFormat="1" applyFont="1" applyFill="1" applyBorder="1" applyAlignment="1">
      <alignment horizontal="center" vertical="center"/>
    </xf>
    <xf numFmtId="181" fontId="1" fillId="16" borderId="18" xfId="0" applyNumberFormat="1" applyFont="1" applyFill="1" applyBorder="1" applyAlignment="1">
      <alignment horizontal="center" vertical="center"/>
    </xf>
    <xf numFmtId="181" fontId="1" fillId="0" borderId="19" xfId="0" applyNumberFormat="1" applyFont="1" applyFill="1" applyBorder="1" applyAlignment="1">
      <alignment horizontal="center" vertical="center"/>
    </xf>
    <xf numFmtId="181" fontId="1" fillId="16" borderId="1" xfId="0" applyNumberFormat="1" applyFont="1" applyFill="1" applyBorder="1" applyAlignment="1">
      <alignment horizontal="center" vertical="center"/>
    </xf>
    <xf numFmtId="181" fontId="1" fillId="16" borderId="20" xfId="0" applyNumberFormat="1" applyFont="1" applyFill="1" applyBorder="1" applyAlignment="1">
      <alignment horizontal="center" vertical="center"/>
    </xf>
    <xf numFmtId="181" fontId="1" fillId="0" borderId="3" xfId="0" applyNumberFormat="1" applyFont="1" applyFill="1" applyBorder="1" applyAlignment="1">
      <alignment horizontal="center" vertical="center"/>
    </xf>
    <xf numFmtId="181" fontId="1" fillId="16" borderId="3" xfId="0" applyNumberFormat="1" applyFont="1" applyFill="1" applyBorder="1" applyAlignment="1">
      <alignment horizontal="center" vertical="center"/>
    </xf>
    <xf numFmtId="181" fontId="1" fillId="0" borderId="2" xfId="0" applyNumberFormat="1" applyFont="1" applyFill="1" applyBorder="1" applyAlignment="1">
      <alignment horizontal="center" vertical="center"/>
    </xf>
    <xf numFmtId="181" fontId="1" fillId="16" borderId="16" xfId="0" applyNumberFormat="1" applyFont="1" applyFill="1" applyBorder="1" applyAlignment="1">
      <alignment horizontal="center" vertical="center"/>
    </xf>
    <xf numFmtId="181" fontId="1" fillId="16" borderId="8" xfId="0" applyNumberFormat="1" applyFont="1" applyFill="1" applyBorder="1" applyAlignment="1">
      <alignment horizontal="center" vertical="center"/>
    </xf>
    <xf numFmtId="181" fontId="1" fillId="19" borderId="17" xfId="0" applyNumberFormat="1" applyFont="1" applyFill="1" applyBorder="1" applyAlignment="1">
      <alignment horizontal="center" vertical="center"/>
    </xf>
    <xf numFmtId="181" fontId="1" fillId="19" borderId="18" xfId="0" applyNumberFormat="1" applyFont="1" applyFill="1" applyBorder="1" applyAlignment="1">
      <alignment horizontal="center" vertical="center"/>
    </xf>
    <xf numFmtId="181" fontId="1" fillId="19" borderId="1" xfId="0" applyNumberFormat="1" applyFont="1" applyFill="1" applyBorder="1" applyAlignment="1">
      <alignment horizontal="center" vertical="center"/>
    </xf>
    <xf numFmtId="181" fontId="1" fillId="19" borderId="20" xfId="0" applyNumberFormat="1" applyFont="1" applyFill="1" applyBorder="1" applyAlignment="1">
      <alignment horizontal="center" vertical="center"/>
    </xf>
    <xf numFmtId="181" fontId="1" fillId="19" borderId="3" xfId="0" applyNumberFormat="1" applyFont="1" applyFill="1" applyBorder="1" applyAlignment="1">
      <alignment horizontal="center" vertical="center"/>
    </xf>
    <xf numFmtId="181" fontId="1" fillId="19" borderId="16" xfId="0" applyNumberFormat="1" applyFont="1" applyFill="1" applyBorder="1" applyAlignment="1">
      <alignment horizontal="center" vertical="center"/>
    </xf>
    <xf numFmtId="181" fontId="1" fillId="19" borderId="8" xfId="0" applyNumberFormat="1" applyFont="1" applyFill="1" applyBorder="1" applyAlignment="1">
      <alignment horizontal="center" vertical="center"/>
    </xf>
    <xf numFmtId="0" fontId="0" fillId="0" borderId="87" xfId="0" applyBorder="1" applyAlignment="1">
      <alignment horizontal="center" vertical="center"/>
    </xf>
    <xf numFmtId="0" fontId="28" fillId="0" borderId="0" xfId="0" applyFont="1" applyAlignment="1">
      <alignment horizontal="center" vertical="center"/>
    </xf>
    <xf numFmtId="0" fontId="29" fillId="0" borderId="0" xfId="0" applyFont="1" applyAlignment="1">
      <alignment horizontal="center" vertical="center"/>
    </xf>
    <xf numFmtId="14" fontId="0" fillId="0" borderId="99" xfId="0" applyNumberFormat="1" applyBorder="1" applyAlignment="1">
      <alignment horizontal="center" vertical="center"/>
    </xf>
    <xf numFmtId="14" fontId="0" fillId="0" borderId="39" xfId="0" applyNumberFormat="1" applyBorder="1" applyAlignment="1">
      <alignment horizontal="center" vertical="center"/>
    </xf>
    <xf numFmtId="20" fontId="0" fillId="0" borderId="42" xfId="0" applyNumberFormat="1" applyBorder="1">
      <alignment vertical="center"/>
    </xf>
    <xf numFmtId="20" fontId="0" fillId="0" borderId="36" xfId="0" applyNumberFormat="1" applyBorder="1">
      <alignment vertical="center"/>
    </xf>
    <xf numFmtId="20" fontId="0" fillId="0" borderId="95" xfId="0" applyNumberFormat="1" applyBorder="1">
      <alignment vertical="center"/>
    </xf>
    <xf numFmtId="14" fontId="0" fillId="0" borderId="100" xfId="0" applyNumberFormat="1" applyBorder="1">
      <alignment vertical="center"/>
    </xf>
    <xf numFmtId="14" fontId="0" fillId="0" borderId="100" xfId="0" applyNumberFormat="1" applyBorder="1" applyAlignment="1">
      <alignment horizontal="center" vertical="center"/>
    </xf>
    <xf numFmtId="176" fontId="0" fillId="0" borderId="0" xfId="0" applyNumberFormat="1">
      <alignment vertical="center"/>
    </xf>
    <xf numFmtId="0" fontId="1" fillId="0" borderId="24" xfId="0" applyFont="1" applyFill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176" fontId="0" fillId="0" borderId="0" xfId="0" applyNumberFormat="1">
      <alignment vertical="center"/>
    </xf>
    <xf numFmtId="0" fontId="0" fillId="0" borderId="0" xfId="0" applyFill="1" applyBorder="1" applyAlignment="1">
      <alignment horizontal="right" vertical="center"/>
    </xf>
    <xf numFmtId="176" fontId="0" fillId="0" borderId="0" xfId="0" applyNumberFormat="1">
      <alignment vertical="center"/>
    </xf>
    <xf numFmtId="0" fontId="0" fillId="0" borderId="29" xfId="0" applyBorder="1" applyAlignment="1">
      <alignment horizontal="center" vertical="center"/>
    </xf>
    <xf numFmtId="0" fontId="31" fillId="0" borderId="0" xfId="0" applyFont="1" applyAlignment="1">
      <alignment horizontal="center" vertical="center"/>
    </xf>
    <xf numFmtId="179" fontId="4" fillId="0" borderId="113" xfId="0" applyNumberFormat="1" applyFont="1" applyFill="1" applyBorder="1" applyAlignment="1">
      <alignment horizontal="center" vertical="center"/>
    </xf>
    <xf numFmtId="181" fontId="1" fillId="0" borderId="114" xfId="0" applyNumberFormat="1" applyFont="1" applyFill="1" applyBorder="1" applyAlignment="1">
      <alignment horizontal="center" vertical="center"/>
    </xf>
    <xf numFmtId="181" fontId="1" fillId="16" borderId="41" xfId="0" applyNumberFormat="1" applyFont="1" applyFill="1" applyBorder="1" applyAlignment="1">
      <alignment horizontal="center" vertical="center"/>
    </xf>
    <xf numFmtId="181" fontId="1" fillId="0" borderId="115" xfId="0" applyNumberFormat="1" applyFont="1" applyFill="1" applyBorder="1" applyAlignment="1">
      <alignment horizontal="center" vertical="center"/>
    </xf>
    <xf numFmtId="181" fontId="1" fillId="16" borderId="19" xfId="0" applyNumberFormat="1" applyFont="1" applyFill="1" applyBorder="1" applyAlignment="1">
      <alignment horizontal="center" vertical="center"/>
    </xf>
    <xf numFmtId="181" fontId="1" fillId="16" borderId="116" xfId="0" applyNumberFormat="1" applyFont="1" applyFill="1" applyBorder="1" applyAlignment="1">
      <alignment horizontal="center" vertical="center"/>
    </xf>
    <xf numFmtId="181" fontId="1" fillId="16" borderId="117" xfId="0" applyNumberFormat="1" applyFont="1" applyFill="1" applyBorder="1" applyAlignment="1">
      <alignment horizontal="center" vertical="center"/>
    </xf>
    <xf numFmtId="181" fontId="1" fillId="0" borderId="34" xfId="0" applyNumberFormat="1" applyFont="1" applyFill="1" applyBorder="1" applyAlignment="1">
      <alignment horizontal="center" vertical="center"/>
    </xf>
    <xf numFmtId="181" fontId="1" fillId="19" borderId="40" xfId="0" applyNumberFormat="1" applyFont="1" applyFill="1" applyBorder="1" applyAlignment="1">
      <alignment horizontal="center" vertical="center"/>
    </xf>
    <xf numFmtId="181" fontId="1" fillId="19" borderId="41" xfId="0" applyNumberFormat="1" applyFont="1" applyFill="1" applyBorder="1" applyAlignment="1">
      <alignment horizontal="center" vertical="center"/>
    </xf>
    <xf numFmtId="181" fontId="1" fillId="0" borderId="17" xfId="0" applyNumberFormat="1" applyFont="1" applyFill="1" applyBorder="1" applyAlignment="1">
      <alignment horizontal="center" vertical="center"/>
    </xf>
    <xf numFmtId="181" fontId="1" fillId="19" borderId="116" xfId="0" applyNumberFormat="1" applyFont="1" applyFill="1" applyBorder="1" applyAlignment="1">
      <alignment horizontal="center" vertical="center"/>
    </xf>
    <xf numFmtId="181" fontId="1" fillId="19" borderId="117" xfId="0" applyNumberFormat="1" applyFont="1" applyFill="1" applyBorder="1" applyAlignment="1">
      <alignment horizontal="center" vertical="center"/>
    </xf>
    <xf numFmtId="0" fontId="17" fillId="0" borderId="29" xfId="0" applyFont="1" applyBorder="1" applyAlignment="1">
      <alignment horizontal="center" vertical="center"/>
    </xf>
    <xf numFmtId="179" fontId="17" fillId="0" borderId="29" xfId="0" applyNumberFormat="1" applyFont="1" applyBorder="1" applyAlignment="1">
      <alignment horizontal="center" vertical="center"/>
    </xf>
    <xf numFmtId="176" fontId="0" fillId="0" borderId="0" xfId="0" applyNumberFormat="1">
      <alignment vertical="center"/>
    </xf>
    <xf numFmtId="0" fontId="0" fillId="21" borderId="0" xfId="0" applyFill="1">
      <alignment vertical="center"/>
    </xf>
    <xf numFmtId="0" fontId="10" fillId="22" borderId="0" xfId="0" applyFont="1" applyFill="1" applyAlignment="1">
      <alignment horizontal="center" vertical="center"/>
    </xf>
    <xf numFmtId="0" fontId="10" fillId="22" borderId="0" xfId="0" applyFont="1" applyFill="1">
      <alignment vertical="center"/>
    </xf>
    <xf numFmtId="0" fontId="0" fillId="21" borderId="0" xfId="0" applyFill="1" applyAlignment="1">
      <alignment horizontal="center" vertical="center"/>
    </xf>
    <xf numFmtId="177" fontId="0" fillId="0" borderId="86" xfId="0" applyNumberFormat="1" applyFont="1" applyBorder="1" applyAlignment="1">
      <alignment horizontal="center" vertical="center"/>
    </xf>
    <xf numFmtId="0" fontId="4" fillId="2" borderId="42" xfId="0" applyFont="1" applyFill="1" applyBorder="1" applyAlignment="1">
      <alignment horizontal="center" vertical="center"/>
    </xf>
    <xf numFmtId="0" fontId="4" fillId="2" borderId="58" xfId="0" applyFont="1" applyFill="1" applyBorder="1" applyAlignment="1">
      <alignment horizontal="center" vertical="center"/>
    </xf>
    <xf numFmtId="0" fontId="4" fillId="2" borderId="43" xfId="0" applyFont="1" applyFill="1" applyBorder="1" applyAlignment="1">
      <alignment horizontal="center" vertical="center"/>
    </xf>
    <xf numFmtId="0" fontId="4" fillId="2" borderId="12" xfId="0" applyFont="1" applyFill="1" applyBorder="1" applyAlignment="1">
      <alignment horizontal="center" vertical="center"/>
    </xf>
    <xf numFmtId="0" fontId="4" fillId="2" borderId="13" xfId="0" applyFont="1" applyFill="1" applyBorder="1" applyAlignment="1">
      <alignment horizontal="center" vertical="center"/>
    </xf>
    <xf numFmtId="0" fontId="12" fillId="0" borderId="0" xfId="0" applyFont="1" applyAlignment="1">
      <alignment horizontal="center" vertical="center"/>
    </xf>
    <xf numFmtId="0" fontId="20" fillId="0" borderId="0" xfId="0" applyFont="1" applyAlignment="1">
      <alignment horizontal="center" vertical="center"/>
    </xf>
    <xf numFmtId="0" fontId="10" fillId="12" borderId="0" xfId="0" applyFont="1" applyFill="1" applyAlignment="1">
      <alignment horizontal="center" vertical="center"/>
    </xf>
    <xf numFmtId="0" fontId="10" fillId="6" borderId="0" xfId="0" applyFont="1" applyFill="1" applyAlignment="1">
      <alignment horizontal="center" vertical="center"/>
    </xf>
    <xf numFmtId="0" fontId="10" fillId="6" borderId="37" xfId="0" applyFont="1" applyFill="1" applyBorder="1" applyAlignment="1">
      <alignment horizontal="center" vertical="center"/>
    </xf>
    <xf numFmtId="0" fontId="22" fillId="0" borderId="0" xfId="0" applyFont="1" applyAlignment="1">
      <alignment horizontal="center" vertical="center"/>
    </xf>
    <xf numFmtId="0" fontId="0" fillId="3" borderId="45" xfId="0" applyFill="1" applyBorder="1" applyAlignment="1">
      <alignment horizontal="center" vertical="center"/>
    </xf>
    <xf numFmtId="0" fontId="0" fillId="3" borderId="48" xfId="0" applyFill="1" applyBorder="1" applyAlignment="1">
      <alignment horizontal="center" vertical="center"/>
    </xf>
    <xf numFmtId="0" fontId="0" fillId="0" borderId="29" xfId="0" applyBorder="1" applyAlignment="1">
      <alignment horizontal="center" vertical="center" wrapText="1"/>
    </xf>
    <xf numFmtId="0" fontId="0" fillId="0" borderId="29" xfId="0" applyBorder="1" applyAlignment="1">
      <alignment horizontal="center" vertical="center"/>
    </xf>
    <xf numFmtId="0" fontId="13" fillId="9" borderId="108" xfId="0" applyFont="1" applyFill="1" applyBorder="1" applyAlignment="1">
      <alignment horizontal="center" vertical="center"/>
    </xf>
    <xf numFmtId="0" fontId="13" fillId="9" borderId="109" xfId="0" applyFont="1" applyFill="1" applyBorder="1" applyAlignment="1">
      <alignment horizontal="center" vertical="center"/>
    </xf>
    <xf numFmtId="0" fontId="0" fillId="0" borderId="73" xfId="0" applyBorder="1" applyAlignment="1">
      <alignment horizontal="center" vertical="center"/>
    </xf>
    <xf numFmtId="0" fontId="0" fillId="0" borderId="74" xfId="0" applyBorder="1" applyAlignment="1">
      <alignment horizontal="center" vertical="center"/>
    </xf>
    <xf numFmtId="0" fontId="0" fillId="0" borderId="77" xfId="0" applyBorder="1" applyAlignment="1">
      <alignment horizontal="center" vertical="center"/>
    </xf>
    <xf numFmtId="0" fontId="0" fillId="7" borderId="82" xfId="0" applyFill="1" applyBorder="1" applyAlignment="1">
      <alignment horizontal="center" vertical="center"/>
    </xf>
    <xf numFmtId="0" fontId="0" fillId="7" borderId="83" xfId="0" applyFill="1" applyBorder="1" applyAlignment="1">
      <alignment horizontal="center" vertical="center"/>
    </xf>
    <xf numFmtId="178" fontId="8" fillId="5" borderId="82" xfId="0" applyNumberFormat="1" applyFont="1" applyFill="1" applyBorder="1" applyAlignment="1">
      <alignment horizontal="center" vertical="center"/>
    </xf>
    <xf numFmtId="178" fontId="8" fillId="5" borderId="81" xfId="0" applyNumberFormat="1" applyFont="1" applyFill="1" applyBorder="1" applyAlignment="1">
      <alignment horizontal="center" vertical="center"/>
    </xf>
    <xf numFmtId="178" fontId="8" fillId="5" borderId="83" xfId="0" applyNumberFormat="1" applyFont="1" applyFill="1" applyBorder="1" applyAlignment="1">
      <alignment horizontal="center" vertical="center"/>
    </xf>
    <xf numFmtId="0" fontId="0" fillId="0" borderId="72" xfId="0" applyBorder="1" applyAlignment="1">
      <alignment horizontal="center" vertical="center"/>
    </xf>
    <xf numFmtId="0" fontId="0" fillId="0" borderId="71" xfId="0" applyBorder="1" applyAlignment="1">
      <alignment horizontal="center" vertical="center"/>
    </xf>
    <xf numFmtId="0" fontId="0" fillId="0" borderId="78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7" fillId="12" borderId="73" xfId="0" applyFont="1" applyFill="1" applyBorder="1" applyAlignment="1">
      <alignment horizontal="center" vertical="center"/>
    </xf>
    <xf numFmtId="0" fontId="7" fillId="12" borderId="74" xfId="0" applyFont="1" applyFill="1" applyBorder="1" applyAlignment="1">
      <alignment horizontal="center" vertical="center"/>
    </xf>
    <xf numFmtId="0" fontId="7" fillId="12" borderId="75" xfId="0" applyFont="1" applyFill="1" applyBorder="1" applyAlignment="1">
      <alignment horizontal="center" vertical="center"/>
    </xf>
    <xf numFmtId="0" fontId="7" fillId="6" borderId="73" xfId="0" applyFont="1" applyFill="1" applyBorder="1" applyAlignment="1">
      <alignment horizontal="center" vertical="center"/>
    </xf>
    <xf numFmtId="0" fontId="7" fillId="6" borderId="74" xfId="0" applyFont="1" applyFill="1" applyBorder="1" applyAlignment="1">
      <alignment horizontal="center" vertical="center"/>
    </xf>
    <xf numFmtId="0" fontId="7" fillId="6" borderId="75" xfId="0" applyFont="1" applyFill="1" applyBorder="1" applyAlignment="1">
      <alignment horizontal="center" vertical="center"/>
    </xf>
    <xf numFmtId="177" fontId="0" fillId="0" borderId="36" xfId="0" applyNumberFormat="1" applyBorder="1" applyAlignment="1">
      <alignment horizontal="center" vertical="center"/>
    </xf>
    <xf numFmtId="177" fontId="0" fillId="0" borderId="37" xfId="0" applyNumberFormat="1" applyBorder="1" applyAlignment="1">
      <alignment horizontal="center" vertical="center"/>
    </xf>
    <xf numFmtId="177" fontId="0" fillId="5" borderId="35" xfId="0" applyNumberFormat="1" applyFill="1" applyBorder="1" applyAlignment="1">
      <alignment horizontal="center" vertical="center"/>
    </xf>
    <xf numFmtId="177" fontId="0" fillId="0" borderId="9" xfId="0" applyNumberFormat="1" applyBorder="1" applyAlignment="1">
      <alignment horizontal="center" vertical="center"/>
    </xf>
    <xf numFmtId="177" fontId="0" fillId="0" borderId="67" xfId="0" applyNumberFormat="1" applyBorder="1" applyAlignment="1">
      <alignment horizontal="center" vertical="center"/>
    </xf>
    <xf numFmtId="177" fontId="0" fillId="0" borderId="68" xfId="0" applyNumberFormat="1" applyBorder="1" applyAlignment="1">
      <alignment horizontal="center" vertical="center"/>
    </xf>
    <xf numFmtId="177" fontId="0" fillId="0" borderId="64" xfId="0" applyNumberFormat="1" applyBorder="1" applyAlignment="1">
      <alignment horizontal="center" vertical="center"/>
    </xf>
    <xf numFmtId="177" fontId="0" fillId="0" borderId="69" xfId="0" applyNumberFormat="1" applyBorder="1" applyAlignment="1">
      <alignment horizontal="center" vertical="center"/>
    </xf>
    <xf numFmtId="0" fontId="0" fillId="3" borderId="46" xfId="0" applyFill="1" applyBorder="1" applyAlignment="1">
      <alignment horizontal="center" vertical="center"/>
    </xf>
    <xf numFmtId="0" fontId="0" fillId="3" borderId="47" xfId="0" applyFill="1" applyBorder="1" applyAlignment="1">
      <alignment horizontal="center" vertical="center"/>
    </xf>
    <xf numFmtId="177" fontId="0" fillId="0" borderId="42" xfId="0" applyNumberFormat="1" applyBorder="1" applyAlignment="1">
      <alignment horizontal="center" vertical="center"/>
    </xf>
    <xf numFmtId="177" fontId="0" fillId="0" borderId="43" xfId="0" applyNumberFormat="1" applyBorder="1" applyAlignment="1">
      <alignment horizontal="center" vertical="center"/>
    </xf>
    <xf numFmtId="177" fontId="0" fillId="0" borderId="10" xfId="0" applyNumberFormat="1" applyBorder="1" applyAlignment="1">
      <alignment horizontal="center" vertical="center"/>
    </xf>
    <xf numFmtId="177" fontId="0" fillId="0" borderId="6" xfId="0" applyNumberFormat="1" applyBorder="1" applyAlignment="1">
      <alignment horizontal="center" vertical="center"/>
    </xf>
    <xf numFmtId="0" fontId="7" fillId="6" borderId="42" xfId="0" applyFont="1" applyFill="1" applyBorder="1" applyAlignment="1">
      <alignment horizontal="center" vertical="center"/>
    </xf>
    <xf numFmtId="0" fontId="7" fillId="6" borderId="58" xfId="0" applyFont="1" applyFill="1" applyBorder="1" applyAlignment="1">
      <alignment horizontal="center" vertical="center"/>
    </xf>
    <xf numFmtId="0" fontId="7" fillId="6" borderId="43" xfId="0" applyFont="1" applyFill="1" applyBorder="1" applyAlignment="1">
      <alignment horizontal="center" vertical="center"/>
    </xf>
    <xf numFmtId="0" fontId="7" fillId="12" borderId="42" xfId="0" applyFont="1" applyFill="1" applyBorder="1" applyAlignment="1">
      <alignment horizontal="center" vertical="center"/>
    </xf>
    <xf numFmtId="0" fontId="7" fillId="12" borderId="58" xfId="0" applyFont="1" applyFill="1" applyBorder="1" applyAlignment="1">
      <alignment horizontal="center" vertical="center"/>
    </xf>
    <xf numFmtId="0" fontId="7" fillId="12" borderId="43" xfId="0" applyFont="1" applyFill="1" applyBorder="1" applyAlignment="1">
      <alignment horizontal="center" vertical="center"/>
    </xf>
    <xf numFmtId="20" fontId="1" fillId="2" borderId="12" xfId="0" applyNumberFormat="1" applyFont="1" applyFill="1" applyBorder="1" applyAlignment="1">
      <alignment horizontal="center" vertical="center"/>
    </xf>
    <xf numFmtId="20" fontId="1" fillId="2" borderId="13" xfId="0" applyNumberFormat="1" applyFont="1" applyFill="1" applyBorder="1" applyAlignment="1">
      <alignment horizontal="center" vertical="center"/>
    </xf>
    <xf numFmtId="20" fontId="1" fillId="2" borderId="14" xfId="0" applyNumberFormat="1" applyFont="1" applyFill="1" applyBorder="1" applyAlignment="1">
      <alignment horizontal="center" vertical="center"/>
    </xf>
    <xf numFmtId="0" fontId="11" fillId="12" borderId="0" xfId="0" applyFont="1" applyFill="1" applyAlignment="1">
      <alignment horizontal="center" vertical="center" wrapText="1"/>
    </xf>
    <xf numFmtId="0" fontId="11" fillId="12" borderId="0" xfId="0" applyFont="1" applyFill="1" applyAlignment="1">
      <alignment horizontal="center" vertical="center"/>
    </xf>
    <xf numFmtId="0" fontId="11" fillId="12" borderId="96" xfId="0" applyFont="1" applyFill="1" applyBorder="1" applyAlignment="1">
      <alignment horizontal="center" vertical="center"/>
    </xf>
    <xf numFmtId="0" fontId="11" fillId="6" borderId="0" xfId="0" applyFont="1" applyFill="1" applyAlignment="1">
      <alignment horizontal="center" vertical="center" wrapText="1"/>
    </xf>
    <xf numFmtId="0" fontId="11" fillId="6" borderId="0" xfId="0" applyFont="1" applyFill="1" applyAlignment="1">
      <alignment horizontal="center" vertical="center"/>
    </xf>
    <xf numFmtId="0" fontId="11" fillId="6" borderId="96" xfId="0" applyFont="1" applyFill="1" applyBorder="1" applyAlignment="1">
      <alignment horizontal="center" vertical="center"/>
    </xf>
    <xf numFmtId="0" fontId="7" fillId="13" borderId="0" xfId="0" applyFont="1" applyFill="1" applyAlignment="1">
      <alignment horizontal="center" vertical="center" wrapText="1"/>
    </xf>
    <xf numFmtId="0" fontId="7" fillId="13" borderId="0" xfId="0" applyFont="1" applyFill="1" applyAlignment="1">
      <alignment horizontal="center" vertical="center"/>
    </xf>
    <xf numFmtId="0" fontId="7" fillId="13" borderId="96" xfId="0" applyFont="1" applyFill="1" applyBorder="1" applyAlignment="1">
      <alignment horizontal="center" vertical="center"/>
    </xf>
    <xf numFmtId="0" fontId="0" fillId="2" borderId="12" xfId="0" applyFill="1" applyBorder="1" applyAlignment="1">
      <alignment horizontal="center" vertical="center"/>
    </xf>
    <xf numFmtId="0" fontId="0" fillId="2" borderId="13" xfId="0" applyFill="1" applyBorder="1" applyAlignment="1">
      <alignment horizontal="center" vertical="center"/>
    </xf>
    <xf numFmtId="0" fontId="0" fillId="2" borderId="14" xfId="0" applyFill="1" applyBorder="1" applyAlignment="1">
      <alignment horizontal="center" vertical="center"/>
    </xf>
    <xf numFmtId="0" fontId="4" fillId="2" borderId="29" xfId="0" applyFont="1" applyFill="1" applyBorder="1" applyAlignment="1">
      <alignment horizontal="center" vertical="center"/>
    </xf>
    <xf numFmtId="0" fontId="10" fillId="12" borderId="12" xfId="0" applyFont="1" applyFill="1" applyBorder="1" applyAlignment="1">
      <alignment horizontal="center" vertical="center"/>
    </xf>
    <xf numFmtId="0" fontId="10" fillId="12" borderId="13" xfId="0" applyFont="1" applyFill="1" applyBorder="1" applyAlignment="1">
      <alignment horizontal="center" vertical="center"/>
    </xf>
    <xf numFmtId="0" fontId="10" fillId="12" borderId="14" xfId="0" applyFont="1" applyFill="1" applyBorder="1" applyAlignment="1">
      <alignment horizontal="center" vertical="center"/>
    </xf>
    <xf numFmtId="0" fontId="10" fillId="6" borderId="12" xfId="0" applyFont="1" applyFill="1" applyBorder="1" applyAlignment="1">
      <alignment horizontal="center" vertical="center"/>
    </xf>
    <xf numFmtId="0" fontId="10" fillId="6" borderId="13" xfId="0" applyFont="1" applyFill="1" applyBorder="1" applyAlignment="1">
      <alignment horizontal="center" vertical="center"/>
    </xf>
    <xf numFmtId="0" fontId="10" fillId="6" borderId="14" xfId="0" applyFont="1" applyFill="1" applyBorder="1" applyAlignment="1">
      <alignment horizontal="center" vertical="center"/>
    </xf>
  </cellXfs>
  <cellStyles count="3">
    <cellStyle name="桁区切り" xfId="1" builtinId="6"/>
    <cellStyle name="標準" xfId="0" builtinId="0"/>
    <cellStyle name="標準_フロント画面資料（携帯：画面遷移図）" xfId="2"/>
  </cellStyles>
  <dxfs count="36">
    <dxf>
      <font>
        <color rgb="FFFFC000"/>
      </font>
      <fill>
        <patternFill>
          <bgColor rgb="FFFF0000"/>
        </patternFill>
      </fill>
      <border>
        <left style="thin">
          <color rgb="FFFFC000"/>
        </left>
        <right style="thin">
          <color rgb="FFFFC000"/>
        </right>
        <top style="thin">
          <color rgb="FFFFC000"/>
        </top>
        <bottom style="thin">
          <color rgb="FFFFC000"/>
        </bottom>
      </border>
    </dxf>
    <dxf>
      <font>
        <color theme="0"/>
      </font>
      <fill>
        <patternFill>
          <bgColor theme="0" tint="-0.24994659260841701"/>
        </patternFill>
      </fill>
      <border>
        <left style="thin">
          <color theme="0" tint="-0.499984740745262"/>
        </left>
        <right style="thin">
          <color theme="0" tint="-0.499984740745262"/>
        </right>
        <top style="thin">
          <color theme="0" tint="-0.499984740745262"/>
        </top>
        <bottom style="thin">
          <color theme="0" tint="-0.499984740745262"/>
        </bottom>
      </border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70C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70C0"/>
        </patternFill>
      </fill>
    </dxf>
    <dxf>
      <font>
        <color rgb="FFFFC000"/>
      </font>
      <fill>
        <patternFill>
          <bgColor rgb="FFFF0000"/>
        </patternFill>
      </fill>
      <border>
        <left style="thin">
          <color rgb="FFFFC000"/>
        </left>
        <right style="thin">
          <color rgb="FFFFC000"/>
        </right>
        <top style="thin">
          <color rgb="FFFFC000"/>
        </top>
        <bottom style="thin">
          <color rgb="FFFFC000"/>
        </bottom>
      </border>
    </dxf>
    <dxf>
      <font>
        <color theme="0"/>
      </font>
      <fill>
        <patternFill>
          <bgColor theme="0" tint="-0.24994659260841701"/>
        </patternFill>
      </fill>
      <border>
        <left style="thin">
          <color theme="0" tint="-0.499984740745262"/>
        </left>
        <right style="thin">
          <color theme="0" tint="-0.499984740745262"/>
        </right>
        <top style="thin">
          <color theme="0" tint="-0.499984740745262"/>
        </top>
        <bottom style="thin">
          <color theme="0" tint="-0.499984740745262"/>
        </bottom>
      </border>
    </dxf>
    <dxf>
      <font>
        <color theme="0"/>
      </font>
      <fill>
        <patternFill>
          <bgColor theme="5" tint="-0.24994659260841701"/>
        </patternFill>
      </fill>
    </dxf>
    <dxf>
      <font>
        <color theme="0"/>
      </font>
      <fill>
        <patternFill>
          <bgColor theme="8" tint="-0.24994659260841701"/>
        </patternFill>
      </fill>
    </dxf>
    <dxf>
      <font>
        <color rgb="FFFFC000"/>
      </font>
      <fill>
        <patternFill>
          <bgColor rgb="FFFF0000"/>
        </patternFill>
      </fill>
      <border>
        <left style="thin">
          <color rgb="FFFFC000"/>
        </left>
        <right style="thin">
          <color rgb="FFFFC000"/>
        </right>
        <top style="thin">
          <color rgb="FFFFC000"/>
        </top>
        <bottom style="thin">
          <color rgb="FFFFC000"/>
        </bottom>
      </border>
    </dxf>
    <dxf>
      <font>
        <color theme="0"/>
      </font>
      <fill>
        <patternFill>
          <bgColor theme="0" tint="-0.24994659260841701"/>
        </patternFill>
      </fill>
      <border>
        <left style="thin">
          <color theme="0" tint="-0.499984740745262"/>
        </left>
        <right style="thin">
          <color theme="0" tint="-0.499984740745262"/>
        </right>
        <top style="thin">
          <color theme="0" tint="-0.499984740745262"/>
        </top>
        <bottom style="thin">
          <color theme="0" tint="-0.499984740745262"/>
        </bottom>
      </border>
    </dxf>
    <dxf>
      <font>
        <color rgb="FFFFC000"/>
      </font>
      <fill>
        <patternFill>
          <bgColor rgb="FFFF0000"/>
        </patternFill>
      </fill>
      <border>
        <left style="thin">
          <color rgb="FFFFC000"/>
        </left>
        <right style="thin">
          <color rgb="FFFFC000"/>
        </right>
        <top style="thin">
          <color rgb="FFFFC000"/>
        </top>
        <bottom style="thin">
          <color rgb="FFFFC000"/>
        </bottom>
      </border>
    </dxf>
    <dxf>
      <font>
        <color theme="0"/>
      </font>
      <fill>
        <patternFill>
          <bgColor theme="0" tint="-0.24994659260841701"/>
        </patternFill>
      </fill>
      <border>
        <left style="thin">
          <color theme="0" tint="-0.499984740745262"/>
        </left>
        <right style="thin">
          <color theme="0" tint="-0.499984740745262"/>
        </right>
        <top style="thin">
          <color theme="0" tint="-0.499984740745262"/>
        </top>
        <bottom style="thin">
          <color theme="0" tint="-0.499984740745262"/>
        </bottom>
      </border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theme="5" tint="-0.24994659260841701"/>
        </patternFill>
      </fill>
    </dxf>
    <dxf>
      <font>
        <color theme="0"/>
      </font>
      <fill>
        <patternFill>
          <bgColor theme="8" tint="-0.24994659260841701"/>
        </patternFill>
      </fill>
    </dxf>
    <dxf>
      <font>
        <color rgb="FFFFC000"/>
      </font>
      <fill>
        <patternFill>
          <bgColor rgb="FFFF0000"/>
        </patternFill>
      </fill>
      <border>
        <left style="thin">
          <color rgb="FFFFC000"/>
        </left>
        <right style="thin">
          <color rgb="FFFFC000"/>
        </right>
        <top style="thin">
          <color rgb="FFFFC000"/>
        </top>
        <bottom style="thin">
          <color rgb="FFFFC000"/>
        </bottom>
      </border>
    </dxf>
    <dxf>
      <font>
        <color theme="0"/>
      </font>
      <fill>
        <patternFill>
          <bgColor theme="0" tint="-0.24994659260841701"/>
        </patternFill>
      </fill>
      <border>
        <left style="thin">
          <color theme="0" tint="-0.499984740745262"/>
        </left>
        <right style="thin">
          <color theme="0" tint="-0.499984740745262"/>
        </right>
        <top style="thin">
          <color theme="0" tint="-0.499984740745262"/>
        </top>
        <bottom style="thin">
          <color theme="0" tint="-0.499984740745262"/>
        </bottom>
      </border>
    </dxf>
    <dxf>
      <font>
        <color rgb="FFFFC000"/>
      </font>
      <fill>
        <patternFill>
          <bgColor rgb="FFFF0000"/>
        </patternFill>
      </fill>
      <border>
        <left style="thin">
          <color rgb="FFFFC000"/>
        </left>
        <right style="thin">
          <color rgb="FFFFC000"/>
        </right>
        <top style="thin">
          <color rgb="FFFFC000"/>
        </top>
        <bottom style="thin">
          <color rgb="FFFFC000"/>
        </bottom>
      </border>
    </dxf>
    <dxf>
      <font>
        <color theme="0"/>
      </font>
      <fill>
        <patternFill>
          <bgColor theme="0" tint="-0.24994659260841701"/>
        </patternFill>
      </fill>
      <border>
        <left style="thin">
          <color theme="0" tint="-0.499984740745262"/>
        </left>
        <right style="thin">
          <color theme="0" tint="-0.499984740745262"/>
        </right>
        <top style="thin">
          <color theme="0" tint="-0.499984740745262"/>
        </top>
        <bottom style="thin">
          <color theme="0" tint="-0.499984740745262"/>
        </bottom>
      </border>
    </dxf>
    <dxf>
      <font>
        <color theme="0"/>
      </font>
      <fill>
        <patternFill>
          <bgColor rgb="FFFF0000"/>
        </patternFill>
      </fill>
    </dxf>
    <dxf>
      <font>
        <color rgb="FFFF0000"/>
      </font>
      <fill>
        <patternFill>
          <bgColor rgb="FFFFC000"/>
        </patternFill>
      </fill>
    </dxf>
    <dxf>
      <font>
        <color rgb="FFFFC000"/>
      </font>
      <fill>
        <patternFill>
          <bgColor rgb="FF002060"/>
        </patternFill>
      </fill>
    </dxf>
    <dxf>
      <font>
        <b/>
        <i val="0"/>
      </font>
      <fill>
        <patternFill>
          <bgColor rgb="FFFFFF00"/>
        </patternFill>
      </fill>
    </dxf>
    <dxf>
      <fill>
        <patternFill>
          <bgColor rgb="FFFFFF66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theme="8"/>
        </patternFill>
      </fill>
      <border>
        <left/>
        <top/>
        <bottom/>
        <vertical/>
        <horizontal/>
      </border>
    </dxf>
    <dxf>
      <font>
        <color theme="0"/>
      </font>
      <fill>
        <patternFill>
          <bgColor rgb="FF0070C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rgb="FFFFFF00"/>
        </patternFill>
      </fill>
    </dxf>
    <dxf>
      <fill>
        <patternFill>
          <bgColor rgb="FFFFFF66"/>
        </patternFill>
      </fill>
    </dxf>
    <dxf>
      <font>
        <color rgb="FFFFC000"/>
      </font>
      <fill>
        <patternFill>
          <bgColor rgb="FFFF0000"/>
        </patternFill>
      </fill>
      <border>
        <left style="thin">
          <color rgb="FFFFC000"/>
        </left>
        <right style="thin">
          <color rgb="FFFFC000"/>
        </right>
        <top style="thin">
          <color rgb="FFFFC000"/>
        </top>
        <bottom style="thin">
          <color rgb="FFFFC000"/>
        </bottom>
      </border>
    </dxf>
    <dxf>
      <font>
        <color theme="0"/>
      </font>
      <fill>
        <patternFill>
          <bgColor theme="0" tint="-0.24994659260841701"/>
        </patternFill>
      </fill>
      <border>
        <left style="thin">
          <color theme="0" tint="-0.499984740745262"/>
        </left>
        <right style="thin">
          <color theme="0" tint="-0.499984740745262"/>
        </right>
        <top style="thin">
          <color theme="0" tint="-0.499984740745262"/>
        </top>
        <bottom style="thin">
          <color theme="0" tint="-0.499984740745262"/>
        </bottom>
      </border>
    </dxf>
  </dxfs>
  <tableStyles count="0" defaultTableStyle="TableStyleMedium2" defaultPivotStyle="PivotStyleLight16"/>
  <colors>
    <mruColors>
      <color rgb="FFFFCCFF"/>
      <color rgb="FFFFFF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volatileDependencies.xml><?xml version="1.0" encoding="utf-8"?>
<volTypes xmlns="http://schemas.openxmlformats.org/spreadsheetml/2006/main">
  <volType type="realTimeData">
    <main first="oson2.rtdserver">
      <tp>
        <v>20</v>
        <stp/>
        <stp>OPQUOTE</stp>
        <stp/>
        <stp>0</stp>
        <stp>C</stp>
        <stp>23250</stp>
        <stp>上場来安値</stp>
        <tr r="B15" s="1"/>
      </tp>
      <tp>
        <v>55</v>
        <stp/>
        <stp>OPQUOTE</stp>
        <stp/>
        <stp>0</stp>
        <stp>C</stp>
        <stp>22625</stp>
        <stp>上場来安値</stp>
        <tr r="J15" s="1"/>
      </tp>
      <tp>
        <v>75</v>
        <stp/>
        <stp>OPQUOTE</stp>
        <stp/>
        <stp>0</stp>
        <stp>C</stp>
        <stp>22625</stp>
        <stp>日中始値</stp>
        <tr r="J7" s="1"/>
      </tp>
      <tp>
        <v>65</v>
        <stp/>
        <stp>OPQUOTE</stp>
        <stp/>
        <stp>0</stp>
        <stp>C</stp>
        <stp>22625</stp>
        <stp>日中安値</stp>
        <tr r="J9" s="1"/>
      </tp>
      <tp>
        <v>20</v>
        <stp/>
        <stp>OPQUOTE</stp>
        <stp/>
        <stp>0</stp>
        <stp>C</stp>
        <stp>23250</stp>
        <stp>日中安値</stp>
        <tr r="B9" s="1"/>
      </tp>
      <tp>
        <v>22</v>
        <stp/>
        <stp>OPQUOTE</stp>
        <stp/>
        <stp>0</stp>
        <stp>C</stp>
        <stp>23250</stp>
        <stp>日中始値</stp>
        <tr r="B7" s="1"/>
      </tp>
      <tp>
        <v>27</v>
        <stp/>
        <stp>OPQUOTE</stp>
        <stp/>
        <stp>0</stp>
        <stp>C</stp>
        <stp>23250</stp>
        <stp>安値</stp>
        <tr r="F9" s="1"/>
      </tp>
      <tp>
        <v>95</v>
        <stp/>
        <stp>OPQUOTE</stp>
        <stp/>
        <stp>0</stp>
        <stp>C</stp>
        <stp>22625</stp>
        <stp>安値</stp>
        <tr r="N9" s="1"/>
      </tp>
      <tp>
        <v>30</v>
        <stp/>
        <stp>OPQUOTE</stp>
        <stp/>
        <stp>0</stp>
        <stp>C</stp>
        <stp>23250</stp>
        <stp>始値</stp>
        <tr r="F7" s="1"/>
      </tp>
      <tp>
        <v>100</v>
        <stp/>
        <stp>OPQUOTE</stp>
        <stp/>
        <stp>0</stp>
        <stp>C</stp>
        <stp>22625</stp>
        <stp>始値</stp>
        <tr r="N7" s="1"/>
      </tp>
      <tp t="s">
        <v>18224.68</v>
        <stp/>
        <stp>OPQUOTE</stp>
        <stp/>
        <stp>0</stp>
        <stp>C</stp>
        <stp>22625</stp>
        <stp>日経平均年初来安値</stp>
        <tr r="N15" s="1"/>
      </tp>
      <tp t="s">
        <v>18224.68</v>
        <stp/>
        <stp>OPQUOTE</stp>
        <stp/>
        <stp>0</stp>
        <stp>C</stp>
        <stp>23250</stp>
        <stp>日経平均年初来安値</stp>
        <tr r="F15" s="1"/>
      </tp>
      <tp t="s">
        <v>false</v>
        <stp/>
        <stp>OPQUOTE</stp>
        <stp/>
        <stp>0</stp>
        <stp>C</stp>
        <stp>21875</stp>
        <stp>ATM</stp>
        <tr r="B74" s="9"/>
      </tp>
      <tp t="s">
        <v>false</v>
        <stp/>
        <stp>OPQUOTE</stp>
        <stp/>
        <stp>0</stp>
        <stp>C</stp>
        <stp>20875</stp>
        <stp>ATM</stp>
        <tr r="B82" s="9"/>
      </tp>
      <tp t="s">
        <v>false</v>
        <stp/>
        <stp>OPQUOTE</stp>
        <stp/>
        <stp>0</stp>
        <stp>C</stp>
        <stp>23875</stp>
        <stp>ATM</stp>
        <tr r="B58" s="9"/>
      </tp>
      <tp t="s">
        <v>false</v>
        <stp/>
        <stp>OPQUOTE</stp>
        <stp/>
        <stp>0</stp>
        <stp>C</stp>
        <stp>22875</stp>
        <stp>ATM</stp>
        <tr r="B66" s="9"/>
      </tp>
      <tp t="s">
        <v>false</v>
        <stp/>
        <stp>OPQUOTE</stp>
        <stp/>
        <stp>0</stp>
        <stp>C</stp>
        <stp>25875</stp>
        <stp>ATM</stp>
        <tr r="B42" s="9"/>
      </tp>
      <tp t="s">
        <v>false</v>
        <stp/>
        <stp>OPQUOTE</stp>
        <stp/>
        <stp>0</stp>
        <stp>C</stp>
        <stp>24875</stp>
        <stp>ATM</stp>
        <tr r="B50" s="9"/>
      </tp>
      <tp t="e">
        <v>#N/A</v>
        <stp/>
        <stp>OPQUOTE</stp>
        <stp/>
        <stp>0</stp>
        <stp>C</stp>
        <stp>27875</stp>
        <stp>ATM</stp>
        <tr r="B26" s="9"/>
      </tp>
      <tp t="e">
        <v>#N/A</v>
        <stp/>
        <stp>OPQUOTE</stp>
        <stp/>
        <stp>0</stp>
        <stp>C</stp>
        <stp>26875</stp>
        <stp>ATM</stp>
        <tr r="B34" s="9"/>
      </tp>
      <tp t="e">
        <v>#N/A</v>
        <stp/>
        <stp>OPQUOTE</stp>
        <stp/>
        <stp>0</stp>
        <stp>C</stp>
        <stp>29875</stp>
        <stp>ATM</stp>
        <tr r="B10" s="9"/>
      </tp>
      <tp t="e">
        <v>#N/A</v>
        <stp/>
        <stp>OPQUOTE</stp>
        <stp/>
        <stp>0</stp>
        <stp>C</stp>
        <stp>28875</stp>
        <stp>ATM</stp>
        <tr r="B18" s="9"/>
      </tp>
      <tp t="e">
        <v>#N/A</v>
        <stp/>
        <stp>OPQUOTE</stp>
        <stp/>
        <stp>0</stp>
        <stp>C</stp>
        <stp>11875</stp>
        <stp>ATM</stp>
        <tr r="B154" s="9"/>
      </tp>
      <tp t="e">
        <v>#N/A</v>
        <stp/>
        <stp>OPQUOTE</stp>
        <stp/>
        <stp>0</stp>
        <stp>C</stp>
        <stp>10875</stp>
        <stp>ATM</stp>
        <tr r="B162" s="9"/>
      </tp>
      <tp t="e">
        <v>#N/A</v>
        <stp/>
        <stp>OPQUOTE</stp>
        <stp/>
        <stp>0</stp>
        <stp>C</stp>
        <stp>13875</stp>
        <stp>ATM</stp>
        <tr r="B138" s="9"/>
      </tp>
      <tp t="e">
        <v>#N/A</v>
        <stp/>
        <stp>OPQUOTE</stp>
        <stp/>
        <stp>0</stp>
        <stp>C</stp>
        <stp>12875</stp>
        <stp>ATM</stp>
        <tr r="B146" s="9"/>
      </tp>
      <tp t="e">
        <v>#N/A</v>
        <stp/>
        <stp>OPQUOTE</stp>
        <stp/>
        <stp>0</stp>
        <stp>C</stp>
        <stp>15875</stp>
        <stp>ATM</stp>
        <tr r="B122" s="9"/>
      </tp>
      <tp t="e">
        <v>#N/A</v>
        <stp/>
        <stp>OPQUOTE</stp>
        <stp/>
        <stp>0</stp>
        <stp>C</stp>
        <stp>14875</stp>
        <stp>ATM</stp>
        <tr r="B130" s="9"/>
      </tp>
      <tp t="e">
        <v>#N/A</v>
        <stp/>
        <stp>OPQUOTE</stp>
        <stp/>
        <stp>0</stp>
        <stp>C</stp>
        <stp>17875</stp>
        <stp>ATM</stp>
        <tr r="B106" s="9"/>
      </tp>
      <tp t="e">
        <v>#N/A</v>
        <stp/>
        <stp>OPQUOTE</stp>
        <stp/>
        <stp>0</stp>
        <stp>C</stp>
        <stp>16875</stp>
        <stp>ATM</stp>
        <tr r="B114" s="9"/>
      </tp>
      <tp t="s">
        <v>false</v>
        <stp/>
        <stp>OPQUOTE</stp>
        <stp/>
        <stp>0</stp>
        <stp>C</stp>
        <stp>19875</stp>
        <stp>ATM</stp>
        <tr r="B90" s="9"/>
      </tp>
      <tp t="e">
        <v>#N/A</v>
        <stp/>
        <stp>OPQUOTE</stp>
        <stp/>
        <stp>0</stp>
        <stp>C</stp>
        <stp>18875</stp>
        <stp>ATM</stp>
        <tr r="B98" s="9"/>
      </tp>
      <tp t="s">
        <v>true</v>
        <stp/>
        <stp>OPQUOTE</stp>
        <stp/>
        <stp>0</stp>
        <stp>C</stp>
        <stp>21750</stp>
        <stp>ATM</stp>
        <tr r="B75" s="9"/>
      </tp>
      <tp t="s">
        <v>false</v>
        <stp/>
        <stp>OPQUOTE</stp>
        <stp/>
        <stp>0</stp>
        <stp>C</stp>
        <stp>20750</stp>
        <stp>ATM</stp>
        <tr r="B83" s="9"/>
      </tp>
      <tp t="s">
        <v>false</v>
        <stp/>
        <stp>OPQUOTE</stp>
        <stp/>
        <stp>0</stp>
        <stp>C</stp>
        <stp>23750</stp>
        <stp>ATM</stp>
        <tr r="B59" s="9"/>
      </tp>
      <tp t="s">
        <v>false</v>
        <stp/>
        <stp>OPQUOTE</stp>
        <stp/>
        <stp>0</stp>
        <stp>C</stp>
        <stp>22750</stp>
        <stp>ATM</stp>
        <tr r="B67" s="9"/>
      </tp>
      <tp t="s">
        <v>false</v>
        <stp/>
        <stp>OPQUOTE</stp>
        <stp/>
        <stp>0</stp>
        <stp>C</stp>
        <stp>25750</stp>
        <stp>ATM</stp>
        <tr r="B43" s="9"/>
      </tp>
      <tp t="s">
        <v>false</v>
        <stp/>
        <stp>OPQUOTE</stp>
        <stp/>
        <stp>0</stp>
        <stp>C</stp>
        <stp>24750</stp>
        <stp>ATM</stp>
        <tr r="B51" s="9"/>
      </tp>
      <tp t="e">
        <v>#N/A</v>
        <stp/>
        <stp>OPQUOTE</stp>
        <stp/>
        <stp>0</stp>
        <stp>C</stp>
        <stp>27750</stp>
        <stp>ATM</stp>
        <tr r="B27" s="9"/>
      </tp>
      <tp t="s">
        <v>false</v>
        <stp/>
        <stp>OPQUOTE</stp>
        <stp/>
        <stp>0</stp>
        <stp>C</stp>
        <stp>26750</stp>
        <stp>ATM</stp>
        <tr r="B35" s="9"/>
      </tp>
      <tp t="e">
        <v>#N/A</v>
        <stp/>
        <stp>OPQUOTE</stp>
        <stp/>
        <stp>0</stp>
        <stp>C</stp>
        <stp>29750</stp>
        <stp>ATM</stp>
        <tr r="B11" s="9"/>
      </tp>
      <tp t="e">
        <v>#N/A</v>
        <stp/>
        <stp>OPQUOTE</stp>
        <stp/>
        <stp>0</stp>
        <stp>C</stp>
        <stp>28750</stp>
        <stp>ATM</stp>
        <tr r="B19" s="9"/>
      </tp>
      <tp t="e">
        <v>#N/A</v>
        <stp/>
        <stp>OPQUOTE</stp>
        <stp/>
        <stp>0</stp>
        <stp>C</stp>
        <stp>11750</stp>
        <stp>ATM</stp>
        <tr r="B155" s="9"/>
      </tp>
      <tp t="e">
        <v>#N/A</v>
        <stp/>
        <stp>OPQUOTE</stp>
        <stp/>
        <stp>0</stp>
        <stp>C</stp>
        <stp>10750</stp>
        <stp>ATM</stp>
        <tr r="B163" s="9"/>
      </tp>
      <tp t="s">
        <v>false</v>
        <stp/>
        <stp>OPQUOTE</stp>
        <stp/>
        <stp>0</stp>
        <stp>C</stp>
        <stp>13750</stp>
        <stp>ATM</stp>
        <tr r="B139" s="9"/>
      </tp>
      <tp t="s">
        <v>false</v>
        <stp/>
        <stp>OPQUOTE</stp>
        <stp/>
        <stp>0</stp>
        <stp>C</stp>
        <stp>12750</stp>
        <stp>ATM</stp>
        <tr r="B147" s="9"/>
      </tp>
      <tp t="s">
        <v>false</v>
        <stp/>
        <stp>OPQUOTE</stp>
        <stp/>
        <stp>0</stp>
        <stp>C</stp>
        <stp>15750</stp>
        <stp>ATM</stp>
        <tr r="B123" s="9"/>
      </tp>
      <tp t="s">
        <v>false</v>
        <stp/>
        <stp>OPQUOTE</stp>
        <stp/>
        <stp>0</stp>
        <stp>C</stp>
        <stp>14750</stp>
        <stp>ATM</stp>
        <tr r="B131" s="9"/>
      </tp>
      <tp t="s">
        <v>false</v>
        <stp/>
        <stp>OPQUOTE</stp>
        <stp/>
        <stp>0</stp>
        <stp>C</stp>
        <stp>17750</stp>
        <stp>ATM</stp>
        <tr r="B107" s="9"/>
      </tp>
      <tp t="s">
        <v>false</v>
        <stp/>
        <stp>OPQUOTE</stp>
        <stp/>
        <stp>0</stp>
        <stp>C</stp>
        <stp>16750</stp>
        <stp>ATM</stp>
        <tr r="B115" s="9"/>
      </tp>
      <tp t="s">
        <v>false</v>
        <stp/>
        <stp>OPQUOTE</stp>
        <stp/>
        <stp>0</stp>
        <stp>C</stp>
        <stp>19750</stp>
        <stp>ATM</stp>
        <tr r="B91" s="9"/>
      </tp>
      <tp t="s">
        <v>false</v>
        <stp/>
        <stp>OPQUOTE</stp>
        <stp/>
        <stp>0</stp>
        <stp>C</stp>
        <stp>18750</stp>
        <stp>ATM</stp>
        <tr r="B99" s="9"/>
      </tp>
    </main>
    <main first="oson2.rtdserver2">
      <tp t="e">
        <v>#N/A</v>
        <stp/>
        <stp>買・四本値</stp>
        <stp>=opcandle($K$2,$K$3,$K$4,$K$5,$K$6,"取引日付",A3,$K$7,$K$8)</stp>
        <tr r="M2" s="16"/>
      </tp>
    </main>
    <main first="oson2.rtdserver">
      <tp t="s">
        <v>false</v>
        <stp/>
        <stp>OPQUOTE</stp>
        <stp/>
        <stp>0</stp>
        <stp>C</stp>
        <stp>21625</stp>
        <stp>ATM</stp>
        <tr r="B76" s="9"/>
      </tp>
      <tp t="s">
        <v>false</v>
        <stp/>
        <stp>OPQUOTE</stp>
        <stp/>
        <stp>0</stp>
        <stp>C</stp>
        <stp>20625</stp>
        <stp>ATM</stp>
        <tr r="B84" s="9"/>
      </tp>
      <tp t="s">
        <v>false</v>
        <stp/>
        <stp>OPQUOTE</stp>
        <stp/>
        <stp>0</stp>
        <stp>C</stp>
        <stp>23625</stp>
        <stp>ATM</stp>
        <tr r="B60" s="9"/>
      </tp>
      <tp t="s">
        <v>false</v>
        <stp/>
        <stp>OPQUOTE</stp>
        <stp/>
        <stp>0</stp>
        <stp>C</stp>
        <stp>22625</stp>
        <stp>ATM</stp>
        <tr r="B68" s="9"/>
      </tp>
      <tp t="s">
        <v>false</v>
        <stp/>
        <stp>OPQUOTE</stp>
        <stp/>
        <stp>0</stp>
        <stp>C</stp>
        <stp>25625</stp>
        <stp>ATM</stp>
        <tr r="B44" s="9"/>
      </tp>
      <tp t="s">
        <v>false</v>
        <stp/>
        <stp>OPQUOTE</stp>
        <stp/>
        <stp>0</stp>
        <stp>C</stp>
        <stp>24625</stp>
        <stp>ATM</stp>
        <tr r="B52" s="9"/>
      </tp>
      <tp t="e">
        <v>#N/A</v>
        <stp/>
        <stp>OPQUOTE</stp>
        <stp/>
        <stp>0</stp>
        <stp>C</stp>
        <stp>27625</stp>
        <stp>ATM</stp>
        <tr r="B28" s="9"/>
      </tp>
      <tp t="e">
        <v>#N/A</v>
        <stp/>
        <stp>OPQUOTE</stp>
        <stp/>
        <stp>0</stp>
        <stp>C</stp>
        <stp>26625</stp>
        <stp>ATM</stp>
        <tr r="B36" s="9"/>
      </tp>
      <tp t="e">
        <v>#N/A</v>
        <stp/>
        <stp>OPQUOTE</stp>
        <stp/>
        <stp>0</stp>
        <stp>C</stp>
        <stp>29625</stp>
        <stp>ATM</stp>
        <tr r="B12" s="9"/>
      </tp>
      <tp t="e">
        <v>#N/A</v>
        <stp/>
        <stp>OPQUOTE</stp>
        <stp/>
        <stp>0</stp>
        <stp>C</stp>
        <stp>28625</stp>
        <stp>ATM</stp>
        <tr r="B20" s="9"/>
      </tp>
      <tp t="e">
        <v>#N/A</v>
        <stp/>
        <stp>OPQUOTE</stp>
        <stp/>
        <stp>0</stp>
        <stp>C</stp>
        <stp>11625</stp>
        <stp>ATM</stp>
        <tr r="B156" s="9"/>
      </tp>
      <tp t="e">
        <v>#N/A</v>
        <stp/>
        <stp>OPQUOTE</stp>
        <stp/>
        <stp>0</stp>
        <stp>C</stp>
        <stp>10625</stp>
        <stp>ATM</stp>
        <tr r="B164" s="9"/>
      </tp>
      <tp t="e">
        <v>#N/A</v>
        <stp/>
        <stp>OPQUOTE</stp>
        <stp/>
        <stp>0</stp>
        <stp>C</stp>
        <stp>13625</stp>
        <stp>ATM</stp>
        <tr r="B140" s="9"/>
      </tp>
      <tp t="e">
        <v>#N/A</v>
        <stp/>
        <stp>OPQUOTE</stp>
        <stp/>
        <stp>0</stp>
        <stp>C</stp>
        <stp>12625</stp>
        <stp>ATM</stp>
        <tr r="B148" s="9"/>
      </tp>
      <tp t="e">
        <v>#N/A</v>
        <stp/>
        <stp>OPQUOTE</stp>
        <stp/>
        <stp>0</stp>
        <stp>C</stp>
        <stp>15625</stp>
        <stp>ATM</stp>
        <tr r="B124" s="9"/>
      </tp>
      <tp t="e">
        <v>#N/A</v>
        <stp/>
        <stp>OPQUOTE</stp>
        <stp/>
        <stp>0</stp>
        <stp>C</stp>
        <stp>14625</stp>
        <stp>ATM</stp>
        <tr r="B132" s="9"/>
      </tp>
      <tp t="e">
        <v>#N/A</v>
        <stp/>
        <stp>OPQUOTE</stp>
        <stp/>
        <stp>0</stp>
        <stp>C</stp>
        <stp>17625</stp>
        <stp>ATM</stp>
        <tr r="B108" s="9"/>
      </tp>
      <tp t="e">
        <v>#N/A</v>
        <stp/>
        <stp>OPQUOTE</stp>
        <stp/>
        <stp>0</stp>
        <stp>C</stp>
        <stp>16625</stp>
        <stp>ATM</stp>
        <tr r="B116" s="9"/>
      </tp>
      <tp t="s">
        <v>false</v>
        <stp/>
        <stp>OPQUOTE</stp>
        <stp/>
        <stp>0</stp>
        <stp>C</stp>
        <stp>19625</stp>
        <stp>ATM</stp>
        <tr r="B92" s="9"/>
      </tp>
      <tp t="e">
        <v>#N/A</v>
        <stp/>
        <stp>OPQUOTE</stp>
        <stp/>
        <stp>0</stp>
        <stp>C</stp>
        <stp>18625</stp>
        <stp>ATM</stp>
        <tr r="B100" s="9"/>
      </tp>
      <tp t="s">
        <v>false</v>
        <stp/>
        <stp>OPQUOTE</stp>
        <stp/>
        <stp>0</stp>
        <stp>C</stp>
        <stp>21500</stp>
        <stp>ATM</stp>
        <tr r="B77" s="9"/>
      </tp>
      <tp t="s">
        <v>false</v>
        <stp/>
        <stp>OPQUOTE</stp>
        <stp/>
        <stp>0</stp>
        <stp>C</stp>
        <stp>20500</stp>
        <stp>ATM</stp>
        <tr r="B85" s="9"/>
      </tp>
      <tp t="s">
        <v>false</v>
        <stp/>
        <stp>OPQUOTE</stp>
        <stp/>
        <stp>0</stp>
        <stp>C</stp>
        <stp>23500</stp>
        <stp>ATM</stp>
        <tr r="B61" s="9"/>
      </tp>
      <tp t="s">
        <v>false</v>
        <stp/>
        <stp>OPQUOTE</stp>
        <stp/>
        <stp>0</stp>
        <stp>C</stp>
        <stp>22500</stp>
        <stp>ATM</stp>
        <tr r="B69" s="9"/>
      </tp>
      <tp t="s">
        <v>false</v>
        <stp/>
        <stp>OPQUOTE</stp>
        <stp/>
        <stp>0</stp>
        <stp>C</stp>
        <stp>25500</stp>
        <stp>ATM</stp>
        <tr r="B45" s="9"/>
      </tp>
      <tp t="s">
        <v>false</v>
        <stp/>
        <stp>OPQUOTE</stp>
        <stp/>
        <stp>0</stp>
        <stp>C</stp>
        <stp>24500</stp>
        <stp>ATM</stp>
        <tr r="B53" s="9"/>
      </tp>
      <tp t="e">
        <v>#N/A</v>
        <stp/>
        <stp>OPQUOTE</stp>
        <stp/>
        <stp>0</stp>
        <stp>C</stp>
        <stp>27500</stp>
        <stp>ATM</stp>
        <tr r="B29" s="9"/>
      </tp>
      <tp t="s">
        <v>false</v>
        <stp/>
        <stp>OPQUOTE</stp>
        <stp/>
        <stp>0</stp>
        <stp>C</stp>
        <stp>26500</stp>
        <stp>ATM</stp>
        <tr r="B37" s="9"/>
      </tp>
      <tp t="e">
        <v>#N/A</v>
        <stp/>
        <stp>OPQUOTE</stp>
        <stp/>
        <stp>0</stp>
        <stp>C</stp>
        <stp>29500</stp>
        <stp>ATM</stp>
        <tr r="B13" s="9"/>
      </tp>
      <tp t="e">
        <v>#N/A</v>
        <stp/>
        <stp>OPQUOTE</stp>
        <stp/>
        <stp>0</stp>
        <stp>C</stp>
        <stp>28500</stp>
        <stp>ATM</stp>
        <tr r="B21" s="9"/>
      </tp>
      <tp t="e">
        <v>#N/A</v>
        <stp/>
        <stp>OPQUOTE</stp>
        <stp/>
        <stp>0</stp>
        <stp>C</stp>
        <stp>11500</stp>
        <stp>ATM</stp>
        <tr r="B157" s="9"/>
      </tp>
      <tp t="e">
        <v>#N/A</v>
        <stp/>
        <stp>OPQUOTE</stp>
        <stp/>
        <stp>0</stp>
        <stp>C</stp>
        <stp>10500</stp>
        <stp>ATM</stp>
        <tr r="B165" s="9"/>
      </tp>
      <tp t="s">
        <v>false</v>
        <stp/>
        <stp>OPQUOTE</stp>
        <stp/>
        <stp>0</stp>
        <stp>C</stp>
        <stp>13500</stp>
        <stp>ATM</stp>
        <tr r="B141" s="9"/>
      </tp>
      <tp t="s">
        <v>false</v>
        <stp/>
        <stp>OPQUOTE</stp>
        <stp/>
        <stp>0</stp>
        <stp>C</stp>
        <stp>12500</stp>
        <stp>ATM</stp>
        <tr r="B149" s="9"/>
      </tp>
      <tp t="s">
        <v>false</v>
        <stp/>
        <stp>OPQUOTE</stp>
        <stp/>
        <stp>0</stp>
        <stp>C</stp>
        <stp>15500</stp>
        <stp>ATM</stp>
        <tr r="B125" s="9"/>
      </tp>
      <tp t="s">
        <v>false</v>
        <stp/>
        <stp>OPQUOTE</stp>
        <stp/>
        <stp>0</stp>
        <stp>C</stp>
        <stp>14500</stp>
        <stp>ATM</stp>
        <tr r="B133" s="9"/>
      </tp>
      <tp t="s">
        <v>false</v>
        <stp/>
        <stp>OPQUOTE</stp>
        <stp/>
        <stp>0</stp>
        <stp>C</stp>
        <stp>17500</stp>
        <stp>ATM</stp>
        <tr r="B109" s="9"/>
      </tp>
      <tp t="s">
        <v>false</v>
        <stp/>
        <stp>OPQUOTE</stp>
        <stp/>
        <stp>0</stp>
        <stp>C</stp>
        <stp>16500</stp>
        <stp>ATM</stp>
        <tr r="B117" s="9"/>
      </tp>
      <tp t="s">
        <v>false</v>
        <stp/>
        <stp>OPQUOTE</stp>
        <stp/>
        <stp>0</stp>
        <stp>C</stp>
        <stp>19500</stp>
        <stp>ATM</stp>
        <tr r="B93" s="9"/>
      </tp>
      <tp t="s">
        <v>false</v>
        <stp/>
        <stp>OPQUOTE</stp>
        <stp/>
        <stp>0</stp>
        <stp>C</stp>
        <stp>18500</stp>
        <stp>ATM</stp>
        <tr r="B101" s="9"/>
      </tp>
      <tp>
        <v>29</v>
        <stp/>
        <stp>OPQUOTE</stp>
        <stp/>
        <stp>0</stp>
        <stp>C</stp>
        <stp>23250</stp>
        <stp>日中終値</stp>
        <tr r="B10" s="1"/>
      </tp>
      <tp t="s">
        <v>false</v>
        <stp/>
        <stp>OPQUOTE</stp>
        <stp/>
        <stp>0</stp>
        <stp>C</stp>
        <stp>21375</stp>
        <stp>ATM</stp>
        <tr r="B78" s="9"/>
      </tp>
      <tp t="s">
        <v>false</v>
        <stp/>
        <stp>OPQUOTE</stp>
        <stp/>
        <stp>0</stp>
        <stp>C</stp>
        <stp>20375</stp>
        <stp>ATM</stp>
        <tr r="B86" s="9"/>
      </tp>
      <tp t="s">
        <v>false</v>
        <stp/>
        <stp>OPQUOTE</stp>
        <stp/>
        <stp>0</stp>
        <stp>C</stp>
        <stp>23375</stp>
        <stp>ATM</stp>
        <tr r="B62" s="9"/>
      </tp>
      <tp t="s">
        <v>false</v>
        <stp/>
        <stp>OPQUOTE</stp>
        <stp/>
        <stp>0</stp>
        <stp>C</stp>
        <stp>22375</stp>
        <stp>ATM</stp>
        <tr r="B70" s="9"/>
      </tp>
      <tp t="s">
        <v>false</v>
        <stp/>
        <stp>OPQUOTE</stp>
        <stp/>
        <stp>0</stp>
        <stp>C</stp>
        <stp>25375</stp>
        <stp>ATM</stp>
        <tr r="B46" s="9"/>
      </tp>
      <tp t="s">
        <v>false</v>
        <stp/>
        <stp>OPQUOTE</stp>
        <stp/>
        <stp>0</stp>
        <stp>C</stp>
        <stp>24375</stp>
        <stp>ATM</stp>
        <tr r="B54" s="9"/>
      </tp>
      <tp t="e">
        <v>#N/A</v>
        <stp/>
        <stp>OPQUOTE</stp>
        <stp/>
        <stp>0</stp>
        <stp>C</stp>
        <stp>27375</stp>
        <stp>ATM</stp>
        <tr r="B30" s="9"/>
      </tp>
      <tp t="e">
        <v>#N/A</v>
        <stp/>
        <stp>OPQUOTE</stp>
        <stp/>
        <stp>0</stp>
        <stp>C</stp>
        <stp>26375</stp>
        <stp>ATM</stp>
        <tr r="B38" s="9"/>
      </tp>
      <tp t="e">
        <v>#N/A</v>
        <stp/>
        <stp>OPQUOTE</stp>
        <stp/>
        <stp>0</stp>
        <stp>C</stp>
        <stp>29375</stp>
        <stp>ATM</stp>
        <tr r="B14" s="9"/>
      </tp>
      <tp t="e">
        <v>#N/A</v>
        <stp/>
        <stp>OPQUOTE</stp>
        <stp/>
        <stp>0</stp>
        <stp>C</stp>
        <stp>28375</stp>
        <stp>ATM</stp>
        <tr r="B22" s="9"/>
      </tp>
      <tp t="e">
        <v>#N/A</v>
        <stp/>
        <stp>OPQUOTE</stp>
        <stp/>
        <stp>0</stp>
        <stp>C</stp>
        <stp>11375</stp>
        <stp>ATM</stp>
        <tr r="B158" s="9"/>
      </tp>
      <tp t="e">
        <v>#N/A</v>
        <stp/>
        <stp>OPQUOTE</stp>
        <stp/>
        <stp>0</stp>
        <stp>C</stp>
        <stp>10375</stp>
        <stp>ATM</stp>
        <tr r="B166" s="9"/>
      </tp>
      <tp t="e">
        <v>#N/A</v>
        <stp/>
        <stp>OPQUOTE</stp>
        <stp/>
        <stp>0</stp>
        <stp>C</stp>
        <stp>13375</stp>
        <stp>ATM</stp>
        <tr r="B142" s="9"/>
      </tp>
      <tp t="e">
        <v>#N/A</v>
        <stp/>
        <stp>OPQUOTE</stp>
        <stp/>
        <stp>0</stp>
        <stp>C</stp>
        <stp>12375</stp>
        <stp>ATM</stp>
        <tr r="B150" s="9"/>
      </tp>
      <tp t="e">
        <v>#N/A</v>
        <stp/>
        <stp>OPQUOTE</stp>
        <stp/>
        <stp>0</stp>
        <stp>C</stp>
        <stp>15375</stp>
        <stp>ATM</stp>
        <tr r="B126" s="9"/>
      </tp>
      <tp t="e">
        <v>#N/A</v>
        <stp/>
        <stp>OPQUOTE</stp>
        <stp/>
        <stp>0</stp>
        <stp>C</stp>
        <stp>14375</stp>
        <stp>ATM</stp>
        <tr r="B134" s="9"/>
      </tp>
      <tp t="e">
        <v>#N/A</v>
        <stp/>
        <stp>OPQUOTE</stp>
        <stp/>
        <stp>0</stp>
        <stp>C</stp>
        <stp>17375</stp>
        <stp>ATM</stp>
        <tr r="B110" s="9"/>
      </tp>
      <tp t="e">
        <v>#N/A</v>
        <stp/>
        <stp>OPQUOTE</stp>
        <stp/>
        <stp>0</stp>
        <stp>C</stp>
        <stp>16375</stp>
        <stp>ATM</stp>
        <tr r="B118" s="9"/>
      </tp>
      <tp t="s">
        <v>false</v>
        <stp/>
        <stp>OPQUOTE</stp>
        <stp/>
        <stp>0</stp>
        <stp>C</stp>
        <stp>19375</stp>
        <stp>ATM</stp>
        <tr r="B94" s="9"/>
      </tp>
      <tp t="e">
        <v>#N/A</v>
        <stp/>
        <stp>OPQUOTE</stp>
        <stp/>
        <stp>0</stp>
        <stp>C</stp>
        <stp>18375</stp>
        <stp>ATM</stp>
        <tr r="B102" s="9"/>
      </tp>
      <tp>
        <v>95</v>
        <stp/>
        <stp>OPQUOTE</stp>
        <stp/>
        <stp>0</stp>
        <stp>C</stp>
        <stp>22625</stp>
        <stp>日中終値</stp>
        <tr r="J10" s="1"/>
      </tp>
      <tp t="s">
        <v>false</v>
        <stp/>
        <stp>OPQUOTE</stp>
        <stp/>
        <stp>0</stp>
        <stp>C</stp>
        <stp>21250</stp>
        <stp>ATM</stp>
        <tr r="B79" s="9"/>
      </tp>
      <tp t="s">
        <v>false</v>
        <stp/>
        <stp>OPQUOTE</stp>
        <stp/>
        <stp>0</stp>
        <stp>C</stp>
        <stp>20250</stp>
        <stp>ATM</stp>
        <tr r="B87" s="9"/>
      </tp>
      <tp t="s">
        <v>false</v>
        <stp/>
        <stp>OPQUOTE</stp>
        <stp/>
        <stp>0</stp>
        <stp>C</stp>
        <stp>23250</stp>
        <stp>ATM</stp>
        <tr r="B63" s="9"/>
      </tp>
      <tp t="s">
        <v>false</v>
        <stp/>
        <stp>OPQUOTE</stp>
        <stp/>
        <stp>0</stp>
        <stp>C</stp>
        <stp>22250</stp>
        <stp>ATM</stp>
        <tr r="B71" s="9"/>
      </tp>
      <tp t="s">
        <v>false</v>
        <stp/>
        <stp>OPQUOTE</stp>
        <stp/>
        <stp>0</stp>
        <stp>C</stp>
        <stp>25250</stp>
        <stp>ATM</stp>
        <tr r="B47" s="9"/>
      </tp>
      <tp t="s">
        <v>false</v>
        <stp/>
        <stp>OPQUOTE</stp>
        <stp/>
        <stp>0</stp>
        <stp>C</stp>
        <stp>24250</stp>
        <stp>ATM</stp>
        <tr r="B55" s="9"/>
      </tp>
      <tp t="e">
        <v>#N/A</v>
        <stp/>
        <stp>OPQUOTE</stp>
        <stp/>
        <stp>0</stp>
        <stp>C</stp>
        <stp>27250</stp>
        <stp>ATM</stp>
        <tr r="B31" s="9"/>
      </tp>
      <tp t="s">
        <v>false</v>
        <stp/>
        <stp>OPQUOTE</stp>
        <stp/>
        <stp>0</stp>
        <stp>C</stp>
        <stp>26250</stp>
        <stp>ATM</stp>
        <tr r="B39" s="9"/>
      </tp>
      <tp t="e">
        <v>#N/A</v>
        <stp/>
        <stp>OPQUOTE</stp>
        <stp/>
        <stp>0</stp>
        <stp>C</stp>
        <stp>29250</stp>
        <stp>ATM</stp>
        <tr r="B15" s="9"/>
      </tp>
      <tp t="e">
        <v>#N/A</v>
        <stp/>
        <stp>OPQUOTE</stp>
        <stp/>
        <stp>0</stp>
        <stp>C</stp>
        <stp>28250</stp>
        <stp>ATM</stp>
        <tr r="B23" s="9"/>
      </tp>
      <tp t="e">
        <v>#N/A</v>
        <stp/>
        <stp>OPQUOTE</stp>
        <stp/>
        <stp>0</stp>
        <stp>C</stp>
        <stp>11250</stp>
        <stp>ATM</stp>
        <tr r="B159" s="9"/>
      </tp>
      <tp t="e">
        <v>#N/A</v>
        <stp/>
        <stp>OPQUOTE</stp>
        <stp/>
        <stp>0</stp>
        <stp>C</stp>
        <stp>10250</stp>
        <stp>ATM</stp>
        <tr r="B167" s="9"/>
      </tp>
      <tp t="s">
        <v>false</v>
        <stp/>
        <stp>OPQUOTE</stp>
        <stp/>
        <stp>0</stp>
        <stp>C</stp>
        <stp>13250</stp>
        <stp>ATM</stp>
        <tr r="B143" s="9"/>
      </tp>
      <tp t="s">
        <v>false</v>
        <stp/>
        <stp>OPQUOTE</stp>
        <stp/>
        <stp>0</stp>
        <stp>C</stp>
        <stp>12250</stp>
        <stp>ATM</stp>
        <tr r="B151" s="9"/>
      </tp>
      <tp t="s">
        <v>false</v>
        <stp/>
        <stp>OPQUOTE</stp>
        <stp/>
        <stp>0</stp>
        <stp>C</stp>
        <stp>15250</stp>
        <stp>ATM</stp>
        <tr r="B127" s="9"/>
      </tp>
      <tp t="s">
        <v>false</v>
        <stp/>
        <stp>OPQUOTE</stp>
        <stp/>
        <stp>0</stp>
        <stp>C</stp>
        <stp>14250</stp>
        <stp>ATM</stp>
        <tr r="B135" s="9"/>
      </tp>
      <tp t="s">
        <v>false</v>
        <stp/>
        <stp>OPQUOTE</stp>
        <stp/>
        <stp>0</stp>
        <stp>C</stp>
        <stp>17250</stp>
        <stp>ATM</stp>
        <tr r="B111" s="9"/>
      </tp>
      <tp t="s">
        <v>false</v>
        <stp/>
        <stp>OPQUOTE</stp>
        <stp/>
        <stp>0</stp>
        <stp>C</stp>
        <stp>16250</stp>
        <stp>ATM</stp>
        <tr r="B119" s="9"/>
      </tp>
      <tp t="s">
        <v>false</v>
        <stp/>
        <stp>OPQUOTE</stp>
        <stp/>
        <stp>0</stp>
        <stp>C</stp>
        <stp>19250</stp>
        <stp>ATM</stp>
        <tr r="B95" s="9"/>
      </tp>
      <tp t="s">
        <v>false</v>
        <stp/>
        <stp>OPQUOTE</stp>
        <stp/>
        <stp>0</stp>
        <stp>C</stp>
        <stp>18250</stp>
        <stp>ATM</stp>
        <tr r="B103" s="9"/>
      </tp>
      <tp t="s">
        <v>false</v>
        <stp/>
        <stp>OPQUOTE</stp>
        <stp/>
        <stp>0</stp>
        <stp>C</stp>
        <stp>21125</stp>
        <stp>ATM</stp>
        <tr r="B80" s="9"/>
      </tp>
      <tp t="s">
        <v>false</v>
        <stp/>
        <stp>OPQUOTE</stp>
        <stp/>
        <stp>0</stp>
        <stp>C</stp>
        <stp>20125</stp>
        <stp>ATM</stp>
        <tr r="B88" s="9"/>
      </tp>
      <tp t="s">
        <v>false</v>
        <stp/>
        <stp>OPQUOTE</stp>
        <stp/>
        <stp>0</stp>
        <stp>C</stp>
        <stp>23125</stp>
        <stp>ATM</stp>
        <tr r="B64" s="9"/>
      </tp>
      <tp t="s">
        <v>false</v>
        <stp/>
        <stp>OPQUOTE</stp>
        <stp/>
        <stp>0</stp>
        <stp>C</stp>
        <stp>22125</stp>
        <stp>ATM</stp>
        <tr r="B72" s="9"/>
      </tp>
      <tp t="s">
        <v>false</v>
        <stp/>
        <stp>OPQUOTE</stp>
        <stp/>
        <stp>0</stp>
        <stp>C</stp>
        <stp>25125</stp>
        <stp>ATM</stp>
        <tr r="B48" s="9"/>
      </tp>
      <tp t="s">
        <v>false</v>
        <stp/>
        <stp>OPQUOTE</stp>
        <stp/>
        <stp>0</stp>
        <stp>C</stp>
        <stp>24125</stp>
        <stp>ATM</stp>
        <tr r="B56" s="9"/>
      </tp>
      <tp t="e">
        <v>#N/A</v>
        <stp/>
        <stp>OPQUOTE</stp>
        <stp/>
        <stp>0</stp>
        <stp>C</stp>
        <stp>27125</stp>
        <stp>ATM</stp>
        <tr r="B32" s="9"/>
      </tp>
      <tp t="s">
        <v>false</v>
        <stp/>
        <stp>OPQUOTE</stp>
        <stp/>
        <stp>0</stp>
        <stp>C</stp>
        <stp>26125</stp>
        <stp>ATM</stp>
        <tr r="B40" s="9"/>
      </tp>
      <tp t="e">
        <v>#N/A</v>
        <stp/>
        <stp>OPQUOTE</stp>
        <stp/>
        <stp>0</stp>
        <stp>C</stp>
        <stp>29125</stp>
        <stp>ATM</stp>
        <tr r="B16" s="9"/>
      </tp>
      <tp t="e">
        <v>#N/A</v>
        <stp/>
        <stp>OPQUOTE</stp>
        <stp/>
        <stp>0</stp>
        <stp>C</stp>
        <stp>28125</stp>
        <stp>ATM</stp>
        <tr r="B24" s="9"/>
      </tp>
      <tp t="e">
        <v>#N/A</v>
        <stp/>
        <stp>OPQUOTE</stp>
        <stp/>
        <stp>0</stp>
        <stp>C</stp>
        <stp>11125</stp>
        <stp>ATM</stp>
        <tr r="B160" s="9"/>
      </tp>
      <tp t="e">
        <v>#N/A</v>
        <stp/>
        <stp>OPQUOTE</stp>
        <stp/>
        <stp>0</stp>
        <stp>C</stp>
        <stp>10125</stp>
        <stp>ATM</stp>
        <tr r="B168" s="9"/>
      </tp>
      <tp t="e">
        <v>#N/A</v>
        <stp/>
        <stp>OPQUOTE</stp>
        <stp/>
        <stp>0</stp>
        <stp>C</stp>
        <stp>13125</stp>
        <stp>ATM</stp>
        <tr r="B144" s="9"/>
      </tp>
      <tp t="e">
        <v>#N/A</v>
        <stp/>
        <stp>OPQUOTE</stp>
        <stp/>
        <stp>0</stp>
        <stp>C</stp>
        <stp>12125</stp>
        <stp>ATM</stp>
        <tr r="B152" s="9"/>
      </tp>
      <tp t="e">
        <v>#N/A</v>
        <stp/>
        <stp>OPQUOTE</stp>
        <stp/>
        <stp>0</stp>
        <stp>C</stp>
        <stp>15125</stp>
        <stp>ATM</stp>
        <tr r="B128" s="9"/>
      </tp>
      <tp t="e">
        <v>#N/A</v>
        <stp/>
        <stp>OPQUOTE</stp>
        <stp/>
        <stp>0</stp>
        <stp>C</stp>
        <stp>14125</stp>
        <stp>ATM</stp>
        <tr r="B136" s="9"/>
      </tp>
      <tp t="e">
        <v>#N/A</v>
        <stp/>
        <stp>OPQUOTE</stp>
        <stp/>
        <stp>0</stp>
        <stp>C</stp>
        <stp>17125</stp>
        <stp>ATM</stp>
        <tr r="B112" s="9"/>
      </tp>
      <tp t="e">
        <v>#N/A</v>
        <stp/>
        <stp>OPQUOTE</stp>
        <stp/>
        <stp>0</stp>
        <stp>C</stp>
        <stp>16125</stp>
        <stp>ATM</stp>
        <tr r="B120" s="9"/>
      </tp>
      <tp t="s">
        <v>false</v>
        <stp/>
        <stp>OPQUOTE</stp>
        <stp/>
        <stp>0</stp>
        <stp>C</stp>
        <stp>19125</stp>
        <stp>ATM</stp>
        <tr r="B96" s="9"/>
      </tp>
      <tp t="e">
        <v>#N/A</v>
        <stp/>
        <stp>OPQUOTE</stp>
        <stp/>
        <stp>0</stp>
        <stp>C</stp>
        <stp>18125</stp>
        <stp>ATM</stp>
        <tr r="B104" s="9"/>
      </tp>
      <tp t="s">
        <v>false</v>
        <stp/>
        <stp>OPQUOTE</stp>
        <stp/>
        <stp>0</stp>
        <stp>C</stp>
        <stp>30000</stp>
        <stp>ATM</stp>
        <tr r="B9" s="9"/>
      </tp>
      <tp t="s">
        <v>false</v>
        <stp/>
        <stp>OPQUOTE</stp>
        <stp/>
        <stp>0</stp>
        <stp>C</stp>
        <stp>21000</stp>
        <stp>ATM</stp>
        <tr r="B81" s="9"/>
      </tp>
      <tp t="s">
        <v>false</v>
        <stp/>
        <stp>OPQUOTE</stp>
        <stp/>
        <stp>0</stp>
        <stp>C</stp>
        <stp>20000</stp>
        <stp>ATM</stp>
        <tr r="B89" s="9"/>
      </tp>
      <tp t="s">
        <v>false</v>
        <stp/>
        <stp>OPQUOTE</stp>
        <stp/>
        <stp>0</stp>
        <stp>C</stp>
        <stp>23000</stp>
        <stp>ATM</stp>
        <tr r="B65" s="9"/>
      </tp>
      <tp t="s">
        <v>false</v>
        <stp/>
        <stp>OPQUOTE</stp>
        <stp/>
        <stp>0</stp>
        <stp>C</stp>
        <stp>22000</stp>
        <stp>ATM</stp>
        <tr r="B73" s="9"/>
      </tp>
      <tp t="s">
        <v>false</v>
        <stp/>
        <stp>OPQUOTE</stp>
        <stp/>
        <stp>0</stp>
        <stp>C</stp>
        <stp>25000</stp>
        <stp>ATM</stp>
        <tr r="B49" s="9"/>
      </tp>
      <tp t="s">
        <v>false</v>
        <stp/>
        <stp>OPQUOTE</stp>
        <stp/>
        <stp>0</stp>
        <stp>C</stp>
        <stp>24000</stp>
        <stp>ATM</stp>
        <tr r="B57" s="9"/>
      </tp>
      <tp t="s">
        <v>false</v>
        <stp/>
        <stp>OPQUOTE</stp>
        <stp/>
        <stp>0</stp>
        <stp>C</stp>
        <stp>27000</stp>
        <stp>ATM</stp>
        <tr r="B33" s="9"/>
      </tp>
      <tp t="s">
        <v>false</v>
        <stp/>
        <stp>OPQUOTE</stp>
        <stp/>
        <stp>0</stp>
        <stp>C</stp>
        <stp>26000</stp>
        <stp>ATM</stp>
        <tr r="B41" s="9"/>
      </tp>
      <tp t="s">
        <v>false</v>
        <stp/>
        <stp>OPQUOTE</stp>
        <stp/>
        <stp>0</stp>
        <stp>C</stp>
        <stp>29000</stp>
        <stp>ATM</stp>
        <tr r="B17" s="9"/>
      </tp>
      <tp t="s">
        <v>false</v>
        <stp/>
        <stp>OPQUOTE</stp>
        <stp/>
        <stp>0</stp>
        <stp>C</stp>
        <stp>28000</stp>
        <stp>ATM</stp>
        <tr r="B25" s="9"/>
      </tp>
      <tp t="s">
        <v>false</v>
        <stp/>
        <stp>OPQUOTE</stp>
        <stp/>
        <stp>0</stp>
        <stp>C</stp>
        <stp>11000</stp>
        <stp>ATM</stp>
        <tr r="B161" s="9"/>
      </tp>
      <tp t="s">
        <v>false</v>
        <stp/>
        <stp>OPQUOTE</stp>
        <stp/>
        <stp>0</stp>
        <stp>C</stp>
        <stp>10000</stp>
        <stp>ATM</stp>
        <tr r="B169" s="9"/>
      </tp>
      <tp t="s">
        <v>false</v>
        <stp/>
        <stp>OPQUOTE</stp>
        <stp/>
        <stp>0</stp>
        <stp>C</stp>
        <stp>13000</stp>
        <stp>ATM</stp>
        <tr r="B145" s="9"/>
      </tp>
      <tp t="s">
        <v>false</v>
        <stp/>
        <stp>OPQUOTE</stp>
        <stp/>
        <stp>0</stp>
        <stp>C</stp>
        <stp>12000</stp>
        <stp>ATM</stp>
        <tr r="B153" s="9"/>
      </tp>
      <tp t="s">
        <v>false</v>
        <stp/>
        <stp>OPQUOTE</stp>
        <stp/>
        <stp>0</stp>
        <stp>C</stp>
        <stp>15000</stp>
        <stp>ATM</stp>
        <tr r="B129" s="9"/>
      </tp>
      <tp t="s">
        <v>false</v>
        <stp/>
        <stp>OPQUOTE</stp>
        <stp/>
        <stp>0</stp>
        <stp>C</stp>
        <stp>14000</stp>
        <stp>ATM</stp>
        <tr r="B137" s="9"/>
      </tp>
      <tp t="s">
        <v>false</v>
        <stp/>
        <stp>OPQUOTE</stp>
        <stp/>
        <stp>0</stp>
        <stp>C</stp>
        <stp>17000</stp>
        <stp>ATM</stp>
        <tr r="B113" s="9"/>
      </tp>
      <tp t="s">
        <v>false</v>
        <stp/>
        <stp>OPQUOTE</stp>
        <stp/>
        <stp>0</stp>
        <stp>C</stp>
        <stp>16000</stp>
        <stp>ATM</stp>
        <tr r="B121" s="9"/>
      </tp>
      <tp t="s">
        <v>false</v>
        <stp/>
        <stp>OPQUOTE</stp>
        <stp/>
        <stp>0</stp>
        <stp>C</stp>
        <stp>19000</stp>
        <stp>ATM</stp>
        <tr r="B97" s="9"/>
      </tp>
      <tp t="s">
        <v>false</v>
        <stp/>
        <stp>OPQUOTE</stp>
        <stp/>
        <stp>0</stp>
        <stp>C</stp>
        <stp>18000</stp>
        <stp>ATM</stp>
        <tr r="B105" s="9"/>
      </tp>
    </main>
    <main first="oson2.rtdserver2">
      <tp t="e">
        <v>#N/A</v>
        <stp/>
        <stp>売・四本値</stp>
        <stp>=opcandle($L$2,$L$3,$L$4,$L$5,$L$6,"取引日付",A3,$L$7,$L$8)</stp>
        <tr r="N2" s="3"/>
      </tp>
      <tp t="e">
        <v>#N/A</v>
        <stp/>
        <stp>注文通知情報</stp>
        <stp>=ORDERRESULT("注文状態",C3)</stp>
        <tr r="C1" s="18"/>
      </tp>
    </main>
    <main first="oson2.rtdserver">
      <tp t="s">
        <v>17:01:54</v>
        <stp/>
        <stp>OPQUOTE</stp>
        <stp/>
        <stp>0</stp>
        <stp>C</stp>
        <stp>23250</stp>
        <stp>安値時刻</stp>
        <tr r="G9" s="1"/>
      </tp>
      <tp t="s">
        <v>16:30:01</v>
        <stp/>
        <stp>OPQUOTE</stp>
        <stp/>
        <stp>0</stp>
        <stp>C</stp>
        <stp>23250</stp>
        <stp>始値時刻</stp>
        <tr r="G7" s="1"/>
      </tp>
      <tp t="s">
        <v>02:34:27</v>
        <stp/>
        <stp>OPQUOTE</stp>
        <stp/>
        <stp>0</stp>
        <stp>C</stp>
        <stp>23250</stp>
        <stp>高値時刻</stp>
        <tr r="G8" s="1"/>
      </tp>
      <tp>
        <v>0</v>
        <stp/>
        <stp>OPBOARD</stp>
        <stp/>
        <stp>0</stp>
        <stp>C</stp>
        <stp>23250</stp>
        <stp>買気配数量2</stp>
        <tr r="E15" s="11"/>
        <tr r="D24" s="12"/>
      </tp>
      <tp>
        <v>0</v>
        <stp/>
        <stp>OPBOARD</stp>
        <stp/>
        <stp>0</stp>
        <stp>C</stp>
        <stp>23250</stp>
        <stp>買気配数量3</stp>
        <tr r="E16" s="11"/>
        <tr r="D25" s="12"/>
      </tp>
      <tp>
        <v>1</v>
        <stp/>
        <stp>OPBOARD</stp>
        <stp/>
        <stp>0</stp>
        <stp>C</stp>
        <stp>23250</stp>
        <stp>買気配数量6</stp>
        <tr r="E19" s="11"/>
        <tr r="D28" s="12"/>
        <tr r="C12" s="12"/>
      </tp>
      <tp>
        <v>2</v>
        <stp/>
        <stp>OPBOARD</stp>
        <stp/>
        <stp>0</stp>
        <stp>C</stp>
        <stp>23250</stp>
        <stp>買気配数量7</stp>
        <tr r="E20" s="11"/>
        <tr r="D29" s="12"/>
      </tp>
      <tp>
        <v>0</v>
        <stp/>
        <stp>OPBOARD</stp>
        <stp/>
        <stp>0</stp>
        <stp>C</stp>
        <stp>23250</stp>
        <stp>買気配数量4</stp>
        <tr r="E17" s="11"/>
        <tr r="D26" s="12"/>
      </tp>
      <tp>
        <v>0</v>
        <stp/>
        <stp>OPBOARD</stp>
        <stp/>
        <stp>0</stp>
        <stp>C</stp>
        <stp>23250</stp>
        <stp>買気配数量5</stp>
        <tr r="E18" s="11"/>
        <tr r="D27" s="12"/>
      </tp>
      <tp>
        <v>7</v>
        <stp/>
        <stp>OPBOARD</stp>
        <stp/>
        <stp>0</stp>
        <stp>C</stp>
        <stp>23250</stp>
        <stp>買気配数量8</stp>
        <tr r="E21" s="11"/>
        <tr r="D30" s="12"/>
      </tp>
      <tp>
        <v>4</v>
        <stp/>
        <stp>OPBOARD</stp>
        <stp/>
        <stp>0</stp>
        <stp>C</stp>
        <stp>23250</stp>
        <stp>買気配数量9</stp>
        <tr r="E22" s="11"/>
        <tr r="D31" s="12"/>
      </tp>
      <tp>
        <v>0</v>
        <stp/>
        <stp>OPBOARD</stp>
        <stp/>
        <stp>0</stp>
        <stp>C</stp>
        <stp>22625</stp>
        <stp>買気配数量5</stp>
        <tr r="K18" s="11"/>
        <tr r="H27" s="12"/>
      </tp>
      <tp>
        <v>0</v>
        <stp/>
        <stp>OPBOARD</stp>
        <stp/>
        <stp>0</stp>
        <stp>C</stp>
        <stp>22625</stp>
        <stp>買気配数量4</stp>
        <tr r="K17" s="11"/>
        <tr r="H26" s="12"/>
      </tp>
      <tp>
        <v>8</v>
        <stp/>
        <stp>OPBOARD</stp>
        <stp/>
        <stp>0</stp>
        <stp>C</stp>
        <stp>22625</stp>
        <stp>買気配数量7</stp>
        <tr r="K20" s="11"/>
        <tr r="H29" s="12"/>
      </tp>
      <tp>
        <v>10</v>
        <stp/>
        <stp>OPBOARD</stp>
        <stp/>
        <stp>0</stp>
        <stp>C</stp>
        <stp>22625</stp>
        <stp>買気配数量6</stp>
        <tr r="K19" s="11"/>
        <tr r="H28" s="12"/>
      </tp>
      <tp>
        <v>0</v>
        <stp/>
        <stp>OPBOARD</stp>
        <stp/>
        <stp>0</stp>
        <stp>C</stp>
        <stp>22625</stp>
        <stp>買気配数量3</stp>
        <tr r="K16" s="11"/>
        <tr r="H25" s="12"/>
      </tp>
      <tp>
        <v>0</v>
        <stp/>
        <stp>OPBOARD</stp>
        <stp/>
        <stp>0</stp>
        <stp>C</stp>
        <stp>22625</stp>
        <stp>買気配数量2</stp>
        <tr r="K15" s="11"/>
        <tr r="H24" s="12"/>
      </tp>
      <tp>
        <v>3</v>
        <stp/>
        <stp>OPBOARD</stp>
        <stp/>
        <stp>0</stp>
        <stp>C</stp>
        <stp>22625</stp>
        <stp>買気配数量9</stp>
        <tr r="K22" s="11"/>
        <tr r="H31" s="12"/>
      </tp>
      <tp>
        <v>8</v>
        <stp/>
        <stp>OPBOARD</stp>
        <stp/>
        <stp>0</stp>
        <stp>C</stp>
        <stp>22625</stp>
        <stp>買気配数量8</stp>
        <tr r="K21" s="11"/>
        <tr r="H30" s="12"/>
      </tp>
      <tp t="s">
        <v>2018/03/09</v>
        <stp/>
        <stp>OPQUOTE</stp>
        <stp/>
        <stp>0</stp>
        <stp>C</stp>
        <stp>22625</stp>
        <stp>SQ日</stp>
        <tr r="L12" s="1"/>
      </tp>
      <tp t="s">
        <v>16:35:35</v>
        <stp/>
        <stp>OPQUOTE</stp>
        <stp/>
        <stp>0</stp>
        <stp>C</stp>
        <stp>22625</stp>
        <stp>安値時刻</stp>
        <tr r="O9" s="1"/>
      </tp>
      <tp t="s">
        <v>16:30:03</v>
        <stp/>
        <stp>OPQUOTE</stp>
        <stp/>
        <stp>0</stp>
        <stp>C</stp>
        <stp>22625</stp>
        <stp>始値時刻</stp>
        <tr r="O7" s="1"/>
      </tp>
      <tp t="s">
        <v>05:11:22</v>
        <stp/>
        <stp>OPQUOTE</stp>
        <stp/>
        <stp>0</stp>
        <stp>C</stp>
        <stp>22625</stp>
        <stp>高値時刻</stp>
        <tr r="O8" s="1"/>
      </tp>
      <tp t="s">
        <v>2018/03/09</v>
        <stp/>
        <stp>OPQUOTE</stp>
        <stp/>
        <stp>0</stp>
        <stp>C</stp>
        <stp>23250</stp>
        <stp>SQ日</stp>
        <tr r="D12" s="1"/>
      </tp>
      <tp>
        <v>21</v>
        <stp/>
        <stp>OPQUOTE</stp>
        <stp/>
        <stp>0</stp>
        <stp>C</stp>
        <stp>22625</stp>
        <stp>残存日数</stp>
        <tr r="M13" s="1"/>
      </tp>
      <tp>
        <v>25</v>
        <stp/>
        <stp>OPQUOTE</stp>
        <stp/>
        <stp>0</stp>
        <stp>C</stp>
        <stp>22625</stp>
        <stp>前日比</stp>
        <tr r="L3" s="1"/>
      </tp>
      <tp t="s">
        <v>14.9466</v>
        <stp/>
        <stp>OPQUOTE</stp>
        <stp/>
        <stp>0</stp>
        <stp>C</stp>
        <stp>22625</stp>
        <stp>HV</stp>
        <tr r="L5" s="1"/>
      </tp>
      <tp t="s">
        <v>18.33</v>
        <stp/>
        <stp>OPQUOTE</stp>
        <stp/>
        <stp>0</stp>
        <stp>C</stp>
        <stp>22625</stp>
        <stp>IV</stp>
        <tr r="O5" s="1"/>
      </tp>
      <tp t="s">
        <v>14.9466</v>
        <stp/>
        <stp>OPQUOTE</stp>
        <stp/>
        <stp>0</stp>
        <stp>C</stp>
        <stp>23250</stp>
        <stp>HV</stp>
        <tr r="D5" s="1"/>
      </tp>
      <tp t="s">
        <v>18.73</v>
        <stp/>
        <stp>OPQUOTE</stp>
        <stp/>
        <stp>0</stp>
        <stp>C</stp>
        <stp>23250</stp>
        <stp>IV</stp>
        <tr r="G5" s="1"/>
      </tp>
      <tp>
        <v>10</v>
        <stp/>
        <stp>OPQUOTE</stp>
        <stp/>
        <stp>0</stp>
        <stp>C</stp>
        <stp>23250</stp>
        <stp>前日比</stp>
        <tr r="D3" s="1"/>
      </tp>
      <tp>
        <v>21</v>
        <stp/>
        <stp>OPQUOTE</stp>
        <stp/>
        <stp>0</stp>
        <stp>C</stp>
        <stp>23250</stp>
        <stp>残存日数</stp>
        <tr r="E13" s="1"/>
        <tr r="K3" s="9"/>
      </tp>
    </main>
    <main first="oson2.rtdserver2">
      <tp t="e">
        <v>#N/A</v>
        <stp/>
        <stp>保有</stp>
        <stp>=FOPPOSITION(G3,G4)</stp>
        <tr r="G1" s="13"/>
      </tp>
      <tp t="e">
        <v>#N/A</v>
        <stp/>
        <stp>保有</stp>
        <stp>=FOPPOSITION(D3,D4)</stp>
        <tr r="D1" s="13"/>
      </tp>
      <tp t="e">
        <v>#N/A</v>
        <stp/>
        <stp>保有</stp>
        <stp>=FOPPOSITION(C3,C4)</stp>
        <tr r="C1" s="13"/>
      </tp>
      <tp t="e">
        <v>#N/A</v>
        <stp/>
        <stp>保有</stp>
        <stp>=FOPPOSITION(B3,B4)</stp>
        <tr r="B1" s="13"/>
      </tp>
      <tp t="e">
        <v>#N/A</v>
        <stp/>
        <stp>保有</stp>
        <stp>=FOPPOSITION(A3,A4)</stp>
        <tr r="A1" s="13"/>
      </tp>
      <tp t="e">
        <v>#N/A</v>
        <stp/>
        <stp>保有</stp>
        <stp>=FOPPOSITION(K3,K4)</stp>
        <tr r="K1" s="13"/>
      </tp>
    </main>
    <main first="oson2.rtdserver">
      <tp t="s">
        <v>02:34:27</v>
        <stp/>
        <stp>OPQUOTE</stp>
        <stp/>
        <stp>0</stp>
        <stp>C</stp>
        <stp>23250</stp>
        <stp>夜間高値時刻</stp>
        <tr r="E8" s="1"/>
      </tp>
      <tp t="s">
        <v>17:01:54</v>
        <stp/>
        <stp>OPQUOTE</stp>
        <stp/>
        <stp>0</stp>
        <stp>C</stp>
        <stp>23250</stp>
        <stp>夜間安値時刻</stp>
        <tr r="E9" s="1"/>
      </tp>
      <tp t="s">
        <v>16:30:01</v>
        <stp/>
        <stp>OPQUOTE</stp>
        <stp/>
        <stp>0</stp>
        <stp>C</stp>
        <stp>23250</stp>
        <stp>夜間始値時刻</stp>
        <tr r="E7" s="1"/>
      </tp>
      <tp t="s">
        <v>05:18:37</v>
        <stp/>
        <stp>OPQUOTE</stp>
        <stp/>
        <stp>0</stp>
        <stp>C</stp>
        <stp>23250</stp>
        <stp>夜間終値時刻</stp>
        <tr r="E10" s="1"/>
        <tr r="G10" s="1"/>
      </tp>
    </main>
    <main first="oson2.rtdserver2">
      <tp t="e">
        <v>#N/A</v>
        <stp/>
        <stp>保有</stp>
        <stp>=FOPPOSITION(J3,J4)</stp>
        <tr r="J1" s="13"/>
      </tp>
    </main>
    <main first="oson2.rtdserver">
      <tp t="s">
        <v>05:11:22</v>
        <stp/>
        <stp>OPQUOTE</stp>
        <stp/>
        <stp>0</stp>
        <stp>C</stp>
        <stp>22625</stp>
        <stp>夜間高値時刻</stp>
        <tr r="M8" s="1"/>
      </tp>
      <tp t="s">
        <v>16:30:03</v>
        <stp/>
        <stp>OPQUOTE</stp>
        <stp/>
        <stp>0</stp>
        <stp>C</stp>
        <stp>22625</stp>
        <stp>夜間始値時刻</stp>
        <tr r="M7" s="1"/>
      </tp>
      <tp t="s">
        <v>16:35:35</v>
        <stp/>
        <stp>OPQUOTE</stp>
        <stp/>
        <stp>0</stp>
        <stp>C</stp>
        <stp>22625</stp>
        <stp>夜間安値時刻</stp>
        <tr r="M9" s="1"/>
      </tp>
      <tp t="s">
        <v>05:30:01</v>
        <stp/>
        <stp>OPQUOTE</stp>
        <stp/>
        <stp>0</stp>
        <stp>C</stp>
        <stp>22625</stp>
        <stp>夜間終値時刻</stp>
        <tr r="O10" s="1"/>
        <tr r="M10" s="1"/>
      </tp>
    </main>
    <main first="oson2.rtdserver2">
      <tp t="e">
        <v>#N/A</v>
        <stp/>
        <stp>保有</stp>
        <stp>=FOPPOSITION(I3,I4)</stp>
        <tr r="I1" s="13"/>
      </tp>
      <tp t="e">
        <v>#N/A</v>
        <stp/>
        <stp>保有</stp>
        <stp>=FOPPOSITION(H3,H4)</stp>
        <tr r="H1" s="13"/>
      </tp>
    </main>
    <main first="oson2.rtdserver">
      <tp t="s">
        <v>12:47:05</v>
        <stp/>
        <stp>OPQUOTE</stp>
        <stp/>
        <stp>0</stp>
        <stp>C</stp>
        <stp>23250</stp>
        <stp>日中高値時間</stp>
        <tr r="C8" s="1"/>
      </tp>
      <tp t="s">
        <v>09:00:01</v>
        <stp/>
        <stp>OPQUOTE</stp>
        <stp/>
        <stp>0</stp>
        <stp>C</stp>
        <stp>23250</stp>
        <stp>日中始値時間</stp>
        <tr r="C7" s="1"/>
      </tp>
      <tp t="s">
        <v>09:09:35</v>
        <stp/>
        <stp>OPQUOTE</stp>
        <stp/>
        <stp>0</stp>
        <stp>C</stp>
        <stp>23250</stp>
        <stp>日中安値時間</stp>
        <tr r="C9" s="1"/>
      </tp>
      <tp t="s">
        <v>15:09:48</v>
        <stp/>
        <stp>OPQUOTE</stp>
        <stp/>
        <stp>0</stp>
        <stp>C</stp>
        <stp>23250</stp>
        <stp>日中終値時間</stp>
        <tr r="C10" s="1"/>
      </tp>
      <tp t="s">
        <v>12:47:20</v>
        <stp/>
        <stp>OPQUOTE</stp>
        <stp/>
        <stp>0</stp>
        <stp>C</stp>
        <stp>22625</stp>
        <stp>日中高値時間</stp>
        <tr r="K8" s="1"/>
      </tp>
      <tp t="s">
        <v>09:08:50</v>
        <stp/>
        <stp>OPQUOTE</stp>
        <stp/>
        <stp>0</stp>
        <stp>C</stp>
        <stp>22625</stp>
        <stp>日中安値時間</stp>
        <tr r="K9" s="1"/>
      </tp>
      <tp t="s">
        <v>09:00:01</v>
        <stp/>
        <stp>OPQUOTE</stp>
        <stp/>
        <stp>0</stp>
        <stp>C</stp>
        <stp>22625</stp>
        <stp>日中始値時間</stp>
        <tr r="K7" s="1"/>
      </tp>
      <tp t="s">
        <v>15:15:01</v>
        <stp/>
        <stp>OPQUOTE</stp>
        <stp/>
        <stp>0</stp>
        <stp>C</stp>
        <stp>22625</stp>
        <stp>日中終値時間</stp>
        <tr r="K10" s="1"/>
      </tp>
      <tp t="s">
        <v>21,720.25</v>
        <stp/>
        <stp>OPQUOTE</stp>
        <stp/>
        <stp>0</stp>
        <stp>C</stp>
        <stp>23250</stp>
        <stp>日経平均</stp>
        <tr r="D15" s="1"/>
      </tp>
      <tp>
        <v>0</v>
        <stp/>
        <stp>OPBOARD</stp>
        <stp/>
        <stp>0</stp>
        <stp>C</stp>
        <stp>19250</stp>
        <stp>気配値5</stp>
        <tr r="E95" s="9"/>
      </tp>
      <tp>
        <v>0</v>
        <stp/>
        <stp>OPBOARD</stp>
        <stp/>
        <stp>0</stp>
        <stp>C</stp>
        <stp>19750</stp>
        <stp>気配値5</stp>
        <tr r="E91" s="9"/>
      </tp>
      <tp>
        <v>0</v>
        <stp/>
        <stp>OPBOARD</stp>
        <stp/>
        <stp>0</stp>
        <stp>C</stp>
        <stp>18250</stp>
        <stp>気配値5</stp>
        <tr r="E103" s="9"/>
      </tp>
      <tp>
        <v>0</v>
        <stp/>
        <stp>OPBOARD</stp>
        <stp/>
        <stp>0</stp>
        <stp>C</stp>
        <stp>18750</stp>
        <stp>気配値5</stp>
        <tr r="E99" s="9"/>
      </tp>
      <tp>
        <v>0</v>
        <stp/>
        <stp>OPBOARD</stp>
        <stp/>
        <stp>0</stp>
        <stp>C</stp>
        <stp>18250</stp>
        <stp>気配値6</stp>
        <tr r="D103" s="9"/>
      </tp>
      <tp>
        <v>0</v>
        <stp/>
        <stp>OPBOARD</stp>
        <stp/>
        <stp>0</stp>
        <stp>C</stp>
        <stp>18750</stp>
        <stp>気配値6</stp>
        <tr r="D99" s="9"/>
      </tp>
      <tp>
        <v>0</v>
        <stp/>
        <stp>OPBOARD</stp>
        <stp/>
        <stp>0</stp>
        <stp>C</stp>
        <stp>19250</stp>
        <stp>気配値6</stp>
        <tr r="D95" s="9"/>
      </tp>
      <tp>
        <v>35</v>
        <stp/>
        <stp>OPBOARD</stp>
        <stp/>
        <stp>0</stp>
        <stp>C</stp>
        <stp>19750</stp>
        <stp>気配値6</stp>
        <tr r="D91" s="9"/>
      </tp>
      <tp>
        <v>0</v>
        <stp/>
        <stp>OPBOARD</stp>
        <stp/>
        <stp>0</stp>
        <stp>C</stp>
        <stp>15250</stp>
        <stp>気配値5</stp>
        <tr r="E127" s="9"/>
      </tp>
      <tp>
        <v>0</v>
        <stp/>
        <stp>OPBOARD</stp>
        <stp/>
        <stp>0</stp>
        <stp>C</stp>
        <stp>16250</stp>
        <stp>気配値6</stp>
        <tr r="D119" s="9"/>
      </tp>
      <tp>
        <v>0</v>
        <stp/>
        <stp>OPBOARD</stp>
        <stp/>
        <stp>0</stp>
        <stp>C</stp>
        <stp>15750</stp>
        <stp>気配値5</stp>
        <tr r="E123" s="9"/>
      </tp>
      <tp>
        <v>0</v>
        <stp/>
        <stp>OPBOARD</stp>
        <stp/>
        <stp>0</stp>
        <stp>C</stp>
        <stp>16750</stp>
        <stp>気配値6</stp>
        <tr r="D115" s="9"/>
      </tp>
      <tp>
        <v>0</v>
        <stp/>
        <stp>OPBOARD</stp>
        <stp/>
        <stp>0</stp>
        <stp>C</stp>
        <stp>14250</stp>
        <stp>気配値5</stp>
        <tr r="E135" s="9"/>
      </tp>
      <tp>
        <v>0</v>
        <stp/>
        <stp>OPBOARD</stp>
        <stp/>
        <stp>0</stp>
        <stp>C</stp>
        <stp>17250</stp>
        <stp>気配値6</stp>
        <tr r="D111" s="9"/>
      </tp>
      <tp>
        <v>0</v>
        <stp/>
        <stp>OPBOARD</stp>
        <stp/>
        <stp>0</stp>
        <stp>C</stp>
        <stp>14750</stp>
        <stp>気配値5</stp>
        <tr r="E131" s="9"/>
      </tp>
      <tp>
        <v>0</v>
        <stp/>
        <stp>OPBOARD</stp>
        <stp/>
        <stp>0</stp>
        <stp>C</stp>
        <stp>17750</stp>
        <stp>気配値6</stp>
        <tr r="D107" s="9"/>
      </tp>
      <tp>
        <v>0</v>
        <stp/>
        <stp>OPBOARD</stp>
        <stp/>
        <stp>0</stp>
        <stp>C</stp>
        <stp>14250</stp>
        <stp>気配値6</stp>
        <tr r="D135" s="9"/>
      </tp>
      <tp>
        <v>0</v>
        <stp/>
        <stp>OPBOARD</stp>
        <stp/>
        <stp>0</stp>
        <stp>C</stp>
        <stp>17250</stp>
        <stp>気配値5</stp>
        <tr r="E111" s="9"/>
      </tp>
      <tp>
        <v>0</v>
        <stp/>
        <stp>OPBOARD</stp>
        <stp/>
        <stp>0</stp>
        <stp>C</stp>
        <stp>14750</stp>
        <stp>気配値6</stp>
        <tr r="D131" s="9"/>
      </tp>
      <tp>
        <v>0</v>
        <stp/>
        <stp>OPBOARD</stp>
        <stp/>
        <stp>0</stp>
        <stp>C</stp>
        <stp>17750</stp>
        <stp>気配値5</stp>
        <tr r="E107" s="9"/>
      </tp>
      <tp>
        <v>0</v>
        <stp/>
        <stp>OPBOARD</stp>
        <stp/>
        <stp>0</stp>
        <stp>C</stp>
        <stp>15250</stp>
        <stp>気配値6</stp>
        <tr r="D127" s="9"/>
      </tp>
      <tp>
        <v>0</v>
        <stp/>
        <stp>OPBOARD</stp>
        <stp/>
        <stp>0</stp>
        <stp>C</stp>
        <stp>16250</stp>
        <stp>気配値5</stp>
        <tr r="E119" s="9"/>
      </tp>
      <tp>
        <v>0</v>
        <stp/>
        <stp>OPBOARD</stp>
        <stp/>
        <stp>0</stp>
        <stp>C</stp>
        <stp>15750</stp>
        <stp>気配値6</stp>
        <tr r="D123" s="9"/>
      </tp>
      <tp>
        <v>0</v>
        <stp/>
        <stp>OPBOARD</stp>
        <stp/>
        <stp>0</stp>
        <stp>C</stp>
        <stp>16750</stp>
        <stp>気配値5</stp>
        <tr r="E115" s="9"/>
      </tp>
      <tp t="e">
        <v>#N/A</v>
        <stp/>
        <stp>OPBOARD</stp>
        <stp/>
        <stp>0</stp>
        <stp>C</stp>
        <stp>11250</stp>
        <stp>気配値5</stp>
        <tr r="E159" s="9"/>
      </tp>
      <tp>
        <v>0</v>
        <stp/>
        <stp>OPBOARD</stp>
        <stp/>
        <stp>0</stp>
        <stp>C</stp>
        <stp>12250</stp>
        <stp>気配値6</stp>
        <tr r="D151" s="9"/>
      </tp>
      <tp t="e">
        <v>#N/A</v>
        <stp/>
        <stp>OPBOARD</stp>
        <stp/>
        <stp>0</stp>
        <stp>C</stp>
        <stp>11750</stp>
        <stp>気配値5</stp>
        <tr r="E155" s="9"/>
      </tp>
      <tp>
        <v>0</v>
        <stp/>
        <stp>OPBOARD</stp>
        <stp/>
        <stp>0</stp>
        <stp>C</stp>
        <stp>12750</stp>
        <stp>気配値6</stp>
        <tr r="D147" s="9"/>
      </tp>
      <tp t="e">
        <v>#N/A</v>
        <stp/>
        <stp>OPBOARD</stp>
        <stp/>
        <stp>0</stp>
        <stp>C</stp>
        <stp>10250</stp>
        <stp>気配値5</stp>
        <tr r="E167" s="9"/>
      </tp>
      <tp>
        <v>0</v>
        <stp/>
        <stp>OPBOARD</stp>
        <stp/>
        <stp>0</stp>
        <stp>C</stp>
        <stp>13250</stp>
        <stp>気配値6</stp>
        <tr r="D143" s="9"/>
      </tp>
      <tp t="e">
        <v>#N/A</v>
        <stp/>
        <stp>OPBOARD</stp>
        <stp/>
        <stp>0</stp>
        <stp>C</stp>
        <stp>10750</stp>
        <stp>気配値5</stp>
        <tr r="E163" s="9"/>
      </tp>
      <tp>
        <v>0</v>
        <stp/>
        <stp>OPBOARD</stp>
        <stp/>
        <stp>0</stp>
        <stp>C</stp>
        <stp>13750</stp>
        <stp>気配値6</stp>
        <tr r="D139" s="9"/>
      </tp>
      <tp t="e">
        <v>#N/A</v>
        <stp/>
        <stp>OPBOARD</stp>
        <stp/>
        <stp>0</stp>
        <stp>C</stp>
        <stp>10250</stp>
        <stp>気配値6</stp>
        <tr r="D167" s="9"/>
      </tp>
      <tp>
        <v>0</v>
        <stp/>
        <stp>OPBOARD</stp>
        <stp/>
        <stp>0</stp>
        <stp>C</stp>
        <stp>13250</stp>
        <stp>気配値5</stp>
        <tr r="E143" s="9"/>
      </tp>
      <tp t="e">
        <v>#N/A</v>
        <stp/>
        <stp>OPBOARD</stp>
        <stp/>
        <stp>0</stp>
        <stp>C</stp>
        <stp>10750</stp>
        <stp>気配値6</stp>
        <tr r="D163" s="9"/>
      </tp>
      <tp>
        <v>0</v>
        <stp/>
        <stp>OPBOARD</stp>
        <stp/>
        <stp>0</stp>
        <stp>C</stp>
        <stp>13750</stp>
        <stp>気配値5</stp>
        <tr r="E139" s="9"/>
      </tp>
      <tp t="e">
        <v>#N/A</v>
        <stp/>
        <stp>OPBOARD</stp>
        <stp/>
        <stp>0</stp>
        <stp>C</stp>
        <stp>11250</stp>
        <stp>気配値6</stp>
        <tr r="D159" s="9"/>
      </tp>
      <tp>
        <v>0</v>
        <stp/>
        <stp>OPBOARD</stp>
        <stp/>
        <stp>0</stp>
        <stp>C</stp>
        <stp>12250</stp>
        <stp>気配値5</stp>
        <tr r="E151" s="9"/>
      </tp>
      <tp t="e">
        <v>#N/A</v>
        <stp/>
        <stp>OPBOARD</stp>
        <stp/>
        <stp>0</stp>
        <stp>C</stp>
        <stp>11750</stp>
        <stp>気配値6</stp>
        <tr r="D155" s="9"/>
      </tp>
      <tp>
        <v>0</v>
        <stp/>
        <stp>OPBOARD</stp>
        <stp/>
        <stp>0</stp>
        <stp>C</stp>
        <stp>12750</stp>
        <stp>気配値5</stp>
        <tr r="E147" s="9"/>
      </tp>
      <tp>
        <v>35</v>
        <stp/>
        <stp>OPBOARD</stp>
        <stp/>
        <stp>0</stp>
        <stp>C</stp>
        <stp>23250</stp>
        <stp>気配値9</stp>
        <tr r="D22" s="11"/>
        <tr r="C31" s="12"/>
      </tp>
      <tp>
        <v>36</v>
        <stp/>
        <stp>OPBOARD</stp>
        <stp/>
        <stp>0</stp>
        <stp>C</stp>
        <stp>23250</stp>
        <stp>気配値8</stp>
        <tr r="D21" s="11"/>
        <tr r="C30" s="12"/>
      </tp>
      <tp t="e">
        <v>#N/A</v>
        <stp/>
        <stp>OPBOARD</stp>
        <stp/>
        <stp>0</stp>
        <stp>C</stp>
        <stp>29250</stp>
        <stp>気配値5</stp>
        <tr r="E15" s="9"/>
      </tp>
      <tp t="e">
        <v>#N/A</v>
        <stp/>
        <stp>OPBOARD</stp>
        <stp/>
        <stp>0</stp>
        <stp>C</stp>
        <stp>29750</stp>
        <stp>気配値5</stp>
        <tr r="D11" s="9"/>
      </tp>
      <tp t="e">
        <v>#N/A</v>
        <stp/>
        <stp>OPBOARD</stp>
        <stp/>
        <stp>0</stp>
        <stp>C</stp>
        <stp>28250</stp>
        <stp>気配値5</stp>
        <tr r="E23" s="9"/>
      </tp>
      <tp t="e">
        <v>#N/A</v>
        <stp/>
        <stp>OPBOARD</stp>
        <stp/>
        <stp>0</stp>
        <stp>C</stp>
        <stp>28750</stp>
        <stp>気配値5</stp>
        <tr r="E19" s="9"/>
      </tp>
      <tp t="e">
        <v>#N/A</v>
        <stp/>
        <stp>OPBOARD</stp>
        <stp/>
        <stp>0</stp>
        <stp>C</stp>
        <stp>28250</stp>
        <stp>気配値6</stp>
        <tr r="D23" s="9"/>
      </tp>
      <tp t="e">
        <v>#N/A</v>
        <stp/>
        <stp>OPBOARD</stp>
        <stp/>
        <stp>0</stp>
        <stp>C</stp>
        <stp>28750</stp>
        <stp>気配値6</stp>
        <tr r="D19" s="9"/>
      </tp>
      <tp t="e">
        <v>#N/A</v>
        <stp/>
        <stp>OPBOARD</stp>
        <stp/>
        <stp>0</stp>
        <stp>C</stp>
        <stp>29250</stp>
        <stp>気配値6</stp>
        <tr r="D15" s="9"/>
      </tp>
      <tp t="e">
        <v>#N/A</v>
        <stp/>
        <stp>OPBOARD</stp>
        <stp/>
        <stp>0</stp>
        <stp>C</stp>
        <stp>29750</stp>
        <stp>気配値6</stp>
        <tr r="E11" s="9"/>
      </tp>
      <tp>
        <v>42</v>
        <stp/>
        <stp>OPBOARD</stp>
        <stp/>
        <stp>0</stp>
        <stp>C</stp>
        <stp>23250</stp>
        <stp>気配値3</stp>
        <tr r="D16" s="11"/>
        <tr r="C25" s="12"/>
      </tp>
      <tp>
        <v>3</v>
        <stp/>
        <stp>OPBOARD</stp>
        <stp/>
        <stp>0</stp>
        <stp>C</stp>
        <stp>25250</stp>
        <stp>気配値5</stp>
        <tr r="E47" s="9"/>
      </tp>
      <tp>
        <v>0</v>
        <stp/>
        <stp>OPBOARD</stp>
        <stp/>
        <stp>0</stp>
        <stp>C</stp>
        <stp>26250</stp>
        <stp>気配値6</stp>
        <tr r="D39" s="9"/>
      </tp>
      <tp>
        <v>2</v>
        <stp/>
        <stp>OPBOARD</stp>
        <stp/>
        <stp>0</stp>
        <stp>C</stp>
        <stp>25750</stp>
        <stp>気配値5</stp>
        <tr r="E43" s="9"/>
      </tp>
      <tp>
        <v>0</v>
        <stp/>
        <stp>OPBOARD</stp>
        <stp/>
        <stp>0</stp>
        <stp>C</stp>
        <stp>26750</stp>
        <stp>気配値6</stp>
        <tr r="D35" s="9"/>
      </tp>
      <tp>
        <v>43</v>
        <stp/>
        <stp>OPBOARD</stp>
        <stp/>
        <stp>0</stp>
        <stp>C</stp>
        <stp>23250</stp>
        <stp>気配値2</stp>
        <tr r="D15" s="11"/>
        <tr r="C24" s="12"/>
      </tp>
      <tp>
        <v>9</v>
        <stp/>
        <stp>OPBOARD</stp>
        <stp/>
        <stp>0</stp>
        <stp>C</stp>
        <stp>24250</stp>
        <stp>気配値5</stp>
        <tr r="E55" s="9"/>
      </tp>
      <tp t="e">
        <v>#N/A</v>
        <stp/>
        <stp>OPBOARD</stp>
        <stp/>
        <stp>0</stp>
        <stp>C</stp>
        <stp>27250</stp>
        <stp>気配値6</stp>
        <tr r="D31" s="9"/>
      </tp>
      <tp>
        <v>5</v>
        <stp/>
        <stp>OPBOARD</stp>
        <stp/>
        <stp>0</stp>
        <stp>C</stp>
        <stp>24750</stp>
        <stp>気配値5</stp>
        <tr r="E51" s="9"/>
      </tp>
      <tp t="e">
        <v>#N/A</v>
        <stp/>
        <stp>OPBOARD</stp>
        <stp/>
        <stp>0</stp>
        <stp>C</stp>
        <stp>27750</stp>
        <stp>気配値6</stp>
        <tr r="D27" s="9"/>
      </tp>
      <tp>
        <v>7</v>
        <stp/>
        <stp>OPBOARD</stp>
        <stp/>
        <stp>0</stp>
        <stp>C</stp>
        <stp>24250</stp>
        <stp>気配値6</stp>
        <tr r="D55" s="9"/>
      </tp>
      <tp t="e">
        <v>#N/A</v>
        <stp/>
        <stp>OPBOARD</stp>
        <stp/>
        <stp>0</stp>
        <stp>C</stp>
        <stp>27250</stp>
        <stp>気配値5</stp>
        <tr r="E31" s="9"/>
      </tp>
      <tp>
        <v>4</v>
        <stp/>
        <stp>OPBOARD</stp>
        <stp/>
        <stp>0</stp>
        <stp>C</stp>
        <stp>24750</stp>
        <stp>気配値6</stp>
        <tr r="D51" s="9"/>
      </tp>
      <tp t="e">
        <v>#N/A</v>
        <stp/>
        <stp>OPBOARD</stp>
        <stp/>
        <stp>0</stp>
        <stp>C</stp>
        <stp>27750</stp>
        <stp>気配値5</stp>
        <tr r="E27" s="9"/>
      </tp>
      <tp>
        <v>2</v>
        <stp/>
        <stp>OPBOARD</stp>
        <stp/>
        <stp>0</stp>
        <stp>C</stp>
        <stp>25250</stp>
        <stp>気配値6</stp>
        <tr r="D47" s="9"/>
      </tp>
      <tp>
        <v>1</v>
        <stp/>
        <stp>OPBOARD</stp>
        <stp/>
        <stp>0</stp>
        <stp>C</stp>
        <stp>26250</stp>
        <stp>気配値5</stp>
        <tr r="E39" s="9"/>
      </tp>
      <tp>
        <v>1</v>
        <stp/>
        <stp>OPBOARD</stp>
        <stp/>
        <stp>0</stp>
        <stp>C</stp>
        <stp>25750</stp>
        <stp>気配値6</stp>
        <tr r="D43" s="9"/>
      </tp>
      <tp>
        <v>1</v>
        <stp/>
        <stp>OPBOARD</stp>
        <stp/>
        <stp>0</stp>
        <stp>C</stp>
        <stp>26750</stp>
        <stp>気配値5</stp>
        <tr r="E35" s="9"/>
      </tp>
      <tp>
        <v>0</v>
        <stp/>
        <stp>OPBOARD</stp>
        <stp/>
        <stp>0</stp>
        <stp>C</stp>
        <stp>21250</stp>
        <stp>気配値5</stp>
        <tr r="E79" s="9"/>
      </tp>
      <tp>
        <v>220</v>
        <stp/>
        <stp>OPBOARD</stp>
        <stp/>
        <stp>0</stp>
        <stp>C</stp>
        <stp>22250</stp>
        <stp>気配値6</stp>
        <tr r="D71" s="9"/>
      </tp>
      <tp>
        <v>38</v>
        <stp/>
        <stp>OPBOARD</stp>
        <stp/>
        <stp>0</stp>
        <stp>C</stp>
        <stp>23250</stp>
        <stp>気配値7</stp>
        <tr r="D20" s="11"/>
        <tr r="C29" s="12"/>
      </tp>
      <tp>
        <v>505</v>
        <stp/>
        <stp>OPBOARD</stp>
        <stp/>
        <stp>0</stp>
        <stp>C</stp>
        <stp>21750</stp>
        <stp>気配値5</stp>
        <tr r="E75" s="9"/>
      </tp>
      <tp>
        <v>90</v>
        <stp/>
        <stp>OPBOARD</stp>
        <stp/>
        <stp>0</stp>
        <stp>C</stp>
        <stp>22750</stp>
        <stp>気配値6</stp>
        <tr r="D67" s="9"/>
      </tp>
      <tp>
        <v>0</v>
        <stp/>
        <stp>OPBOARD</stp>
        <stp/>
        <stp>0</stp>
        <stp>C</stp>
        <stp>20250</stp>
        <stp>気配値5</stp>
        <tr r="E87" s="9"/>
      </tp>
      <tp>
        <v>39</v>
        <stp/>
        <stp>OPBOARD</stp>
        <stp/>
        <stp>0</stp>
        <stp>C</stp>
        <stp>23250</stp>
        <stp>気配値6</stp>
        <tr r="D19" s="11"/>
        <tr r="C11" s="12"/>
        <tr r="C28" s="12"/>
        <tr r="D63" s="9"/>
      </tp>
      <tp>
        <v>0</v>
        <stp/>
        <stp>OPBOARD</stp>
        <stp/>
        <stp>0</stp>
        <stp>C</stp>
        <stp>20750</stp>
        <stp>気配値5</stp>
        <tr r="E83" s="9"/>
      </tp>
      <tp>
        <v>16</v>
        <stp/>
        <stp>OPBOARD</stp>
        <stp/>
        <stp>0</stp>
        <stp>C</stp>
        <stp>23750</stp>
        <stp>気配値6</stp>
        <tr r="D59" s="9"/>
      </tp>
      <tp>
        <v>35</v>
        <stp/>
        <stp>OPBOARD</stp>
        <stp/>
        <stp>0</stp>
        <stp>C</stp>
        <stp>20250</stp>
        <stp>気配値6</stp>
        <tr r="D87" s="9"/>
      </tp>
      <tp>
        <v>40</v>
        <stp/>
        <stp>OPBOARD</stp>
        <stp/>
        <stp>0</stp>
        <stp>C</stp>
        <stp>23250</stp>
        <stp>気配値5</stp>
        <tr r="D18" s="11"/>
        <tr r="C27" s="12"/>
        <tr r="E63" s="9"/>
      </tp>
      <tp>
        <v>5</v>
        <stp/>
        <stp>OPBOARD</stp>
        <stp/>
        <stp>0</stp>
        <stp>C</stp>
        <stp>20750</stp>
        <stp>気配値6</stp>
        <tr r="D83" s="9"/>
      </tp>
      <tp>
        <v>19</v>
        <stp/>
        <stp>OPBOARD</stp>
        <stp/>
        <stp>0</stp>
        <stp>C</stp>
        <stp>23750</stp>
        <stp>気配値5</stp>
        <tr r="E59" s="9"/>
      </tp>
      <tp>
        <v>65</v>
        <stp/>
        <stp>OPBOARD</stp>
        <stp/>
        <stp>0</stp>
        <stp>C</stp>
        <stp>21250</stp>
        <stp>気配値6</stp>
        <tr r="D79" s="9"/>
      </tp>
      <tp>
        <v>250</v>
        <stp/>
        <stp>OPBOARD</stp>
        <stp/>
        <stp>0</stp>
        <stp>C</stp>
        <stp>22250</stp>
        <stp>気配値5</stp>
        <tr r="E71" s="9"/>
      </tp>
      <tp>
        <v>41</v>
        <stp/>
        <stp>OPBOARD</stp>
        <stp/>
        <stp>0</stp>
        <stp>C</stp>
        <stp>23250</stp>
        <stp>気配値4</stp>
        <tr r="D17" s="11"/>
        <tr r="C26" s="12"/>
      </tp>
      <tp>
        <v>390</v>
        <stp/>
        <stp>OPBOARD</stp>
        <stp/>
        <stp>0</stp>
        <stp>C</stp>
        <stp>21750</stp>
        <stp>気配値6</stp>
        <tr r="D75" s="9"/>
      </tp>
      <tp>
        <v>100</v>
        <stp/>
        <stp>OPBOARD</stp>
        <stp/>
        <stp>0</stp>
        <stp>C</stp>
        <stp>22750</stp>
        <stp>気配値5</stp>
        <tr r="E67" s="9"/>
      </tp>
      <tp>
        <v>0</v>
        <stp/>
        <stp>OPBOARD</stp>
        <stp/>
        <stp>0</stp>
        <stp>C</stp>
        <stp>19375</stp>
        <stp>気配値5</stp>
        <tr r="E94" s="9"/>
      </tp>
      <tp>
        <v>0</v>
        <stp/>
        <stp>OPBOARD</stp>
        <stp/>
        <stp>0</stp>
        <stp>C</stp>
        <stp>19875</stp>
        <stp>気配値5</stp>
        <tr r="E90" s="9"/>
      </tp>
      <tp t="e">
        <v>#N/A</v>
        <stp/>
        <stp>OPBOARD</stp>
        <stp/>
        <stp>0</stp>
        <stp>C</stp>
        <stp>18375</stp>
        <stp>気配値5</stp>
        <tr r="E102" s="9"/>
      </tp>
      <tp t="e">
        <v>#N/A</v>
        <stp/>
        <stp>OPBOARD</stp>
        <stp/>
        <stp>0</stp>
        <stp>C</stp>
        <stp>18875</stp>
        <stp>気配値5</stp>
        <tr r="E98" s="9"/>
      </tp>
      <tp t="e">
        <v>#N/A</v>
        <stp/>
        <stp>OPBOARD</stp>
        <stp/>
        <stp>0</stp>
        <stp>C</stp>
        <stp>18375</stp>
        <stp>気配値6</stp>
        <tr r="D102" s="9"/>
      </tp>
      <tp t="e">
        <v>#N/A</v>
        <stp/>
        <stp>OPBOARD</stp>
        <stp/>
        <stp>0</stp>
        <stp>C</stp>
        <stp>18875</stp>
        <stp>気配値6</stp>
        <tr r="D98" s="9"/>
      </tp>
      <tp>
        <v>4</v>
        <stp/>
        <stp>OPBOARD</stp>
        <stp/>
        <stp>0</stp>
        <stp>C</stp>
        <stp>19375</stp>
        <stp>気配値6</stp>
        <tr r="D94" s="9"/>
      </tp>
      <tp>
        <v>35</v>
        <stp/>
        <stp>OPBOARD</stp>
        <stp/>
        <stp>0</stp>
        <stp>C</stp>
        <stp>19875</stp>
        <stp>気配値6</stp>
        <tr r="D90" s="9"/>
      </tp>
      <tp t="e">
        <v>#N/A</v>
        <stp/>
        <stp>OPBOARD</stp>
        <stp/>
        <stp>0</stp>
        <stp>C</stp>
        <stp>15375</stp>
        <stp>気配値5</stp>
        <tr r="E126" s="9"/>
      </tp>
      <tp t="e">
        <v>#N/A</v>
        <stp/>
        <stp>OPBOARD</stp>
        <stp/>
        <stp>0</stp>
        <stp>C</stp>
        <stp>16375</stp>
        <stp>気配値6</stp>
        <tr r="D118" s="9"/>
      </tp>
      <tp t="e">
        <v>#N/A</v>
        <stp/>
        <stp>OPBOARD</stp>
        <stp/>
        <stp>0</stp>
        <stp>C</stp>
        <stp>15875</stp>
        <stp>気配値5</stp>
        <tr r="E122" s="9"/>
      </tp>
      <tp t="e">
        <v>#N/A</v>
        <stp/>
        <stp>OPBOARD</stp>
        <stp/>
        <stp>0</stp>
        <stp>C</stp>
        <stp>16875</stp>
        <stp>気配値6</stp>
        <tr r="D114" s="9"/>
      </tp>
      <tp t="e">
        <v>#N/A</v>
        <stp/>
        <stp>OPBOARD</stp>
        <stp/>
        <stp>0</stp>
        <stp>C</stp>
        <stp>14375</stp>
        <stp>気配値5</stp>
        <tr r="E134" s="9"/>
      </tp>
      <tp t="e">
        <v>#N/A</v>
        <stp/>
        <stp>OPBOARD</stp>
        <stp/>
        <stp>0</stp>
        <stp>C</stp>
        <stp>17375</stp>
        <stp>気配値6</stp>
        <tr r="D110" s="9"/>
      </tp>
      <tp t="e">
        <v>#N/A</v>
        <stp/>
        <stp>OPBOARD</stp>
        <stp/>
        <stp>0</stp>
        <stp>C</stp>
        <stp>14875</stp>
        <stp>気配値5</stp>
        <tr r="E130" s="9"/>
      </tp>
      <tp t="e">
        <v>#N/A</v>
        <stp/>
        <stp>OPBOARD</stp>
        <stp/>
        <stp>0</stp>
        <stp>C</stp>
        <stp>17875</stp>
        <stp>気配値6</stp>
        <tr r="D106" s="9"/>
      </tp>
      <tp t="e">
        <v>#N/A</v>
        <stp/>
        <stp>OPBOARD</stp>
        <stp/>
        <stp>0</stp>
        <stp>C</stp>
        <stp>14375</stp>
        <stp>気配値6</stp>
        <tr r="D134" s="9"/>
      </tp>
      <tp t="e">
        <v>#N/A</v>
        <stp/>
        <stp>OPBOARD</stp>
        <stp/>
        <stp>0</stp>
        <stp>C</stp>
        <stp>17375</stp>
        <stp>気配値5</stp>
        <tr r="E110" s="9"/>
      </tp>
      <tp t="e">
        <v>#N/A</v>
        <stp/>
        <stp>OPBOARD</stp>
        <stp/>
        <stp>0</stp>
        <stp>C</stp>
        <stp>14875</stp>
        <stp>気配値6</stp>
        <tr r="D130" s="9"/>
      </tp>
      <tp t="e">
        <v>#N/A</v>
        <stp/>
        <stp>OPBOARD</stp>
        <stp/>
        <stp>0</stp>
        <stp>C</stp>
        <stp>17875</stp>
        <stp>気配値5</stp>
        <tr r="E106" s="9"/>
      </tp>
      <tp t="e">
        <v>#N/A</v>
        <stp/>
        <stp>OPBOARD</stp>
        <stp/>
        <stp>0</stp>
        <stp>C</stp>
        <stp>15375</stp>
        <stp>気配値6</stp>
        <tr r="D126" s="9"/>
      </tp>
      <tp t="e">
        <v>#N/A</v>
        <stp/>
        <stp>OPBOARD</stp>
        <stp/>
        <stp>0</stp>
        <stp>C</stp>
        <stp>16375</stp>
        <stp>気配値5</stp>
        <tr r="E118" s="9"/>
      </tp>
      <tp t="e">
        <v>#N/A</v>
        <stp/>
        <stp>OPBOARD</stp>
        <stp/>
        <stp>0</stp>
        <stp>C</stp>
        <stp>15875</stp>
        <stp>気配値6</stp>
        <tr r="D122" s="9"/>
      </tp>
      <tp t="e">
        <v>#N/A</v>
        <stp/>
        <stp>OPBOARD</stp>
        <stp/>
        <stp>0</stp>
        <stp>C</stp>
        <stp>16875</stp>
        <stp>気配値5</stp>
        <tr r="E114" s="9"/>
      </tp>
      <tp t="e">
        <v>#N/A</v>
        <stp/>
        <stp>OPBOARD</stp>
        <stp/>
        <stp>0</stp>
        <stp>C</stp>
        <stp>11375</stp>
        <stp>気配値5</stp>
        <tr r="E158" s="9"/>
      </tp>
      <tp t="e">
        <v>#N/A</v>
        <stp/>
        <stp>OPBOARD</stp>
        <stp/>
        <stp>0</stp>
        <stp>C</stp>
        <stp>12375</stp>
        <stp>気配値6</stp>
        <tr r="D150" s="9"/>
      </tp>
      <tp t="e">
        <v>#N/A</v>
        <stp/>
        <stp>OPBOARD</stp>
        <stp/>
        <stp>0</stp>
        <stp>C</stp>
        <stp>11875</stp>
        <stp>気配値5</stp>
        <tr r="E154" s="9"/>
      </tp>
      <tp t="e">
        <v>#N/A</v>
        <stp/>
        <stp>OPBOARD</stp>
        <stp/>
        <stp>0</stp>
        <stp>C</stp>
        <stp>12875</stp>
        <stp>気配値6</stp>
        <tr r="D146" s="9"/>
      </tp>
      <tp t="e">
        <v>#N/A</v>
        <stp/>
        <stp>OPBOARD</stp>
        <stp/>
        <stp>0</stp>
        <stp>C</stp>
        <stp>10375</stp>
        <stp>気配値5</stp>
        <tr r="E166" s="9"/>
      </tp>
      <tp t="e">
        <v>#N/A</v>
        <stp/>
        <stp>OPBOARD</stp>
        <stp/>
        <stp>0</stp>
        <stp>C</stp>
        <stp>13375</stp>
        <stp>気配値6</stp>
        <tr r="D142" s="9"/>
      </tp>
      <tp t="e">
        <v>#N/A</v>
        <stp/>
        <stp>OPBOARD</stp>
        <stp/>
        <stp>0</stp>
        <stp>C</stp>
        <stp>10875</stp>
        <stp>気配値5</stp>
        <tr r="E162" s="9"/>
      </tp>
      <tp t="e">
        <v>#N/A</v>
        <stp/>
        <stp>OPBOARD</stp>
        <stp/>
        <stp>0</stp>
        <stp>C</stp>
        <stp>13875</stp>
        <stp>気配値6</stp>
        <tr r="D138" s="9"/>
      </tp>
      <tp t="e">
        <v>#N/A</v>
        <stp/>
        <stp>OPBOARD</stp>
        <stp/>
        <stp>0</stp>
        <stp>C</stp>
        <stp>10375</stp>
        <stp>気配値6</stp>
        <tr r="D166" s="9"/>
      </tp>
      <tp t="e">
        <v>#N/A</v>
        <stp/>
        <stp>OPBOARD</stp>
        <stp/>
        <stp>0</stp>
        <stp>C</stp>
        <stp>13375</stp>
        <stp>気配値5</stp>
        <tr r="E142" s="9"/>
      </tp>
      <tp t="e">
        <v>#N/A</v>
        <stp/>
        <stp>OPBOARD</stp>
        <stp/>
        <stp>0</stp>
        <stp>C</stp>
        <stp>10875</stp>
        <stp>気配値6</stp>
        <tr r="D162" s="9"/>
      </tp>
      <tp t="e">
        <v>#N/A</v>
        <stp/>
        <stp>OPBOARD</stp>
        <stp/>
        <stp>0</stp>
        <stp>C</stp>
        <stp>13875</stp>
        <stp>気配値5</stp>
        <tr r="E138" s="9"/>
      </tp>
      <tp t="e">
        <v>#N/A</v>
        <stp/>
        <stp>OPBOARD</stp>
        <stp/>
        <stp>0</stp>
        <stp>C</stp>
        <stp>11375</stp>
        <stp>気配値6</stp>
        <tr r="D158" s="9"/>
      </tp>
      <tp t="e">
        <v>#N/A</v>
        <stp/>
        <stp>OPBOARD</stp>
        <stp/>
        <stp>0</stp>
        <stp>C</stp>
        <stp>12375</stp>
        <stp>気配値5</stp>
        <tr r="E150" s="9"/>
      </tp>
      <tp t="e">
        <v>#N/A</v>
        <stp/>
        <stp>OPBOARD</stp>
        <stp/>
        <stp>0</stp>
        <stp>C</stp>
        <stp>11875</stp>
        <stp>気配値6</stp>
        <tr r="D154" s="9"/>
      </tp>
      <tp t="e">
        <v>#N/A</v>
        <stp/>
        <stp>OPBOARD</stp>
        <stp/>
        <stp>0</stp>
        <stp>C</stp>
        <stp>12875</stp>
        <stp>気配値5</stp>
        <tr r="E146" s="9"/>
      </tp>
      <tp t="e">
        <v>#N/A</v>
        <stp/>
        <stp>OPBOARD</stp>
        <stp/>
        <stp>0</stp>
        <stp>C</stp>
        <stp>29375</stp>
        <stp>気配値5</stp>
        <tr r="D14" s="9"/>
      </tp>
      <tp t="e">
        <v>#N/A</v>
        <stp/>
        <stp>OPBOARD</stp>
        <stp/>
        <stp>0</stp>
        <stp>C</stp>
        <stp>29875</stp>
        <stp>気配値5</stp>
        <tr r="D10" s="9"/>
      </tp>
      <tp t="e">
        <v>#N/A</v>
        <stp/>
        <stp>OPBOARD</stp>
        <stp/>
        <stp>0</stp>
        <stp>C</stp>
        <stp>28375</stp>
        <stp>気配値5</stp>
        <tr r="E22" s="9"/>
      </tp>
      <tp t="e">
        <v>#N/A</v>
        <stp/>
        <stp>OPBOARD</stp>
        <stp/>
        <stp>0</stp>
        <stp>C</stp>
        <stp>28875</stp>
        <stp>気配値5</stp>
        <tr r="E18" s="9"/>
      </tp>
      <tp t="e">
        <v>#N/A</v>
        <stp/>
        <stp>OPBOARD</stp>
        <stp/>
        <stp>0</stp>
        <stp>C</stp>
        <stp>28375</stp>
        <stp>気配値6</stp>
        <tr r="D22" s="9"/>
      </tp>
      <tp t="e">
        <v>#N/A</v>
        <stp/>
        <stp>OPBOARD</stp>
        <stp/>
        <stp>0</stp>
        <stp>C</stp>
        <stp>28875</stp>
        <stp>気配値6</stp>
        <tr r="D18" s="9"/>
      </tp>
      <tp t="e">
        <v>#N/A</v>
        <stp/>
        <stp>OPBOARD</stp>
        <stp/>
        <stp>0</stp>
        <stp>C</stp>
        <stp>29375</stp>
        <stp>気配値6</stp>
        <tr r="E14" s="9"/>
      </tp>
      <tp t="e">
        <v>#N/A</v>
        <stp/>
        <stp>OPBOARD</stp>
        <stp/>
        <stp>0</stp>
        <stp>C</stp>
        <stp>29875</stp>
        <stp>気配値6</stp>
        <tr r="E10" s="9"/>
      </tp>
      <tp>
        <v>4</v>
        <stp/>
        <stp>OPBOARD</stp>
        <stp/>
        <stp>0</stp>
        <stp>C</stp>
        <stp>25375</stp>
        <stp>気配値5</stp>
        <tr r="E46" s="9"/>
      </tp>
      <tp t="e">
        <v>#N/A</v>
        <stp/>
        <stp>OPBOARD</stp>
        <stp/>
        <stp>0</stp>
        <stp>C</stp>
        <stp>26375</stp>
        <stp>気配値6</stp>
        <tr r="D38" s="9"/>
      </tp>
      <tp>
        <v>2</v>
        <stp/>
        <stp>OPBOARD</stp>
        <stp/>
        <stp>0</stp>
        <stp>C</stp>
        <stp>25875</stp>
        <stp>気配値5</stp>
        <tr r="E42" s="9"/>
      </tp>
      <tp t="e">
        <v>#N/A</v>
        <stp/>
        <stp>OPBOARD</stp>
        <stp/>
        <stp>0</stp>
        <stp>C</stp>
        <stp>26875</stp>
        <stp>気配値6</stp>
        <tr r="D34" s="9"/>
      </tp>
      <tp>
        <v>8</v>
        <stp/>
        <stp>OPBOARD</stp>
        <stp/>
        <stp>0</stp>
        <stp>C</stp>
        <stp>24375</stp>
        <stp>気配値5</stp>
        <tr r="E54" s="9"/>
      </tp>
      <tp t="e">
        <v>#N/A</v>
        <stp/>
        <stp>OPBOARD</stp>
        <stp/>
        <stp>0</stp>
        <stp>C</stp>
        <stp>27375</stp>
        <stp>気配値6</stp>
        <tr r="D30" s="9"/>
      </tp>
      <tp>
        <v>5</v>
        <stp/>
        <stp>OPBOARD</stp>
        <stp/>
        <stp>0</stp>
        <stp>C</stp>
        <stp>24875</stp>
        <stp>気配値5</stp>
        <tr r="E50" s="9"/>
      </tp>
      <tp t="e">
        <v>#N/A</v>
        <stp/>
        <stp>OPBOARD</stp>
        <stp/>
        <stp>0</stp>
        <stp>C</stp>
        <stp>27875</stp>
        <stp>気配値6</stp>
        <tr r="D26" s="9"/>
      </tp>
      <tp>
        <v>6</v>
        <stp/>
        <stp>OPBOARD</stp>
        <stp/>
        <stp>0</stp>
        <stp>C</stp>
        <stp>24375</stp>
        <stp>気配値6</stp>
        <tr r="D54" s="9"/>
      </tp>
      <tp t="e">
        <v>#N/A</v>
        <stp/>
        <stp>OPBOARD</stp>
        <stp/>
        <stp>0</stp>
        <stp>C</stp>
        <stp>27375</stp>
        <stp>気配値5</stp>
        <tr r="E30" s="9"/>
      </tp>
      <tp>
        <v>3</v>
        <stp/>
        <stp>OPBOARD</stp>
        <stp/>
        <stp>0</stp>
        <stp>C</stp>
        <stp>24875</stp>
        <stp>気配値6</stp>
        <tr r="D50" s="9"/>
      </tp>
      <tp t="e">
        <v>#N/A</v>
        <stp/>
        <stp>OPBOARD</stp>
        <stp/>
        <stp>0</stp>
        <stp>C</stp>
        <stp>27875</stp>
        <stp>気配値5</stp>
        <tr r="E26" s="9"/>
      </tp>
      <tp>
        <v>2</v>
        <stp/>
        <stp>OPBOARD</stp>
        <stp/>
        <stp>0</stp>
        <stp>C</stp>
        <stp>25375</stp>
        <stp>気配値6</stp>
        <tr r="D46" s="9"/>
      </tp>
      <tp t="e">
        <v>#N/A</v>
        <stp/>
        <stp>OPBOARD</stp>
        <stp/>
        <stp>0</stp>
        <stp>C</stp>
        <stp>26375</stp>
        <stp>気配値5</stp>
        <tr r="E38" s="9"/>
      </tp>
      <tp>
        <v>1</v>
        <stp/>
        <stp>OPBOARD</stp>
        <stp/>
        <stp>0</stp>
        <stp>C</stp>
        <stp>25875</stp>
        <stp>気配値6</stp>
        <tr r="D42" s="9"/>
      </tp>
      <tp t="e">
        <v>#N/A</v>
        <stp/>
        <stp>OPBOARD</stp>
        <stp/>
        <stp>0</stp>
        <stp>C</stp>
        <stp>26875</stp>
        <stp>気配値5</stp>
        <tr r="E34" s="9"/>
      </tp>
      <tp>
        <v>0</v>
        <stp/>
        <stp>OPBOARD</stp>
        <stp/>
        <stp>0</stp>
        <stp>C</stp>
        <stp>21375</stp>
        <stp>気配値5</stp>
        <tr r="E78" s="9"/>
      </tp>
      <tp>
        <v>175</v>
        <stp/>
        <stp>OPBOARD</stp>
        <stp/>
        <stp>0</stp>
        <stp>C</stp>
        <stp>22375</stp>
        <stp>気配値6</stp>
        <tr r="D70" s="9"/>
      </tp>
      <tp>
        <v>480</v>
        <stp/>
        <stp>OPBOARD</stp>
        <stp/>
        <stp>0</stp>
        <stp>C</stp>
        <stp>21875</stp>
        <stp>気配値5</stp>
        <tr r="E74" s="9"/>
      </tp>
      <tp>
        <v>70</v>
        <stp/>
        <stp>OPBOARD</stp>
        <stp/>
        <stp>0</stp>
        <stp>C</stp>
        <stp>22875</stp>
        <stp>気配値6</stp>
        <tr r="D66" s="9"/>
      </tp>
      <tp>
        <v>0</v>
        <stp/>
        <stp>OPBOARD</stp>
        <stp/>
        <stp>0</stp>
        <stp>C</stp>
        <stp>20375</stp>
        <stp>気配値5</stp>
        <tr r="E86" s="9"/>
      </tp>
      <tp>
        <v>28</v>
        <stp/>
        <stp>OPBOARD</stp>
        <stp/>
        <stp>0</stp>
        <stp>C</stp>
        <stp>23375</stp>
        <stp>気配値6</stp>
        <tr r="D62" s="9"/>
      </tp>
      <tp>
        <v>0</v>
        <stp/>
        <stp>OPBOARD</stp>
        <stp/>
        <stp>0</stp>
        <stp>C</stp>
        <stp>20875</stp>
        <stp>気配値5</stp>
        <tr r="E82" s="9"/>
      </tp>
      <tp>
        <v>13</v>
        <stp/>
        <stp>OPBOARD</stp>
        <stp/>
        <stp>0</stp>
        <stp>C</stp>
        <stp>23875</stp>
        <stp>気配値6</stp>
        <tr r="D58" s="9"/>
      </tp>
      <tp>
        <v>35</v>
        <stp/>
        <stp>OPBOARD</stp>
        <stp/>
        <stp>0</stp>
        <stp>C</stp>
        <stp>20375</stp>
        <stp>気配値6</stp>
        <tr r="D86" s="9"/>
      </tp>
      <tp>
        <v>32</v>
        <stp/>
        <stp>OPBOARD</stp>
        <stp/>
        <stp>0</stp>
        <stp>C</stp>
        <stp>23375</stp>
        <stp>気配値5</stp>
        <tr r="E62" s="9"/>
      </tp>
      <tp>
        <v>5</v>
        <stp/>
        <stp>OPBOARD</stp>
        <stp/>
        <stp>0</stp>
        <stp>C</stp>
        <stp>20875</stp>
        <stp>気配値6</stp>
        <tr r="D82" s="9"/>
      </tp>
      <tp>
        <v>15</v>
        <stp/>
        <stp>OPBOARD</stp>
        <stp/>
        <stp>0</stp>
        <stp>C</stp>
        <stp>23875</stp>
        <stp>気配値5</stp>
        <tr r="E58" s="9"/>
      </tp>
      <tp>
        <v>5</v>
        <stp/>
        <stp>OPBOARD</stp>
        <stp/>
        <stp>0</stp>
        <stp>C</stp>
        <stp>21375</stp>
        <stp>気配値6</stp>
        <tr r="D78" s="9"/>
      </tp>
      <tp>
        <v>205</v>
        <stp/>
        <stp>OPBOARD</stp>
        <stp/>
        <stp>0</stp>
        <stp>C</stp>
        <stp>22375</stp>
        <stp>気配値5</stp>
        <tr r="E70" s="9"/>
      </tp>
      <tp>
        <v>150</v>
        <stp/>
        <stp>OPBOARD</stp>
        <stp/>
        <stp>0</stp>
        <stp>C</stp>
        <stp>21875</stp>
        <stp>気配値6</stp>
        <tr r="D74" s="9"/>
      </tp>
      <tp>
        <v>85</v>
        <stp/>
        <stp>OPBOARD</stp>
        <stp/>
        <stp>0</stp>
        <stp>C</stp>
        <stp>22875</stp>
        <stp>気配値5</stp>
        <tr r="E66" s="9"/>
      </tp>
      <tp>
        <v>0</v>
        <stp/>
        <stp>OPBOARD</stp>
        <stp/>
        <stp>0</stp>
        <stp>C</stp>
        <stp>19000</stp>
        <stp>気配値5</stp>
        <tr r="E97" s="9"/>
      </tp>
      <tp>
        <v>0</v>
        <stp/>
        <stp>OPBOARD</stp>
        <stp/>
        <stp>0</stp>
        <stp>C</stp>
        <stp>19500</stp>
        <stp>気配値5</stp>
        <tr r="E93" s="9"/>
      </tp>
      <tp>
        <v>0</v>
        <stp/>
        <stp>OPBOARD</stp>
        <stp/>
        <stp>0</stp>
        <stp>C</stp>
        <stp>18000</stp>
        <stp>気配値5</stp>
        <tr r="E105" s="9"/>
      </tp>
      <tp>
        <v>0</v>
        <stp/>
        <stp>OPBOARD</stp>
        <stp/>
        <stp>0</stp>
        <stp>C</stp>
        <stp>18500</stp>
        <stp>気配値5</stp>
        <tr r="E101" s="9"/>
      </tp>
      <tp>
        <v>0</v>
        <stp/>
        <stp>OPBOARD</stp>
        <stp/>
        <stp>0</stp>
        <stp>C</stp>
        <stp>18000</stp>
        <stp>気配値6</stp>
        <tr r="D105" s="9"/>
      </tp>
      <tp>
        <v>0</v>
        <stp/>
        <stp>OPBOARD</stp>
        <stp/>
        <stp>0</stp>
        <stp>C</stp>
        <stp>18500</stp>
        <stp>気配値6</stp>
        <tr r="D101" s="9"/>
      </tp>
      <tp>
        <v>0</v>
        <stp/>
        <stp>OPBOARD</stp>
        <stp/>
        <stp>0</stp>
        <stp>C</stp>
        <stp>19000</stp>
        <stp>気配値6</stp>
        <tr r="D97" s="9"/>
      </tp>
      <tp>
        <v>36</v>
        <stp/>
        <stp>OPBOARD</stp>
        <stp/>
        <stp>0</stp>
        <stp>C</stp>
        <stp>19500</stp>
        <stp>気配値6</stp>
        <tr r="D93" s="9"/>
      </tp>
      <tp>
        <v>0</v>
        <stp/>
        <stp>OPBOARD</stp>
        <stp/>
        <stp>0</stp>
        <stp>C</stp>
        <stp>15000</stp>
        <stp>気配値5</stp>
        <tr r="E129" s="9"/>
      </tp>
      <tp>
        <v>0</v>
        <stp/>
        <stp>OPBOARD</stp>
        <stp/>
        <stp>0</stp>
        <stp>C</stp>
        <stp>16000</stp>
        <stp>気配値6</stp>
        <tr r="D121" s="9"/>
      </tp>
      <tp>
        <v>0</v>
        <stp/>
        <stp>OPBOARD</stp>
        <stp/>
        <stp>0</stp>
        <stp>C</stp>
        <stp>15500</stp>
        <stp>気配値5</stp>
        <tr r="E125" s="9"/>
      </tp>
      <tp>
        <v>0</v>
        <stp/>
        <stp>OPBOARD</stp>
        <stp/>
        <stp>0</stp>
        <stp>C</stp>
        <stp>16500</stp>
        <stp>気配値6</stp>
        <tr r="D117" s="9"/>
      </tp>
      <tp>
        <v>0</v>
        <stp/>
        <stp>OPBOARD</stp>
        <stp/>
        <stp>0</stp>
        <stp>C</stp>
        <stp>14000</stp>
        <stp>気配値5</stp>
        <tr r="E137" s="9"/>
      </tp>
      <tp>
        <v>0</v>
        <stp/>
        <stp>OPBOARD</stp>
        <stp/>
        <stp>0</stp>
        <stp>C</stp>
        <stp>17000</stp>
        <stp>気配値6</stp>
        <tr r="D113" s="9"/>
      </tp>
      <tp>
        <v>0</v>
        <stp/>
        <stp>OPBOARD</stp>
        <stp/>
        <stp>0</stp>
        <stp>C</stp>
        <stp>14500</stp>
        <stp>気配値5</stp>
        <tr r="E133" s="9"/>
      </tp>
      <tp>
        <v>0</v>
        <stp/>
        <stp>OPBOARD</stp>
        <stp/>
        <stp>0</stp>
        <stp>C</stp>
        <stp>17500</stp>
        <stp>気配値6</stp>
        <tr r="D109" s="9"/>
      </tp>
      <tp>
        <v>0</v>
        <stp/>
        <stp>OPBOARD</stp>
        <stp/>
        <stp>0</stp>
        <stp>C</stp>
        <stp>14000</stp>
        <stp>気配値6</stp>
        <tr r="D137" s="9"/>
      </tp>
      <tp>
        <v>0</v>
        <stp/>
        <stp>OPBOARD</stp>
        <stp/>
        <stp>0</stp>
        <stp>C</stp>
        <stp>17000</stp>
        <stp>気配値5</stp>
        <tr r="E113" s="9"/>
      </tp>
      <tp>
        <v>0</v>
        <stp/>
        <stp>OPBOARD</stp>
        <stp/>
        <stp>0</stp>
        <stp>C</stp>
        <stp>14500</stp>
        <stp>気配値6</stp>
        <tr r="D133" s="9"/>
      </tp>
      <tp>
        <v>0</v>
        <stp/>
        <stp>OPBOARD</stp>
        <stp/>
        <stp>0</stp>
        <stp>C</stp>
        <stp>17500</stp>
        <stp>気配値5</stp>
        <tr r="E109" s="9"/>
      </tp>
      <tp>
        <v>0</v>
        <stp/>
        <stp>OPBOARD</stp>
        <stp/>
        <stp>0</stp>
        <stp>C</stp>
        <stp>15000</stp>
        <stp>気配値6</stp>
        <tr r="D129" s="9"/>
      </tp>
      <tp>
        <v>0</v>
        <stp/>
        <stp>OPBOARD</stp>
        <stp/>
        <stp>0</stp>
        <stp>C</stp>
        <stp>16000</stp>
        <stp>気配値5</stp>
        <tr r="E121" s="9"/>
      </tp>
      <tp>
        <v>0</v>
        <stp/>
        <stp>OPBOARD</stp>
        <stp/>
        <stp>0</stp>
        <stp>C</stp>
        <stp>15500</stp>
        <stp>気配値6</stp>
        <tr r="D125" s="9"/>
      </tp>
      <tp>
        <v>0</v>
        <stp/>
        <stp>OPBOARD</stp>
        <stp/>
        <stp>0</stp>
        <stp>C</stp>
        <stp>16500</stp>
        <stp>気配値5</stp>
        <tr r="E117" s="9"/>
      </tp>
      <tp>
        <v>0</v>
        <stp/>
        <stp>OPBOARD</stp>
        <stp/>
        <stp>0</stp>
        <stp>C</stp>
        <stp>11000</stp>
        <stp>気配値5</stp>
        <tr r="E161" s="9"/>
      </tp>
      <tp>
        <v>0</v>
        <stp/>
        <stp>OPBOARD</stp>
        <stp/>
        <stp>0</stp>
        <stp>C</stp>
        <stp>12000</stp>
        <stp>気配値6</stp>
        <tr r="D153" s="9"/>
      </tp>
      <tp t="e">
        <v>#N/A</v>
        <stp/>
        <stp>OPBOARD</stp>
        <stp/>
        <stp>0</stp>
        <stp>C</stp>
        <stp>11500</stp>
        <stp>気配値5</stp>
        <tr r="E157" s="9"/>
      </tp>
      <tp>
        <v>0</v>
        <stp/>
        <stp>OPBOARD</stp>
        <stp/>
        <stp>0</stp>
        <stp>C</stp>
        <stp>12500</stp>
        <stp>気配値6</stp>
        <tr r="D149" s="9"/>
      </tp>
      <tp>
        <v>0</v>
        <stp/>
        <stp>OPBOARD</stp>
        <stp/>
        <stp>0</stp>
        <stp>C</stp>
        <stp>10000</stp>
        <stp>気配値5</stp>
        <tr r="E169" s="9"/>
      </tp>
      <tp>
        <v>0</v>
        <stp/>
        <stp>OPBOARD</stp>
        <stp/>
        <stp>0</stp>
        <stp>C</stp>
        <stp>13000</stp>
        <stp>気配値6</stp>
        <tr r="D145" s="9"/>
      </tp>
      <tp t="e">
        <v>#N/A</v>
        <stp/>
        <stp>OPBOARD</stp>
        <stp/>
        <stp>0</stp>
        <stp>C</stp>
        <stp>10500</stp>
        <stp>気配値5</stp>
        <tr r="E165" s="9"/>
      </tp>
      <tp>
        <v>0</v>
        <stp/>
        <stp>OPBOARD</stp>
        <stp/>
        <stp>0</stp>
        <stp>C</stp>
        <stp>13500</stp>
        <stp>気配値6</stp>
        <tr r="D141" s="9"/>
      </tp>
      <tp>
        <v>0</v>
        <stp/>
        <stp>OPBOARD</stp>
        <stp/>
        <stp>0</stp>
        <stp>C</stp>
        <stp>10000</stp>
        <stp>気配値6</stp>
        <tr r="D169" s="9"/>
      </tp>
      <tp>
        <v>0</v>
        <stp/>
        <stp>OPBOARD</stp>
        <stp/>
        <stp>0</stp>
        <stp>C</stp>
        <stp>13000</stp>
        <stp>気配値5</stp>
        <tr r="E145" s="9"/>
      </tp>
      <tp t="e">
        <v>#N/A</v>
        <stp/>
        <stp>OPBOARD</stp>
        <stp/>
        <stp>0</stp>
        <stp>C</stp>
        <stp>10500</stp>
        <stp>気配値6</stp>
        <tr r="D165" s="9"/>
      </tp>
      <tp>
        <v>0</v>
        <stp/>
        <stp>OPBOARD</stp>
        <stp/>
        <stp>0</stp>
        <stp>C</stp>
        <stp>13500</stp>
        <stp>気配値5</stp>
        <tr r="E141" s="9"/>
      </tp>
      <tp>
        <v>0</v>
        <stp/>
        <stp>OPBOARD</stp>
        <stp/>
        <stp>0</stp>
        <stp>C</stp>
        <stp>11000</stp>
        <stp>気配値6</stp>
        <tr r="D161" s="9"/>
      </tp>
      <tp>
        <v>0</v>
        <stp/>
        <stp>OPBOARD</stp>
        <stp/>
        <stp>0</stp>
        <stp>C</stp>
        <stp>12000</stp>
        <stp>気配値5</stp>
        <tr r="E153" s="9"/>
      </tp>
      <tp t="e">
        <v>#N/A</v>
        <stp/>
        <stp>OPBOARD</stp>
        <stp/>
        <stp>0</stp>
        <stp>C</stp>
        <stp>11500</stp>
        <stp>気配値6</stp>
        <tr r="D157" s="9"/>
      </tp>
      <tp>
        <v>0</v>
        <stp/>
        <stp>OPBOARD</stp>
        <stp/>
        <stp>0</stp>
        <stp>C</stp>
        <stp>12500</stp>
        <stp>気配値5</stp>
        <tr r="E149" s="9"/>
      </tp>
      <tp>
        <v>1</v>
        <stp/>
        <stp>OPBOARD</stp>
        <stp/>
        <stp>0</stp>
        <stp>C</stp>
        <stp>29000</stp>
        <stp>気配値5</stp>
        <tr r="E17" s="9"/>
      </tp>
      <tp t="e">
        <v>#N/A</v>
        <stp/>
        <stp>OPBOARD</stp>
        <stp/>
        <stp>0</stp>
        <stp>C</stp>
        <stp>29500</stp>
        <stp>気配値5</stp>
        <tr r="D13" s="9"/>
      </tp>
      <tp>
        <v>1</v>
        <stp/>
        <stp>OPBOARD</stp>
        <stp/>
        <stp>0</stp>
        <stp>C</stp>
        <stp>28000</stp>
        <stp>気配値5</stp>
        <tr r="E25" s="9"/>
      </tp>
      <tp t="e">
        <v>#N/A</v>
        <stp/>
        <stp>OPBOARD</stp>
        <stp/>
        <stp>0</stp>
        <stp>C</stp>
        <stp>28500</stp>
        <stp>気配値5</stp>
        <tr r="E21" s="9"/>
      </tp>
      <tp>
        <v>0</v>
        <stp/>
        <stp>OPBOARD</stp>
        <stp/>
        <stp>0</stp>
        <stp>C</stp>
        <stp>28000</stp>
        <stp>気配値6</stp>
        <tr r="D25" s="9"/>
      </tp>
      <tp t="e">
        <v>#N/A</v>
        <stp/>
        <stp>OPBOARD</stp>
        <stp/>
        <stp>0</stp>
        <stp>C</stp>
        <stp>28500</stp>
        <stp>気配値6</stp>
        <tr r="D21" s="9"/>
      </tp>
      <tp>
        <v>0</v>
        <stp/>
        <stp>OPBOARD</stp>
        <stp/>
        <stp>0</stp>
        <stp>C</stp>
        <stp>29000</stp>
        <stp>気配値6</stp>
        <tr r="D17" s="9"/>
      </tp>
      <tp t="e">
        <v>#N/A</v>
        <stp/>
        <stp>OPBOARD</stp>
        <stp/>
        <stp>0</stp>
        <stp>C</stp>
        <stp>29500</stp>
        <stp>気配値6</stp>
        <tr r="E13" s="9"/>
      </tp>
      <tp>
        <v>4</v>
        <stp/>
        <stp>OPBOARD</stp>
        <stp/>
        <stp>0</stp>
        <stp>C</stp>
        <stp>25000</stp>
        <stp>気配値5</stp>
        <tr r="E49" s="9"/>
      </tp>
      <tp>
        <v>1</v>
        <stp/>
        <stp>OPBOARD</stp>
        <stp/>
        <stp>0</stp>
        <stp>C</stp>
        <stp>26000</stp>
        <stp>気配値6</stp>
        <tr r="D41" s="9"/>
      </tp>
      <tp>
        <v>3</v>
        <stp/>
        <stp>OPBOARD</stp>
        <stp/>
        <stp>0</stp>
        <stp>C</stp>
        <stp>25500</stp>
        <stp>気配値5</stp>
        <tr r="E45" s="9"/>
      </tp>
      <tp>
        <v>0</v>
        <stp/>
        <stp>OPBOARD</stp>
        <stp/>
        <stp>0</stp>
        <stp>C</stp>
        <stp>26500</stp>
        <stp>気配値6</stp>
        <tr r="D37" s="9"/>
      </tp>
      <tp>
        <v>14</v>
        <stp/>
        <stp>OPBOARD</stp>
        <stp/>
        <stp>0</stp>
        <stp>C</stp>
        <stp>24000</stp>
        <stp>気配値5</stp>
        <tr r="E57" s="9"/>
      </tp>
      <tp>
        <v>0</v>
        <stp/>
        <stp>OPBOARD</stp>
        <stp/>
        <stp>0</stp>
        <stp>C</stp>
        <stp>27000</stp>
        <stp>気配値6</stp>
        <tr r="D33" s="9"/>
      </tp>
      <tp>
        <v>7</v>
        <stp/>
        <stp>OPBOARD</stp>
        <stp/>
        <stp>0</stp>
        <stp>C</stp>
        <stp>24500</stp>
        <stp>気配値5</stp>
        <tr r="E53" s="9"/>
      </tp>
      <tp t="e">
        <v>#N/A</v>
        <stp/>
        <stp>OPBOARD</stp>
        <stp/>
        <stp>0</stp>
        <stp>C</stp>
        <stp>27500</stp>
        <stp>気配値6</stp>
        <tr r="D29" s="9"/>
      </tp>
      <tp>
        <v>13</v>
        <stp/>
        <stp>OPBOARD</stp>
        <stp/>
        <stp>0</stp>
        <stp>C</stp>
        <stp>24000</stp>
        <stp>気配値6</stp>
        <tr r="D57" s="9"/>
      </tp>
      <tp>
        <v>1</v>
        <stp/>
        <stp>OPBOARD</stp>
        <stp/>
        <stp>0</stp>
        <stp>C</stp>
        <stp>27000</stp>
        <stp>気配値5</stp>
        <tr r="E33" s="9"/>
      </tp>
      <tp>
        <v>6</v>
        <stp/>
        <stp>OPBOARD</stp>
        <stp/>
        <stp>0</stp>
        <stp>C</stp>
        <stp>24500</stp>
        <stp>気配値6</stp>
        <tr r="D53" s="9"/>
      </tp>
      <tp t="e">
        <v>#N/A</v>
        <stp/>
        <stp>OPBOARD</stp>
        <stp/>
        <stp>0</stp>
        <stp>C</stp>
        <stp>27500</stp>
        <stp>気配値5</stp>
        <tr r="E29" s="9"/>
      </tp>
      <tp>
        <v>3</v>
        <stp/>
        <stp>OPBOARD</stp>
        <stp/>
        <stp>0</stp>
        <stp>C</stp>
        <stp>25000</stp>
        <stp>気配値6</stp>
        <tr r="D49" s="9"/>
      </tp>
      <tp>
        <v>2</v>
        <stp/>
        <stp>OPBOARD</stp>
        <stp/>
        <stp>0</stp>
        <stp>C</stp>
        <stp>26000</stp>
        <stp>気配値5</stp>
        <tr r="E41" s="9"/>
      </tp>
      <tp>
        <v>1</v>
        <stp/>
        <stp>OPBOARD</stp>
        <stp/>
        <stp>0</stp>
        <stp>C</stp>
        <stp>25500</stp>
        <stp>気配値6</stp>
        <tr r="D45" s="9"/>
      </tp>
      <tp>
        <v>1</v>
        <stp/>
        <stp>OPBOARD</stp>
        <stp/>
        <stp>0</stp>
        <stp>C</stp>
        <stp>26500</stp>
        <stp>気配値5</stp>
        <tr r="E37" s="9"/>
      </tp>
      <tp>
        <v>0</v>
        <stp/>
        <stp>OPBOARD</stp>
        <stp/>
        <stp>0</stp>
        <stp>C</stp>
        <stp>21000</stp>
        <stp>気配値5</stp>
        <tr r="E81" s="9"/>
      </tp>
      <tp>
        <v>335</v>
        <stp/>
        <stp>OPBOARD</stp>
        <stp/>
        <stp>0</stp>
        <stp>C</stp>
        <stp>22000</stp>
        <stp>気配値6</stp>
        <tr r="D73" s="9"/>
      </tp>
      <tp>
        <v>0</v>
        <stp/>
        <stp>OPBOARD</stp>
        <stp/>
        <stp>0</stp>
        <stp>C</stp>
        <stp>21500</stp>
        <stp>気配値5</stp>
        <tr r="E77" s="9"/>
      </tp>
      <tp>
        <v>155</v>
        <stp/>
        <stp>OPBOARD</stp>
        <stp/>
        <stp>0</stp>
        <stp>C</stp>
        <stp>22500</stp>
        <stp>気配値6</stp>
        <tr r="D69" s="9"/>
      </tp>
      <tp>
        <v>0</v>
        <stp/>
        <stp>OPBOARD</stp>
        <stp/>
        <stp>0</stp>
        <stp>C</stp>
        <stp>20000</stp>
        <stp>気配値5</stp>
        <tr r="E89" s="9"/>
      </tp>
      <tp>
        <v>55</v>
        <stp/>
        <stp>OPBOARD</stp>
        <stp/>
        <stp>0</stp>
        <stp>C</stp>
        <stp>23000</stp>
        <stp>気配値6</stp>
        <tr r="D65" s="9"/>
      </tp>
      <tp>
        <v>0</v>
        <stp/>
        <stp>OPBOARD</stp>
        <stp/>
        <stp>0</stp>
        <stp>C</stp>
        <stp>20500</stp>
        <stp>気配値5</stp>
        <tr r="E85" s="9"/>
      </tp>
      <tp>
        <v>23</v>
        <stp/>
        <stp>OPBOARD</stp>
        <stp/>
        <stp>0</stp>
        <stp>C</stp>
        <stp>23500</stp>
        <stp>気配値6</stp>
        <tr r="D61" s="9"/>
      </tp>
      <tp>
        <v>35</v>
        <stp/>
        <stp>OPBOARD</stp>
        <stp/>
        <stp>0</stp>
        <stp>C</stp>
        <stp>20000</stp>
        <stp>気配値6</stp>
        <tr r="D89" s="9"/>
      </tp>
      <tp>
        <v>65</v>
        <stp/>
        <stp>OPBOARD</stp>
        <stp/>
        <stp>0</stp>
        <stp>C</stp>
        <stp>23000</stp>
        <stp>気配値5</stp>
        <tr r="E65" s="9"/>
      </tp>
      <tp>
        <v>6</v>
        <stp/>
        <stp>OPBOARD</stp>
        <stp/>
        <stp>0</stp>
        <stp>C</stp>
        <stp>20500</stp>
        <stp>気配値6</stp>
        <tr r="D85" s="9"/>
      </tp>
      <tp>
        <v>26</v>
        <stp/>
        <stp>OPBOARD</stp>
        <stp/>
        <stp>0</stp>
        <stp>C</stp>
        <stp>23500</stp>
        <stp>気配値5</stp>
        <tr r="E61" s="9"/>
      </tp>
      <tp>
        <v>30</v>
        <stp/>
        <stp>OPBOARD</stp>
        <stp/>
        <stp>0</stp>
        <stp>C</stp>
        <stp>21000</stp>
        <stp>気配値6</stp>
        <tr r="D81" s="9"/>
      </tp>
      <tp>
        <v>355</v>
        <stp/>
        <stp>OPBOARD</stp>
        <stp/>
        <stp>0</stp>
        <stp>C</stp>
        <stp>22000</stp>
        <stp>気配値5</stp>
        <tr r="E73" s="9"/>
      </tp>
      <tp>
        <v>550</v>
        <stp/>
        <stp>OPBOARD</stp>
        <stp/>
        <stp>0</stp>
        <stp>C</stp>
        <stp>21500</stp>
        <stp>気配値6</stp>
        <tr r="D77" s="9"/>
      </tp>
      <tp>
        <v>160</v>
        <stp/>
        <stp>OPBOARD</stp>
        <stp/>
        <stp>0</stp>
        <stp>C</stp>
        <stp>22500</stp>
        <stp>気配値5</stp>
        <tr r="E69" s="9"/>
      </tp>
      <tp>
        <v>1</v>
        <stp/>
        <stp>OPBOARD</stp>
        <stp/>
        <stp>0</stp>
        <stp>C</stp>
        <stp>30000</stp>
        <stp>気配値5</stp>
        <tr r="D9" s="9"/>
      </tp>
      <tp>
        <v>0</v>
        <stp/>
        <stp>OPBOARD</stp>
        <stp/>
        <stp>0</stp>
        <stp>C</stp>
        <stp>30000</stp>
        <stp>気配値6</stp>
        <tr r="E9" s="9"/>
      </tp>
      <tp>
        <v>0</v>
        <stp/>
        <stp>OPBOARD</stp>
        <stp/>
        <stp>0</stp>
        <stp>C</stp>
        <stp>19125</stp>
        <stp>気配値5</stp>
        <tr r="E96" s="9"/>
      </tp>
      <tp>
        <v>0</v>
        <stp/>
        <stp>OPBOARD</stp>
        <stp/>
        <stp>0</stp>
        <stp>C</stp>
        <stp>19625</stp>
        <stp>気配値5</stp>
        <tr r="E92" s="9"/>
      </tp>
      <tp t="e">
        <v>#N/A</v>
        <stp/>
        <stp>OPBOARD</stp>
        <stp/>
        <stp>0</stp>
        <stp>C</stp>
        <stp>18125</stp>
        <stp>気配値5</stp>
        <tr r="E104" s="9"/>
      </tp>
      <tp t="e">
        <v>#N/A</v>
        <stp/>
        <stp>OPBOARD</stp>
        <stp/>
        <stp>0</stp>
        <stp>C</stp>
        <stp>18625</stp>
        <stp>気配値5</stp>
        <tr r="E100" s="9"/>
      </tp>
      <tp t="e">
        <v>#N/A</v>
        <stp/>
        <stp>OPBOARD</stp>
        <stp/>
        <stp>0</stp>
        <stp>C</stp>
        <stp>18125</stp>
        <stp>気配値6</stp>
        <tr r="D104" s="9"/>
      </tp>
      <tp t="e">
        <v>#N/A</v>
        <stp/>
        <stp>OPBOARD</stp>
        <stp/>
        <stp>0</stp>
        <stp>C</stp>
        <stp>18625</stp>
        <stp>気配値6</stp>
        <tr r="D100" s="9"/>
      </tp>
      <tp>
        <v>0</v>
        <stp/>
        <stp>OPBOARD</stp>
        <stp/>
        <stp>0</stp>
        <stp>C</stp>
        <stp>19125</stp>
        <stp>気配値6</stp>
        <tr r="D96" s="9"/>
      </tp>
      <tp>
        <v>35</v>
        <stp/>
        <stp>OPBOARD</stp>
        <stp/>
        <stp>0</stp>
        <stp>C</stp>
        <stp>19625</stp>
        <stp>気配値6</stp>
        <tr r="D92" s="9"/>
      </tp>
      <tp t="e">
        <v>#N/A</v>
        <stp/>
        <stp>OPBOARD</stp>
        <stp/>
        <stp>0</stp>
        <stp>C</stp>
        <stp>15125</stp>
        <stp>気配値5</stp>
        <tr r="E128" s="9"/>
      </tp>
      <tp t="e">
        <v>#N/A</v>
        <stp/>
        <stp>OPBOARD</stp>
        <stp/>
        <stp>0</stp>
        <stp>C</stp>
        <stp>16125</stp>
        <stp>気配値6</stp>
        <tr r="D120" s="9"/>
      </tp>
      <tp t="e">
        <v>#N/A</v>
        <stp/>
        <stp>OPBOARD</stp>
        <stp/>
        <stp>0</stp>
        <stp>C</stp>
        <stp>15625</stp>
        <stp>気配値5</stp>
        <tr r="E124" s="9"/>
      </tp>
      <tp t="e">
        <v>#N/A</v>
        <stp/>
        <stp>OPBOARD</stp>
        <stp/>
        <stp>0</stp>
        <stp>C</stp>
        <stp>16625</stp>
        <stp>気配値6</stp>
        <tr r="D116" s="9"/>
      </tp>
      <tp t="e">
        <v>#N/A</v>
        <stp/>
        <stp>OPBOARD</stp>
        <stp/>
        <stp>0</stp>
        <stp>C</stp>
        <stp>14125</stp>
        <stp>気配値5</stp>
        <tr r="E136" s="9"/>
      </tp>
      <tp t="e">
        <v>#N/A</v>
        <stp/>
        <stp>OPBOARD</stp>
        <stp/>
        <stp>0</stp>
        <stp>C</stp>
        <stp>17125</stp>
        <stp>気配値6</stp>
        <tr r="D112" s="9"/>
      </tp>
      <tp t="e">
        <v>#N/A</v>
        <stp/>
        <stp>OPBOARD</stp>
        <stp/>
        <stp>0</stp>
        <stp>C</stp>
        <stp>14625</stp>
        <stp>気配値5</stp>
        <tr r="E132" s="9"/>
      </tp>
      <tp t="e">
        <v>#N/A</v>
        <stp/>
        <stp>OPBOARD</stp>
        <stp/>
        <stp>0</stp>
        <stp>C</stp>
        <stp>17625</stp>
        <stp>気配値6</stp>
        <tr r="D108" s="9"/>
      </tp>
      <tp t="e">
        <v>#N/A</v>
        <stp/>
        <stp>OPBOARD</stp>
        <stp/>
        <stp>0</stp>
        <stp>C</stp>
        <stp>14125</stp>
        <stp>気配値6</stp>
        <tr r="D136" s="9"/>
      </tp>
      <tp t="e">
        <v>#N/A</v>
        <stp/>
        <stp>OPBOARD</stp>
        <stp/>
        <stp>0</stp>
        <stp>C</stp>
        <stp>17125</stp>
        <stp>気配値5</stp>
        <tr r="E112" s="9"/>
      </tp>
      <tp t="e">
        <v>#N/A</v>
        <stp/>
        <stp>OPBOARD</stp>
        <stp/>
        <stp>0</stp>
        <stp>C</stp>
        <stp>14625</stp>
        <stp>気配値6</stp>
        <tr r="D132" s="9"/>
      </tp>
      <tp t="e">
        <v>#N/A</v>
        <stp/>
        <stp>OPBOARD</stp>
        <stp/>
        <stp>0</stp>
        <stp>C</stp>
        <stp>17625</stp>
        <stp>気配値5</stp>
        <tr r="E108" s="9"/>
      </tp>
      <tp t="e">
        <v>#N/A</v>
        <stp/>
        <stp>OPBOARD</stp>
        <stp/>
        <stp>0</stp>
        <stp>C</stp>
        <stp>15125</stp>
        <stp>気配値6</stp>
        <tr r="D128" s="9"/>
      </tp>
      <tp t="e">
        <v>#N/A</v>
        <stp/>
        <stp>OPBOARD</stp>
        <stp/>
        <stp>0</stp>
        <stp>C</stp>
        <stp>16125</stp>
        <stp>気配値5</stp>
        <tr r="E120" s="9"/>
      </tp>
      <tp t="e">
        <v>#N/A</v>
        <stp/>
        <stp>OPBOARD</stp>
        <stp/>
        <stp>0</stp>
        <stp>C</stp>
        <stp>15625</stp>
        <stp>気配値6</stp>
        <tr r="D124" s="9"/>
      </tp>
      <tp t="e">
        <v>#N/A</v>
        <stp/>
        <stp>OPBOARD</stp>
        <stp/>
        <stp>0</stp>
        <stp>C</stp>
        <stp>16625</stp>
        <stp>気配値5</stp>
        <tr r="E116" s="9"/>
      </tp>
      <tp t="e">
        <v>#N/A</v>
        <stp/>
        <stp>OPBOARD</stp>
        <stp/>
        <stp>0</stp>
        <stp>C</stp>
        <stp>11125</stp>
        <stp>気配値5</stp>
        <tr r="E160" s="9"/>
      </tp>
      <tp t="e">
        <v>#N/A</v>
        <stp/>
        <stp>OPBOARD</stp>
        <stp/>
        <stp>0</stp>
        <stp>C</stp>
        <stp>12125</stp>
        <stp>気配値6</stp>
        <tr r="D152" s="9"/>
      </tp>
      <tp t="e">
        <v>#N/A</v>
        <stp/>
        <stp>OPBOARD</stp>
        <stp/>
        <stp>0</stp>
        <stp>C</stp>
        <stp>11625</stp>
        <stp>気配値5</stp>
        <tr r="E156" s="9"/>
      </tp>
      <tp t="e">
        <v>#N/A</v>
        <stp/>
        <stp>OPBOARD</stp>
        <stp/>
        <stp>0</stp>
        <stp>C</stp>
        <stp>12625</stp>
        <stp>気配値6</stp>
        <tr r="D148" s="9"/>
      </tp>
      <tp t="e">
        <v>#N/A</v>
        <stp/>
        <stp>OPBOARD</stp>
        <stp/>
        <stp>0</stp>
        <stp>C</stp>
        <stp>10125</stp>
        <stp>気配値5</stp>
        <tr r="E168" s="9"/>
      </tp>
      <tp t="e">
        <v>#N/A</v>
        <stp/>
        <stp>OPBOARD</stp>
        <stp/>
        <stp>0</stp>
        <stp>C</stp>
        <stp>13125</stp>
        <stp>気配値6</stp>
        <tr r="D144" s="9"/>
      </tp>
      <tp t="e">
        <v>#N/A</v>
        <stp/>
        <stp>OPBOARD</stp>
        <stp/>
        <stp>0</stp>
        <stp>C</stp>
        <stp>10625</stp>
        <stp>気配値5</stp>
        <tr r="E164" s="9"/>
      </tp>
      <tp t="e">
        <v>#N/A</v>
        <stp/>
        <stp>OPBOARD</stp>
        <stp/>
        <stp>0</stp>
        <stp>C</stp>
        <stp>13625</stp>
        <stp>気配値6</stp>
        <tr r="D140" s="9"/>
      </tp>
      <tp t="e">
        <v>#N/A</v>
        <stp/>
        <stp>OPBOARD</stp>
        <stp/>
        <stp>0</stp>
        <stp>C</stp>
        <stp>10125</stp>
        <stp>気配値6</stp>
        <tr r="D168" s="9"/>
      </tp>
      <tp t="e">
        <v>#N/A</v>
        <stp/>
        <stp>OPBOARD</stp>
        <stp/>
        <stp>0</stp>
        <stp>C</stp>
        <stp>13125</stp>
        <stp>気配値5</stp>
        <tr r="E144" s="9"/>
      </tp>
      <tp t="e">
        <v>#N/A</v>
        <stp/>
        <stp>OPBOARD</stp>
        <stp/>
        <stp>0</stp>
        <stp>C</stp>
        <stp>10625</stp>
        <stp>気配値6</stp>
        <tr r="D164" s="9"/>
      </tp>
      <tp t="e">
        <v>#N/A</v>
        <stp/>
        <stp>OPBOARD</stp>
        <stp/>
        <stp>0</stp>
        <stp>C</stp>
        <stp>13625</stp>
        <stp>気配値5</stp>
        <tr r="E140" s="9"/>
      </tp>
      <tp t="e">
        <v>#N/A</v>
        <stp/>
        <stp>OPBOARD</stp>
        <stp/>
        <stp>0</stp>
        <stp>C</stp>
        <stp>11125</stp>
        <stp>気配値6</stp>
        <tr r="D160" s="9"/>
      </tp>
      <tp t="e">
        <v>#N/A</v>
        <stp/>
        <stp>OPBOARD</stp>
        <stp/>
        <stp>0</stp>
        <stp>C</stp>
        <stp>12125</stp>
        <stp>気配値5</stp>
        <tr r="E152" s="9"/>
      </tp>
      <tp t="e">
        <v>#N/A</v>
        <stp/>
        <stp>OPBOARD</stp>
        <stp/>
        <stp>0</stp>
        <stp>C</stp>
        <stp>11625</stp>
        <stp>気配値6</stp>
        <tr r="D156" s="9"/>
      </tp>
      <tp t="e">
        <v>#N/A</v>
        <stp/>
        <stp>OPBOARD</stp>
        <stp/>
        <stp>0</stp>
        <stp>C</stp>
        <stp>12625</stp>
        <stp>気配値5</stp>
        <tr r="E148" s="9"/>
      </tp>
      <tp>
        <v>100</v>
        <stp/>
        <stp>OPBOARD</stp>
        <stp/>
        <stp>0</stp>
        <stp>C</stp>
        <stp>22625</stp>
        <stp>気配値8</stp>
        <tr r="J21" s="11"/>
        <tr r="G30" s="12"/>
      </tp>
      <tp>
        <v>90</v>
        <stp/>
        <stp>OPBOARD</stp>
        <stp/>
        <stp>0</stp>
        <stp>C</stp>
        <stp>22625</stp>
        <stp>気配値9</stp>
        <tr r="J22" s="11"/>
        <tr r="G31" s="12"/>
      </tp>
      <tp t="e">
        <v>#N/A</v>
        <stp/>
        <stp>OPBOARD</stp>
        <stp/>
        <stp>0</stp>
        <stp>C</stp>
        <stp>29125</stp>
        <stp>気配値5</stp>
        <tr r="E16" s="9"/>
      </tp>
      <tp t="e">
        <v>#N/A</v>
        <stp/>
        <stp>OPBOARD</stp>
        <stp/>
        <stp>0</stp>
        <stp>C</stp>
        <stp>29625</stp>
        <stp>気配値5</stp>
        <tr r="D12" s="9"/>
      </tp>
      <tp t="e">
        <v>#N/A</v>
        <stp/>
        <stp>OPBOARD</stp>
        <stp/>
        <stp>0</stp>
        <stp>C</stp>
        <stp>28125</stp>
        <stp>気配値5</stp>
        <tr r="E24" s="9"/>
      </tp>
      <tp t="e">
        <v>#N/A</v>
        <stp/>
        <stp>OPBOARD</stp>
        <stp/>
        <stp>0</stp>
        <stp>C</stp>
        <stp>28625</stp>
        <stp>気配値5</stp>
        <tr r="E20" s="9"/>
      </tp>
      <tp t="e">
        <v>#N/A</v>
        <stp/>
        <stp>OPBOARD</stp>
        <stp/>
        <stp>0</stp>
        <stp>C</stp>
        <stp>28125</stp>
        <stp>気配値6</stp>
        <tr r="D24" s="9"/>
      </tp>
      <tp t="e">
        <v>#N/A</v>
        <stp/>
        <stp>OPBOARD</stp>
        <stp/>
        <stp>0</stp>
        <stp>C</stp>
        <stp>28625</stp>
        <stp>気配値6</stp>
        <tr r="D20" s="9"/>
      </tp>
      <tp t="e">
        <v>#N/A</v>
        <stp/>
        <stp>OPBOARD</stp>
        <stp/>
        <stp>0</stp>
        <stp>C</stp>
        <stp>29125</stp>
        <stp>気配値6</stp>
        <tr r="D16" s="9"/>
      </tp>
      <tp t="e">
        <v>#N/A</v>
        <stp/>
        <stp>OPBOARD</stp>
        <stp/>
        <stp>0</stp>
        <stp>C</stp>
        <stp>29625</stp>
        <stp>気配値6</stp>
        <tr r="E12" s="9"/>
      </tp>
      <tp>
        <v>4</v>
        <stp/>
        <stp>OPBOARD</stp>
        <stp/>
        <stp>0</stp>
        <stp>C</stp>
        <stp>25125</stp>
        <stp>気配値5</stp>
        <tr r="E48" s="9"/>
      </tp>
      <tp>
        <v>0</v>
        <stp/>
        <stp>OPBOARD</stp>
        <stp/>
        <stp>0</stp>
        <stp>C</stp>
        <stp>26125</stp>
        <stp>気配値6</stp>
        <tr r="D40" s="9"/>
      </tp>
      <tp>
        <v>210</v>
        <stp/>
        <stp>OPBOARD</stp>
        <stp/>
        <stp>0</stp>
        <stp>C</stp>
        <stp>22625</stp>
        <stp>気配値2</stp>
        <tr r="J15" s="11"/>
        <tr r="G24" s="12"/>
      </tp>
      <tp>
        <v>2</v>
        <stp/>
        <stp>OPBOARD</stp>
        <stp/>
        <stp>0</stp>
        <stp>C</stp>
        <stp>25625</stp>
        <stp>気配値5</stp>
        <tr r="E44" s="9"/>
      </tp>
      <tp t="e">
        <v>#N/A</v>
        <stp/>
        <stp>OPBOARD</stp>
        <stp/>
        <stp>0</stp>
        <stp>C</stp>
        <stp>26625</stp>
        <stp>気配値6</stp>
        <tr r="D36" s="9"/>
      </tp>
      <tp>
        <v>11</v>
        <stp/>
        <stp>OPBOARD</stp>
        <stp/>
        <stp>0</stp>
        <stp>C</stp>
        <stp>24125</stp>
        <stp>気配値5</stp>
        <tr r="E56" s="9"/>
      </tp>
      <tp t="e">
        <v>#N/A</v>
        <stp/>
        <stp>OPBOARD</stp>
        <stp/>
        <stp>0</stp>
        <stp>C</stp>
        <stp>27125</stp>
        <stp>気配値6</stp>
        <tr r="D32" s="9"/>
      </tp>
      <tp>
        <v>145</v>
        <stp/>
        <stp>OPBOARD</stp>
        <stp/>
        <stp>0</stp>
        <stp>C</stp>
        <stp>22625</stp>
        <stp>気配値3</stp>
        <tr r="J16" s="11"/>
        <tr r="G25" s="12"/>
      </tp>
      <tp>
        <v>7</v>
        <stp/>
        <stp>OPBOARD</stp>
        <stp/>
        <stp>0</stp>
        <stp>C</stp>
        <stp>24625</stp>
        <stp>気配値5</stp>
        <tr r="E52" s="9"/>
      </tp>
      <tp t="e">
        <v>#N/A</v>
        <stp/>
        <stp>OPBOARD</stp>
        <stp/>
        <stp>0</stp>
        <stp>C</stp>
        <stp>27625</stp>
        <stp>気配値6</stp>
        <tr r="D28" s="9"/>
      </tp>
      <tp>
        <v>9</v>
        <stp/>
        <stp>OPBOARD</stp>
        <stp/>
        <stp>0</stp>
        <stp>C</stp>
        <stp>24125</stp>
        <stp>気配値6</stp>
        <tr r="D56" s="9"/>
      </tp>
      <tp t="e">
        <v>#N/A</v>
        <stp/>
        <stp>OPBOARD</stp>
        <stp/>
        <stp>0</stp>
        <stp>C</stp>
        <stp>27125</stp>
        <stp>気配値5</stp>
        <tr r="E32" s="9"/>
      </tp>
      <tp>
        <v>5</v>
        <stp/>
        <stp>OPBOARD</stp>
        <stp/>
        <stp>0</stp>
        <stp>C</stp>
        <stp>24625</stp>
        <stp>気配値6</stp>
        <tr r="D52" s="9"/>
      </tp>
      <tp t="e">
        <v>#N/A</v>
        <stp/>
        <stp>OPBOARD</stp>
        <stp/>
        <stp>0</stp>
        <stp>C</stp>
        <stp>27625</stp>
        <stp>気配値5</stp>
        <tr r="E28" s="9"/>
      </tp>
      <tp>
        <v>2</v>
        <stp/>
        <stp>OPBOARD</stp>
        <stp/>
        <stp>0</stp>
        <stp>C</stp>
        <stp>25125</stp>
        <stp>気配値6</stp>
        <tr r="D48" s="9"/>
      </tp>
      <tp>
        <v>1</v>
        <stp/>
        <stp>OPBOARD</stp>
        <stp/>
        <stp>0</stp>
        <stp>C</stp>
        <stp>26125</stp>
        <stp>気配値5</stp>
        <tr r="E40" s="9"/>
      </tp>
      <tp>
        <v>1</v>
        <stp/>
        <stp>OPBOARD</stp>
        <stp/>
        <stp>0</stp>
        <stp>C</stp>
        <stp>25625</stp>
        <stp>気配値6</stp>
        <tr r="D44" s="9"/>
      </tp>
      <tp t="e">
        <v>#N/A</v>
        <stp/>
        <stp>OPBOARD</stp>
        <stp/>
        <stp>0</stp>
        <stp>C</stp>
        <stp>26625</stp>
        <stp>気配値5</stp>
        <tr r="E36" s="9"/>
      </tp>
      <tp>
        <v>0</v>
        <stp/>
        <stp>OPBOARD</stp>
        <stp/>
        <stp>0</stp>
        <stp>C</stp>
        <stp>21125</stp>
        <stp>気配値5</stp>
        <tr r="E80" s="9"/>
      </tp>
      <tp>
        <v>270</v>
        <stp/>
        <stp>OPBOARD</stp>
        <stp/>
        <stp>0</stp>
        <stp>C</stp>
        <stp>22125</stp>
        <stp>気配値6</stp>
        <tr r="D72" s="9"/>
      </tp>
      <tp>
        <v>0</v>
        <stp/>
        <stp>OPBOARD</stp>
        <stp/>
        <stp>0</stp>
        <stp>C</stp>
        <stp>21625</stp>
        <stp>気配値5</stp>
        <tr r="E76" s="9"/>
      </tp>
      <tp>
        <v>110</v>
        <stp/>
        <stp>OPBOARD</stp>
        <stp/>
        <stp>0</stp>
        <stp>C</stp>
        <stp>22625</stp>
        <stp>気配値6</stp>
        <tr r="J19" s="11"/>
        <tr r="G28" s="12"/>
        <tr r="D68" s="9"/>
      </tp>
      <tp>
        <v>0</v>
        <stp/>
        <stp>OPBOARD</stp>
        <stp/>
        <stp>0</stp>
        <stp>C</stp>
        <stp>20125</stp>
        <stp>気配値5</stp>
        <tr r="E88" s="9"/>
      </tp>
      <tp>
        <v>45</v>
        <stp/>
        <stp>OPBOARD</stp>
        <stp/>
        <stp>0</stp>
        <stp>C</stp>
        <stp>23125</stp>
        <stp>気配値6</stp>
        <tr r="D64" s="9"/>
      </tp>
      <tp>
        <v>0</v>
        <stp/>
        <stp>OPBOARD</stp>
        <stp/>
        <stp>0</stp>
        <stp>C</stp>
        <stp>20625</stp>
        <stp>気配値5</stp>
        <tr r="E84" s="9"/>
      </tp>
      <tp>
        <v>105</v>
        <stp/>
        <stp>OPBOARD</stp>
        <stp/>
        <stp>0</stp>
        <stp>C</stp>
        <stp>22625</stp>
        <stp>気配値7</stp>
        <tr r="J20" s="11"/>
        <tr r="G29" s="12"/>
      </tp>
      <tp>
        <v>19</v>
        <stp/>
        <stp>OPBOARD</stp>
        <stp/>
        <stp>0</stp>
        <stp>C</stp>
        <stp>23625</stp>
        <stp>気配値6</stp>
        <tr r="D60" s="9"/>
      </tp>
      <tp>
        <v>35</v>
        <stp/>
        <stp>OPBOARD</stp>
        <stp/>
        <stp>0</stp>
        <stp>C</stp>
        <stp>20125</stp>
        <stp>気配値6</stp>
        <tr r="D88" s="9"/>
      </tp>
      <tp>
        <v>55</v>
        <stp/>
        <stp>OPBOARD</stp>
        <stp/>
        <stp>0</stp>
        <stp>C</stp>
        <stp>23125</stp>
        <stp>気配値5</stp>
        <tr r="E64" s="9"/>
      </tp>
      <tp>
        <v>6</v>
        <stp/>
        <stp>OPBOARD</stp>
        <stp/>
        <stp>0</stp>
        <stp>C</stp>
        <stp>20625</stp>
        <stp>気配値6</stp>
        <tr r="D84" s="9"/>
      </tp>
      <tp>
        <v>140</v>
        <stp/>
        <stp>OPBOARD</stp>
        <stp/>
        <stp>0</stp>
        <stp>C</stp>
        <stp>22625</stp>
        <stp>気配値4</stp>
        <tr r="J17" s="11"/>
        <tr r="G26" s="12"/>
      </tp>
      <tp>
        <v>22</v>
        <stp/>
        <stp>OPBOARD</stp>
        <stp/>
        <stp>0</stp>
        <stp>C</stp>
        <stp>23625</stp>
        <stp>気配値5</stp>
        <tr r="E60" s="9"/>
      </tp>
      <tp>
        <v>140</v>
        <stp/>
        <stp>OPBOARD</stp>
        <stp/>
        <stp>0</stp>
        <stp>C</stp>
        <stp>21125</stp>
        <stp>気配値6</stp>
        <tr r="D80" s="9"/>
      </tp>
      <tp>
        <v>305</v>
        <stp/>
        <stp>OPBOARD</stp>
        <stp/>
        <stp>0</stp>
        <stp>C</stp>
        <stp>22125</stp>
        <stp>気配値5</stp>
        <tr r="E72" s="9"/>
      </tp>
      <tp>
        <v>400</v>
        <stp/>
        <stp>OPBOARD</stp>
        <stp/>
        <stp>0</stp>
        <stp>C</stp>
        <stp>21625</stp>
        <stp>気配値6</stp>
        <tr r="D76" s="9"/>
      </tp>
      <tp>
        <v>135</v>
        <stp/>
        <stp>OPBOARD</stp>
        <stp/>
        <stp>0</stp>
        <stp>C</stp>
        <stp>22625</stp>
        <stp>気配値5</stp>
        <tr r="J18" s="11"/>
        <tr r="G27" s="12"/>
        <tr r="G11" s="12"/>
        <tr r="E68" s="9"/>
      </tp>
      <tp t="s">
        <v>21,720.25</v>
        <stp/>
        <stp>OPQUOTE</stp>
        <stp/>
        <stp>0</stp>
        <stp>C</stp>
        <stp>22625</stp>
        <stp>日経平均</stp>
        <tr r="L15" s="1"/>
      </tp>
      <tp>
        <v>915</v>
        <stp/>
        <stp>OPQUOTE</stp>
        <stp/>
        <stp>0</stp>
        <stp>C</stp>
        <stp>23250</stp>
        <stp>値幅上限</stp>
        <tr r="A13" s="1"/>
      </tp>
      <tp>
        <v>1</v>
        <stp/>
        <stp>OPQUOTE</stp>
        <stp/>
        <stp>0</stp>
        <stp>C</stp>
        <stp>23250</stp>
        <stp>値幅下限</stp>
        <tr r="A12" s="1"/>
      </tp>
      <tp>
        <v>39</v>
        <stp/>
        <stp>OPQUOTE</stp>
        <stp/>
        <stp>0</stp>
        <stp>C</stp>
        <stp>23250</stp>
        <stp>夜間高値</stp>
        <tr r="D8" s="1"/>
      </tp>
      <tp>
        <v>125</v>
        <stp/>
        <stp>OPQUOTE</stp>
        <stp/>
        <stp>0</stp>
        <stp>C</stp>
        <stp>22625</stp>
        <stp>夜間高値</stp>
        <tr r="L8" s="1"/>
      </tp>
      <tp>
        <v>1</v>
        <stp/>
        <stp>OPQUOTE</stp>
        <stp/>
        <stp>0</stp>
        <stp>C</stp>
        <stp>22625</stp>
        <stp>値幅下限</stp>
        <tr r="I12" s="1"/>
      </tp>
      <tp>
        <v>1420</v>
        <stp/>
        <stp>OPQUOTE</stp>
        <stp/>
        <stp>0</stp>
        <stp>C</stp>
        <stp>22625</stp>
        <stp>値幅上限</stp>
        <tr r="I13" s="1"/>
      </tp>
      <tp t="s">
        <v>2017/12/20</v>
        <stp/>
        <stp>OPQUOTE</stp>
        <stp/>
        <stp>0</stp>
        <stp>C</stp>
        <stp>22625</stp>
        <stp>上場来高値日付</stp>
        <tr r="J13" s="1"/>
      </tp>
      <tp t="s">
        <v>2018/02/14</v>
        <stp/>
        <stp>OPQUOTE</stp>
        <stp/>
        <stp>0</stp>
        <stp>C</stp>
        <stp>22625</stp>
        <stp>上場来安値日付</stp>
        <tr r="J16" s="1"/>
      </tp>
      <tp t="s">
        <v>2018/01/09</v>
        <stp/>
        <stp>OPQUOTE</stp>
        <stp/>
        <stp>0</stp>
        <stp>C</stp>
        <stp>23250</stp>
        <stp>上場来高値日付</stp>
        <tr r="B13" s="1"/>
      </tp>
      <tp t="s">
        <v>2018/02/16</v>
        <stp/>
        <stp>OPQUOTE</stp>
        <stp/>
        <stp>0</stp>
        <stp>C</stp>
        <stp>23250</stp>
        <stp>上場来安値日付</stp>
        <tr r="B16" s="1"/>
      </tp>
      <tp>
        <v>18561</v>
        <stp/>
        <stp>OPQUOTE</stp>
        <stp/>
        <stp>0</stp>
        <stp>C</stp>
        <stp>23250</stp>
        <stp>売買代金</stp>
        <tr r="B4" s="1"/>
      </tp>
      <tp>
        <v>24720</v>
        <stp/>
        <stp>OPQUOTE</stp>
        <stp/>
        <stp>0</stp>
        <stp>C</stp>
        <stp>22625</stp>
        <stp>売買代金</stp>
        <tr r="J4" s="1"/>
      </tp>
    </main>
    <main first="oson2.rtdserver2">
      <tp t="e">
        <v>#N/A</v>
        <stp/>
        <stp>約定一覧</stp>
        <stp>=FOPEXEC(H3,H4)</stp>
        <tr r="H1" s="14"/>
      </tp>
      <tp t="e">
        <v>#N/A</v>
        <stp/>
        <stp>約定一覧</stp>
        <stp>=FOPEXEC(I3,I4)</stp>
        <tr r="I1" s="14"/>
      </tp>
      <tp t="e">
        <v>#N/A</v>
        <stp/>
        <stp>約定一覧</stp>
        <stp>=FOPEXEC(F3,F4)</stp>
        <tr r="F1" s="14"/>
      </tp>
      <tp t="e">
        <v>#N/A</v>
        <stp/>
        <stp>約定一覧</stp>
        <stp>=FOPEXEC(G3,G4)</stp>
        <tr r="G1" s="14"/>
      </tp>
      <tp t="e">
        <v>#N/A</v>
        <stp/>
        <stp>約定一覧</stp>
        <stp>=FOPEXEC(D3,D4)</stp>
        <tr r="D1" s="14"/>
      </tp>
      <tp t="e">
        <v>#N/A</v>
        <stp/>
        <stp>約定一覧</stp>
        <stp>=FOPEXEC(E3,E4)</stp>
        <tr r="E1" s="14"/>
      </tp>
      <tp t="e">
        <v>#N/A</v>
        <stp/>
        <stp>約定一覧</stp>
        <stp>=FOPEXEC(B3,B4)</stp>
        <tr r="B1" s="14"/>
      </tp>
      <tp t="e">
        <v>#N/A</v>
        <stp/>
        <stp>約定一覧</stp>
        <stp>=FOPEXEC(C3,C4)</stp>
        <tr r="C1" s="14"/>
      </tp>
      <tp t="e">
        <v>#N/A</v>
        <stp/>
        <stp>約定一覧</stp>
        <stp>=FOPEXEC(A3,A4)</stp>
        <tr r="A1" s="14"/>
      </tp>
    </main>
    <main first="oson2.rtdserver">
      <tp>
        <v>120</v>
        <stp/>
        <stp>OPQUOTE</stp>
        <stp/>
        <stp>0</stp>
        <stp>C</stp>
        <stp>22625</stp>
        <stp>夜間終値</stp>
        <tr r="L10" s="1"/>
        <tr r="N10" s="1"/>
      </tp>
      <tp t="s">
        <v>2018/01/23</v>
        <stp/>
        <stp>OPQUOTE</stp>
        <stp/>
        <stp>0</stp>
        <stp>C</stp>
        <stp>23250</stp>
        <stp>日経平均年初来高値日付</stp>
        <tr r="F13" s="1"/>
      </tp>
      <tp t="s">
        <v>2017/04/17</v>
        <stp/>
        <stp>OPQUOTE</stp>
        <stp/>
        <stp>0</stp>
        <stp>C</stp>
        <stp>23250</stp>
        <stp>日経平均年初来安値日付</stp>
        <tr r="F16" s="1"/>
      </tp>
      <tp t="s">
        <v>N225OP 18/03C23250</v>
        <stp/>
        <stp>OPQUOTE</stp>
        <stp/>
        <stp>0</stp>
        <stp>C</stp>
        <stp>23250</stp>
        <stp>銘柄名</stp>
        <tr r="D2" s="1"/>
        <tr r="E3" s="11"/>
      </tp>
      <tp>
        <v>39</v>
        <stp/>
        <stp>OPQUOTE</stp>
        <stp/>
        <stp>0</stp>
        <stp>C</stp>
        <stp>23250</stp>
        <stp>夜間終値</stp>
        <tr r="D10" s="1"/>
        <tr r="F10" s="1"/>
      </tp>
      <tp t="s">
        <v>2018/01/23</v>
        <stp/>
        <stp>OPQUOTE</stp>
        <stp/>
        <stp>0</stp>
        <stp>C</stp>
        <stp>22625</stp>
        <stp>日経平均年初来高値日付</stp>
        <tr r="N13" s="1"/>
      </tp>
      <tp t="s">
        <v>2017/04/17</v>
        <stp/>
        <stp>OPQUOTE</stp>
        <stp/>
        <stp>0</stp>
        <stp>C</stp>
        <stp>22625</stp>
        <stp>日経平均年初来安値日付</stp>
        <tr r="N16" s="1"/>
      </tp>
      <tp t="s">
        <v>N225OP 18/03C22625</v>
        <stp/>
        <stp>OPQUOTE</stp>
        <stp/>
        <stp>0</stp>
        <stp>C</stp>
        <stp>22625</stp>
        <stp>銘柄名</stp>
        <tr r="L2" s="1"/>
        <tr r="K3" s="11"/>
      </tp>
      <tp>
        <v>7555</v>
        <stp/>
        <stp>OPQUOTE</stp>
        <stp/>
        <stp>0</stp>
        <stp>C</stp>
        <stp>23250</stp>
        <stp>建玉残高</stp>
        <tr r="D4" s="1"/>
      </tp>
    </main>
    <main first="oson2.rtdserver2">
      <tp t="e">
        <v>#N/A</v>
        <stp/>
        <stp>注文通知情報</stp>
        <stp>=ORDERRESULT("注文種別",B3)</stp>
        <tr r="B1" s="18"/>
      </tp>
    </main>
    <main first="oson2.rtdserver">
      <tp>
        <v>1656</v>
        <stp/>
        <stp>OPQUOTE</stp>
        <stp/>
        <stp>0</stp>
        <stp>C</stp>
        <stp>22625</stp>
        <stp>建玉残高</stp>
        <tr r="L4" s="1"/>
      </tp>
      <tp>
        <v>21900</v>
        <stp/>
        <stp>FQUOTE</stp>
        <stp>N225</stp>
        <stp>0</stp>
        <stp>現在値</stp>
        <tr r="P7" s="9"/>
      </tp>
      <tp>
        <v>30</v>
        <stp/>
        <stp>OPQUOTE</stp>
        <stp/>
        <stp>0</stp>
        <stp>C</stp>
        <stp>23250</stp>
        <stp>夜間始値</stp>
        <tr r="D7" s="1"/>
      </tp>
      <tp>
        <v>27</v>
        <stp/>
        <stp>OPQUOTE</stp>
        <stp/>
        <stp>0</stp>
        <stp>C</stp>
        <stp>23250</stp>
        <stp>夜間安値</stp>
        <tr r="D9" s="1"/>
      </tp>
      <tp>
        <v>95</v>
        <stp/>
        <stp>OPQUOTE</stp>
        <stp/>
        <stp>0</stp>
        <stp>C</stp>
        <stp>22625</stp>
        <stp>夜間安値</stp>
        <tr r="L9" s="1"/>
      </tp>
      <tp>
        <v>100</v>
        <stp/>
        <stp>OPQUOTE</stp>
        <stp/>
        <stp>0</stp>
        <stp>C</stp>
        <stp>22625</stp>
        <stp>夜間始値</stp>
        <tr r="L7" s="1"/>
      </tp>
    </main>
    <main first="oson2.rtdserver2">
      <tp t="e">
        <v>#N/A</v>
        <stp/>
        <stp>売・四本値</stp>
        <stp>=opcandle($L$2,$L$3,$L$4,$L$5,$L$6,"高値",E3,$L$7,$L$8)</stp>
        <tr r="N5" s="3"/>
      </tp>
      <tp t="e">
        <v>#N/A</v>
        <stp/>
        <stp>売・四本値</stp>
        <stp>=opcandle($L$2,$L$3,$L$4,$L$5,$L$6,"終値",G3,$L$7,$L$8)</stp>
        <tr r="N7" s="3"/>
      </tp>
      <tp t="e">
        <v>#N/A</v>
        <stp/>
        <stp>売・四本値</stp>
        <stp>=opcandle($L$2,$L$3,$L$4,$L$5,$L$6,"安値",F3,$L$7,$L$8)</stp>
        <tr r="N6" s="3"/>
      </tp>
      <tp t="e">
        <v>#N/A</v>
        <stp/>
        <stp>売・四本値</stp>
        <stp>=opcandle($L$2,$L$3,$L$4,$L$5,$L$6,"始値",D3,$L$7,$L$8)</stp>
        <tr r="N4" s="3"/>
      </tp>
    </main>
    <main first="oson2.rtdserver">
      <tp>
        <v>120</v>
        <stp/>
        <stp>OPQUOTE</stp>
        <stp/>
        <stp>0</stp>
        <stp>C</stp>
        <stp>22625</stp>
        <stp>現在値</stp>
        <tr r="J3" s="1"/>
        <tr r="J24" s="11"/>
        <tr r="G33" s="12"/>
      </tp>
      <tp>
        <v>990</v>
        <stp/>
        <stp>OPQUOTE</stp>
        <stp/>
        <stp>0</stp>
        <stp>C</stp>
        <stp>23250</stp>
        <stp>上場来高値</stp>
        <tr r="B12" s="1"/>
      </tp>
      <tp>
        <v>39</v>
        <stp/>
        <stp>OPQUOTE</stp>
        <stp/>
        <stp>0</stp>
        <stp>C</stp>
        <stp>23250</stp>
        <stp>現在値</stp>
        <tr r="B3" s="1"/>
        <tr r="D24" s="11"/>
        <tr r="C33" s="12"/>
      </tp>
      <tp>
        <v>720</v>
        <stp/>
        <stp>OPQUOTE</stp>
        <stp/>
        <stp>0</stp>
        <stp>C</stp>
        <stp>22625</stp>
        <stp>上場来高値</stp>
        <tr r="J12" s="1"/>
      </tp>
      <tp>
        <v>125</v>
        <stp/>
        <stp>OPQUOTE</stp>
        <stp/>
        <stp>0</stp>
        <stp>C</stp>
        <stp>22625</stp>
        <stp>日中高値</stp>
        <tr r="J8" s="1"/>
      </tp>
      <tp>
        <v>42</v>
        <stp/>
        <stp>OPQUOTE</stp>
        <stp/>
        <stp>0</stp>
        <stp>C</stp>
        <stp>23250</stp>
        <stp>日中高値</stp>
        <tr r="B8" s="1"/>
      </tp>
      <tp>
        <v>125</v>
        <stp/>
        <stp>OPQUOTE</stp>
        <stp/>
        <stp>0</stp>
        <stp>C</stp>
        <stp>22625</stp>
        <stp>高値</stp>
        <tr r="N8" s="1"/>
      </tp>
      <tp t="s">
        <v>255.27</v>
        <stp/>
        <stp>OPQUOTE</stp>
        <stp/>
        <stp>0</stp>
        <stp>C</stp>
        <stp>22625</stp>
        <stp>日経平均前日比</stp>
        <tr r="L16" s="1"/>
      </tp>
      <tp>
        <v>39</v>
        <stp/>
        <stp>OPQUOTE</stp>
        <stp/>
        <stp>0</stp>
        <stp>C</stp>
        <stp>23250</stp>
        <stp>高値</stp>
        <tr r="F8" s="1"/>
      </tp>
      <tp t="s">
        <v>255.27</v>
        <stp/>
        <stp>OPQUOTE</stp>
        <stp/>
        <stp>0</stp>
        <stp>C</stp>
        <stp>23250</stp>
        <stp>日経平均前日比</stp>
        <tr r="D16" s="1"/>
      </tp>
    </main>
    <main first="oson2.rtdserver2">
      <tp t="e">
        <v>#N/A</v>
        <stp/>
        <stp>注文通知情報</stp>
        <stp>=ORDERRESULT("注文番号",A3)</stp>
        <tr r="A1" s="18"/>
      </tp>
    </main>
    <main first="oson2.rtdserver">
      <tp t="s">
        <v>+1.19</v>
        <stp/>
        <stp>OPQUOTE</stp>
        <stp/>
        <stp>0</stp>
        <stp>C</stp>
        <stp>22625</stp>
        <stp>日経平均前日比率</stp>
        <tr r="M16" s="1"/>
      </tp>
      <tp>
        <v>29</v>
        <stp/>
        <stp>OPQUOTE</stp>
        <stp/>
        <stp>0</stp>
        <stp>C</stp>
        <stp>23250</stp>
        <stp>前日終値</stp>
        <tr r="B5" s="1"/>
      </tp>
      <tp t="s">
        <v>24129.34</v>
        <stp/>
        <stp>OPQUOTE</stp>
        <stp/>
        <stp>0</stp>
        <stp>C</stp>
        <stp>22625</stp>
        <stp>日経平均年初来高値</stp>
        <tr r="N12" s="1"/>
      </tp>
    </main>
    <main first="oson2.rtdserver2">
      <tp t="e">
        <v>#N/A</v>
        <stp/>
        <stp>注文通知情報</stp>
        <stp>=ORDERRESULT("エラーメッセージ",D3)</stp>
        <tr r="D1" s="18"/>
      </tp>
    </main>
    <main first="oson2.rtdserver">
      <tp>
        <v>39</v>
        <stp/>
        <stp>OPQUOTE</stp>
        <stp/>
        <stp>0</stp>
        <stp>C</stp>
        <stp>23250</stp>
        <stp>理論価格</stp>
        <tr r="G4" s="1"/>
      </tp>
      <tp>
        <v>120</v>
        <stp/>
        <stp>OPQUOTE</stp>
        <stp/>
        <stp>0</stp>
        <stp>C</stp>
        <stp>22625</stp>
        <stp>理論価格</stp>
        <tr r="O4" s="1"/>
      </tp>
      <tp>
        <v>95</v>
        <stp/>
        <stp>OPQUOTE</stp>
        <stp/>
        <stp>0</stp>
        <stp>C</stp>
        <stp>22625</stp>
        <stp>前日終値</stp>
        <tr r="J5" s="1"/>
      </tp>
      <tp t="s">
        <v>+1.19</v>
        <stp/>
        <stp>OPQUOTE</stp>
        <stp/>
        <stp>0</stp>
        <stp>C</stp>
        <stp>23250</stp>
        <stp>日経平均前日比率</stp>
        <tr r="E16" s="1"/>
      </tp>
      <tp t="s">
        <v>24129.34</v>
        <stp/>
        <stp>OPQUOTE</stp>
        <stp/>
        <stp>0</stp>
        <stp>C</stp>
        <stp>23250</stp>
        <stp>日経平均年初来高値</stp>
        <tr r="F12" s="1"/>
      </tp>
      <tp>
        <v>4</v>
        <stp/>
        <stp>OPBOARD</stp>
        <stp/>
        <stp>0</stp>
        <stp>C</stp>
        <stp>23250</stp>
        <stp>売気配数量2</stp>
        <tr r="C15" s="11"/>
        <tr r="B24" s="12"/>
      </tp>
      <tp>
        <v>8</v>
        <stp/>
        <stp>OPBOARD</stp>
        <stp/>
        <stp>0</stp>
        <stp>C</stp>
        <stp>23250</stp>
        <stp>売気配数量3</stp>
        <tr r="C16" s="11"/>
        <tr r="B25" s="12"/>
      </tp>
      <tp>
        <v>0</v>
        <stp/>
        <stp>OPBOARD</stp>
        <stp/>
        <stp>0</stp>
        <stp>C</stp>
        <stp>23250</stp>
        <stp>売気配数量6</stp>
        <tr r="C19" s="11"/>
        <tr r="B28" s="12"/>
      </tp>
      <tp>
        <v>0</v>
        <stp/>
        <stp>OPBOARD</stp>
        <stp/>
        <stp>0</stp>
        <stp>C</stp>
        <stp>23250</stp>
        <stp>売気配数量7</stp>
        <tr r="C20" s="11"/>
        <tr r="B29" s="12"/>
      </tp>
      <tp>
        <v>9</v>
        <stp/>
        <stp>OPBOARD</stp>
        <stp/>
        <stp>0</stp>
        <stp>C</stp>
        <stp>23250</stp>
        <stp>売気配数量4</stp>
        <tr r="C17" s="11"/>
        <tr r="B26" s="12"/>
      </tp>
      <tp>
        <v>3</v>
        <stp/>
        <stp>OPBOARD</stp>
        <stp/>
        <stp>0</stp>
        <stp>C</stp>
        <stp>23250</stp>
        <stp>売気配数量5</stp>
        <tr r="C18" s="11"/>
        <tr r="B27" s="12"/>
      </tp>
      <tp>
        <v>0</v>
        <stp/>
        <stp>OPBOARD</stp>
        <stp/>
        <stp>0</stp>
        <stp>C</stp>
        <stp>23250</stp>
        <stp>売気配数量8</stp>
        <tr r="C21" s="11"/>
        <tr r="B30" s="12"/>
      </tp>
      <tp>
        <v>0</v>
        <stp/>
        <stp>OPBOARD</stp>
        <stp/>
        <stp>0</stp>
        <stp>C</stp>
        <stp>23250</stp>
        <stp>売気配数量9</stp>
        <tr r="C22" s="11"/>
        <tr r="B31" s="12"/>
      </tp>
      <tp>
        <v>8</v>
        <stp/>
        <stp>OPBOARD</stp>
        <stp/>
        <stp>0</stp>
        <stp>C</stp>
        <stp>22625</stp>
        <stp>売気配数量5</stp>
        <tr r="I18" s="11"/>
        <tr r="F27" s="12"/>
        <tr r="G12" s="12"/>
      </tp>
      <tp>
        <v>4</v>
        <stp/>
        <stp>OPBOARD</stp>
        <stp/>
        <stp>0</stp>
        <stp>C</stp>
        <stp>22625</stp>
        <stp>売気配数量4</stp>
        <tr r="I17" s="11"/>
        <tr r="F26" s="12"/>
      </tp>
      <tp>
        <v>0</v>
        <stp/>
        <stp>OPBOARD</stp>
        <stp/>
        <stp>0</stp>
        <stp>C</stp>
        <stp>22625</stp>
        <stp>売気配数量7</stp>
        <tr r="I20" s="11"/>
        <tr r="F29" s="12"/>
      </tp>
      <tp>
        <v>0</v>
        <stp/>
        <stp>OPBOARD</stp>
        <stp/>
        <stp>0</stp>
        <stp>C</stp>
        <stp>22625</stp>
        <stp>売気配数量6</stp>
        <tr r="I19" s="11"/>
        <tr r="F28" s="12"/>
      </tp>
      <tp>
        <v>12</v>
        <stp/>
        <stp>OPBOARD</stp>
        <stp/>
        <stp>0</stp>
        <stp>C</stp>
        <stp>22625</stp>
        <stp>売気配数量3</stp>
        <tr r="I16" s="11"/>
        <tr r="F25" s="12"/>
      </tp>
      <tp>
        <v>1</v>
        <stp/>
        <stp>OPBOARD</stp>
        <stp/>
        <stp>0</stp>
        <stp>C</stp>
        <stp>22625</stp>
        <stp>売気配数量2</stp>
        <tr r="I15" s="11"/>
        <tr r="F24" s="12"/>
      </tp>
      <tp>
        <v>0</v>
        <stp/>
        <stp>OPBOARD</stp>
        <stp/>
        <stp>0</stp>
        <stp>C</stp>
        <stp>22625</stp>
        <stp>売気配数量9</stp>
        <tr r="I22" s="11"/>
        <tr r="F31" s="12"/>
      </tp>
      <tp>
        <v>0</v>
        <stp/>
        <stp>OPBOARD</stp>
        <stp/>
        <stp>0</stp>
        <stp>C</stp>
        <stp>22625</stp>
        <stp>売気配数量8</stp>
        <tr r="I21" s="11"/>
        <tr r="F30" s="12"/>
      </tp>
      <tp>
        <v>0</v>
        <stp/>
        <stp>OPQUOTE</stp>
        <stp/>
        <stp>0</stp>
        <stp>C</stp>
        <stp>20375</stp>
        <stp>出来高</stp>
        <tr r="C86" s="9"/>
      </tp>
      <tp>
        <v>0</v>
        <stp/>
        <stp>OPQUOTE</stp>
        <stp/>
        <stp>0</stp>
        <stp>C</stp>
        <stp>21375</stp>
        <stp>出来高</stp>
        <tr r="C78" s="9"/>
      </tp>
      <tp>
        <v>90</v>
        <stp/>
        <stp>OPQUOTE</stp>
        <stp/>
        <stp>0</stp>
        <stp>C</stp>
        <stp>22375</stp>
        <stp>出来高</stp>
        <tr r="C70" s="9"/>
      </tp>
      <tp>
        <v>81</v>
        <stp/>
        <stp>OPQUOTE</stp>
        <stp/>
        <stp>0</stp>
        <stp>C</stp>
        <stp>23375</stp>
        <stp>出来高</stp>
        <tr r="C62" s="9"/>
      </tp>
      <tp>
        <v>6</v>
        <stp/>
        <stp>OPQUOTE</stp>
        <stp/>
        <stp>0</stp>
        <stp>C</stp>
        <stp>24375</stp>
        <stp>出来高</stp>
        <tr r="C54" s="9"/>
      </tp>
      <tp>
        <v>37</v>
        <stp/>
        <stp>OPQUOTE</stp>
        <stp/>
        <stp>0</stp>
        <stp>C</stp>
        <stp>25375</stp>
        <stp>出来高</stp>
        <tr r="C46" s="9"/>
      </tp>
      <tp t="e">
        <v>#N/A</v>
        <stp/>
        <stp>OPQUOTE</stp>
        <stp/>
        <stp>0</stp>
        <stp>C</stp>
        <stp>26375</stp>
        <stp>出来高</stp>
        <tr r="C38" s="9"/>
      </tp>
      <tp t="e">
        <v>#N/A</v>
        <stp/>
        <stp>OPQUOTE</stp>
        <stp/>
        <stp>0</stp>
        <stp>C</stp>
        <stp>27375</stp>
        <stp>出来高</stp>
        <tr r="C30" s="9"/>
      </tp>
      <tp t="e">
        <v>#N/A</v>
        <stp/>
        <stp>OPQUOTE</stp>
        <stp/>
        <stp>0</stp>
        <stp>C</stp>
        <stp>28375</stp>
        <stp>出来高</stp>
        <tr r="C22" s="9"/>
      </tp>
      <tp t="e">
        <v>#N/A</v>
        <stp/>
        <stp>OPQUOTE</stp>
        <stp/>
        <stp>0</stp>
        <stp>C</stp>
        <stp>29375</stp>
        <stp>出来高</stp>
        <tr r="C14" s="9"/>
      </tp>
      <tp t="e">
        <v>#N/A</v>
        <stp/>
        <stp>OPQUOTE</stp>
        <stp/>
        <stp>0</stp>
        <stp>C</stp>
        <stp>10375</stp>
        <stp>出来高</stp>
        <tr r="C166" s="9"/>
      </tp>
      <tp t="e">
        <v>#N/A</v>
        <stp/>
        <stp>OPQUOTE</stp>
        <stp/>
        <stp>0</stp>
        <stp>C</stp>
        <stp>11375</stp>
        <stp>出来高</stp>
        <tr r="C158" s="9"/>
      </tp>
      <tp t="e">
        <v>#N/A</v>
        <stp/>
        <stp>OPQUOTE</stp>
        <stp/>
        <stp>0</stp>
        <stp>C</stp>
        <stp>12375</stp>
        <stp>出来高</stp>
        <tr r="C150" s="9"/>
      </tp>
      <tp t="e">
        <v>#N/A</v>
        <stp/>
        <stp>OPQUOTE</stp>
        <stp/>
        <stp>0</stp>
        <stp>C</stp>
        <stp>13375</stp>
        <stp>出来高</stp>
        <tr r="C142" s="9"/>
      </tp>
      <tp t="e">
        <v>#N/A</v>
        <stp/>
        <stp>OPQUOTE</stp>
        <stp/>
        <stp>0</stp>
        <stp>C</stp>
        <stp>14375</stp>
        <stp>出来高</stp>
        <tr r="C134" s="9"/>
      </tp>
      <tp t="e">
        <v>#N/A</v>
        <stp/>
        <stp>OPQUOTE</stp>
        <stp/>
        <stp>0</stp>
        <stp>C</stp>
        <stp>15375</stp>
        <stp>出来高</stp>
        <tr r="C126" s="9"/>
      </tp>
      <tp t="e">
        <v>#N/A</v>
        <stp/>
        <stp>OPQUOTE</stp>
        <stp/>
        <stp>0</stp>
        <stp>C</stp>
        <stp>16375</stp>
        <stp>出来高</stp>
        <tr r="C118" s="9"/>
      </tp>
      <tp t="e">
        <v>#N/A</v>
        <stp/>
        <stp>OPQUOTE</stp>
        <stp/>
        <stp>0</stp>
        <stp>C</stp>
        <stp>17375</stp>
        <stp>出来高</stp>
        <tr r="C110" s="9"/>
      </tp>
      <tp t="e">
        <v>#N/A</v>
        <stp/>
        <stp>OPQUOTE</stp>
        <stp/>
        <stp>0</stp>
        <stp>C</stp>
        <stp>18375</stp>
        <stp>出来高</stp>
        <tr r="C102" s="9"/>
      </tp>
      <tp>
        <v>0</v>
        <stp/>
        <stp>OPQUOTE</stp>
        <stp/>
        <stp>0</stp>
        <stp>C</stp>
        <stp>19375</stp>
        <stp>出来高</stp>
        <tr r="C94" s="9"/>
      </tp>
      <tp>
        <v>0</v>
        <stp/>
        <stp>OPQUOTE</stp>
        <stp/>
        <stp>0</stp>
        <stp>C</stp>
        <stp>20250</stp>
        <stp>出来高</stp>
        <tr r="C87" s="9"/>
      </tp>
      <tp>
        <v>0</v>
        <stp/>
        <stp>OPQUOTE</stp>
        <stp/>
        <stp>0</stp>
        <stp>C</stp>
        <stp>21250</stp>
        <stp>出来高</stp>
        <tr r="C79" s="9"/>
      </tp>
      <tp>
        <v>228</v>
        <stp/>
        <stp>OPQUOTE</stp>
        <stp/>
        <stp>0</stp>
        <stp>C</stp>
        <stp>22250</stp>
        <stp>出来高</stp>
        <tr r="C71" s="9"/>
      </tp>
      <tp>
        <v>560</v>
        <stp/>
        <stp>OPQUOTE</stp>
        <stp/>
        <stp>0</stp>
        <stp>C</stp>
        <stp>23250</stp>
        <stp>出来高</stp>
        <tr r="G3" s="1"/>
        <tr r="C63" s="9"/>
      </tp>
      <tp>
        <v>48</v>
        <stp/>
        <stp>OPQUOTE</stp>
        <stp/>
        <stp>0</stp>
        <stp>C</stp>
        <stp>24250</stp>
        <stp>出来高</stp>
        <tr r="C55" s="9"/>
      </tp>
      <tp>
        <v>34</v>
        <stp/>
        <stp>OPQUOTE</stp>
        <stp/>
        <stp>0</stp>
        <stp>C</stp>
        <stp>25250</stp>
        <stp>出来高</stp>
        <tr r="C47" s="9"/>
      </tp>
      <tp>
        <v>5</v>
        <stp/>
        <stp>OPQUOTE</stp>
        <stp/>
        <stp>0</stp>
        <stp>C</stp>
        <stp>26250</stp>
        <stp>出来高</stp>
        <tr r="C39" s="9"/>
      </tp>
      <tp t="e">
        <v>#N/A</v>
        <stp/>
        <stp>OPQUOTE</stp>
        <stp/>
        <stp>0</stp>
        <stp>C</stp>
        <stp>27250</stp>
        <stp>出来高</stp>
        <tr r="C31" s="9"/>
      </tp>
      <tp t="e">
        <v>#N/A</v>
        <stp/>
        <stp>OPQUOTE</stp>
        <stp/>
        <stp>0</stp>
        <stp>C</stp>
        <stp>28250</stp>
        <stp>出来高</stp>
        <tr r="C23" s="9"/>
      </tp>
      <tp t="e">
        <v>#N/A</v>
        <stp/>
        <stp>OPQUOTE</stp>
        <stp/>
        <stp>0</stp>
        <stp>C</stp>
        <stp>29250</stp>
        <stp>出来高</stp>
        <tr r="C15" s="9"/>
      </tp>
      <tp t="e">
        <v>#N/A</v>
        <stp/>
        <stp>OPQUOTE</stp>
        <stp/>
        <stp>0</stp>
        <stp>C</stp>
        <stp>10250</stp>
        <stp>出来高</stp>
        <tr r="C167" s="9"/>
      </tp>
      <tp t="e">
        <v>#N/A</v>
        <stp/>
        <stp>OPQUOTE</stp>
        <stp/>
        <stp>0</stp>
        <stp>C</stp>
        <stp>11250</stp>
        <stp>出来高</stp>
        <tr r="C159" s="9"/>
      </tp>
      <tp>
        <v>0</v>
        <stp/>
        <stp>OPQUOTE</stp>
        <stp/>
        <stp>0</stp>
        <stp>C</stp>
        <stp>12250</stp>
        <stp>出来高</stp>
        <tr r="C151" s="9"/>
      </tp>
      <tp>
        <v>0</v>
        <stp/>
        <stp>OPQUOTE</stp>
        <stp/>
        <stp>0</stp>
        <stp>C</stp>
        <stp>13250</stp>
        <stp>出来高</stp>
        <tr r="C143" s="9"/>
      </tp>
      <tp>
        <v>0</v>
        <stp/>
        <stp>OPQUOTE</stp>
        <stp/>
        <stp>0</stp>
        <stp>C</stp>
        <stp>14250</stp>
        <stp>出来高</stp>
        <tr r="C135" s="9"/>
      </tp>
      <tp>
        <v>0</v>
        <stp/>
        <stp>OPQUOTE</stp>
        <stp/>
        <stp>0</stp>
        <stp>C</stp>
        <stp>15250</stp>
        <stp>出来高</stp>
        <tr r="C127" s="9"/>
      </tp>
      <tp>
        <v>0</v>
        <stp/>
        <stp>OPQUOTE</stp>
        <stp/>
        <stp>0</stp>
        <stp>C</stp>
        <stp>16250</stp>
        <stp>出来高</stp>
        <tr r="C119" s="9"/>
      </tp>
      <tp>
        <v>0</v>
        <stp/>
        <stp>OPQUOTE</stp>
        <stp/>
        <stp>0</stp>
        <stp>C</stp>
        <stp>17250</stp>
        <stp>出来高</stp>
        <tr r="C111" s="9"/>
      </tp>
      <tp>
        <v>0</v>
        <stp/>
        <stp>OPQUOTE</stp>
        <stp/>
        <stp>0</stp>
        <stp>C</stp>
        <stp>18250</stp>
        <stp>出来高</stp>
        <tr r="C103" s="9"/>
      </tp>
      <tp>
        <v>0</v>
        <stp/>
        <stp>OPQUOTE</stp>
        <stp/>
        <stp>0</stp>
        <stp>C</stp>
        <stp>19250</stp>
        <stp>出来高</stp>
        <tr r="C95" s="9"/>
      </tp>
      <tp>
        <v>0</v>
        <stp/>
        <stp>OPQUOTE</stp>
        <stp/>
        <stp>0</stp>
        <stp>C</stp>
        <stp>20125</stp>
        <stp>出来高</stp>
        <tr r="C88" s="9"/>
      </tp>
      <tp>
        <v>0</v>
        <stp/>
        <stp>OPQUOTE</stp>
        <stp/>
        <stp>0</stp>
        <stp>C</stp>
        <stp>21125</stp>
        <stp>出来高</stp>
        <tr r="C80" s="9"/>
      </tp>
      <tp>
        <v>167</v>
        <stp/>
        <stp>OPQUOTE</stp>
        <stp/>
        <stp>0</stp>
        <stp>C</stp>
        <stp>22125</stp>
        <stp>出来高</stp>
        <tr r="C72" s="9"/>
      </tp>
      <tp>
        <v>506</v>
        <stp/>
        <stp>OPQUOTE</stp>
        <stp/>
        <stp>0</stp>
        <stp>C</stp>
        <stp>23125</stp>
        <stp>出来高</stp>
        <tr r="C64" s="9"/>
      </tp>
      <tp>
        <v>63</v>
        <stp/>
        <stp>OPQUOTE</stp>
        <stp/>
        <stp>0</stp>
        <stp>C</stp>
        <stp>24125</stp>
        <stp>出来高</stp>
        <tr r="C56" s="9"/>
      </tp>
      <tp>
        <v>17</v>
        <stp/>
        <stp>OPQUOTE</stp>
        <stp/>
        <stp>0</stp>
        <stp>C</stp>
        <stp>25125</stp>
        <stp>出来高</stp>
        <tr r="C48" s="9"/>
      </tp>
      <tp>
        <v>34</v>
        <stp/>
        <stp>OPQUOTE</stp>
        <stp/>
        <stp>0</stp>
        <stp>C</stp>
        <stp>26125</stp>
        <stp>出来高</stp>
        <tr r="C40" s="9"/>
      </tp>
      <tp t="e">
        <v>#N/A</v>
        <stp/>
        <stp>OPQUOTE</stp>
        <stp/>
        <stp>0</stp>
        <stp>C</stp>
        <stp>27125</stp>
        <stp>出来高</stp>
        <tr r="C32" s="9"/>
      </tp>
      <tp t="e">
        <v>#N/A</v>
        <stp/>
        <stp>OPQUOTE</stp>
        <stp/>
        <stp>0</stp>
        <stp>C</stp>
        <stp>28125</stp>
        <stp>出来高</stp>
        <tr r="C24" s="9"/>
      </tp>
      <tp t="e">
        <v>#N/A</v>
        <stp/>
        <stp>OPQUOTE</stp>
        <stp/>
        <stp>0</stp>
        <stp>C</stp>
        <stp>29125</stp>
        <stp>出来高</stp>
        <tr r="C16" s="9"/>
      </tp>
      <tp t="e">
        <v>#N/A</v>
        <stp/>
        <stp>OPQUOTE</stp>
        <stp/>
        <stp>0</stp>
        <stp>C</stp>
        <stp>10125</stp>
        <stp>出来高</stp>
        <tr r="C168" s="9"/>
      </tp>
      <tp t="e">
        <v>#N/A</v>
        <stp/>
        <stp>OPQUOTE</stp>
        <stp/>
        <stp>0</stp>
        <stp>C</stp>
        <stp>11125</stp>
        <stp>出来高</stp>
        <tr r="C160" s="9"/>
      </tp>
      <tp t="e">
        <v>#N/A</v>
        <stp/>
        <stp>OPQUOTE</stp>
        <stp/>
        <stp>0</stp>
        <stp>C</stp>
        <stp>12125</stp>
        <stp>出来高</stp>
        <tr r="C152" s="9"/>
      </tp>
      <tp t="e">
        <v>#N/A</v>
        <stp/>
        <stp>OPQUOTE</stp>
        <stp/>
        <stp>0</stp>
        <stp>C</stp>
        <stp>13125</stp>
        <stp>出来高</stp>
        <tr r="C144" s="9"/>
      </tp>
      <tp t="e">
        <v>#N/A</v>
        <stp/>
        <stp>OPQUOTE</stp>
        <stp/>
        <stp>0</stp>
        <stp>C</stp>
        <stp>14125</stp>
        <stp>出来高</stp>
        <tr r="C136" s="9"/>
      </tp>
      <tp t="e">
        <v>#N/A</v>
        <stp/>
        <stp>OPQUOTE</stp>
        <stp/>
        <stp>0</stp>
        <stp>C</stp>
        <stp>15125</stp>
        <stp>出来高</stp>
        <tr r="C128" s="9"/>
      </tp>
      <tp t="e">
        <v>#N/A</v>
        <stp/>
        <stp>OPQUOTE</stp>
        <stp/>
        <stp>0</stp>
        <stp>C</stp>
        <stp>16125</stp>
        <stp>出来高</stp>
        <tr r="C120" s="9"/>
      </tp>
      <tp t="e">
        <v>#N/A</v>
        <stp/>
        <stp>OPQUOTE</stp>
        <stp/>
        <stp>0</stp>
        <stp>C</stp>
        <stp>17125</stp>
        <stp>出来高</stp>
        <tr r="C112" s="9"/>
      </tp>
      <tp t="e">
        <v>#N/A</v>
        <stp/>
        <stp>OPQUOTE</stp>
        <stp/>
        <stp>0</stp>
        <stp>C</stp>
        <stp>18125</stp>
        <stp>出来高</stp>
        <tr r="C104" s="9"/>
      </tp>
      <tp>
        <v>0</v>
        <stp/>
        <stp>OPQUOTE</stp>
        <stp/>
        <stp>0</stp>
        <stp>C</stp>
        <stp>19125</stp>
        <stp>出来高</stp>
        <tr r="C96" s="9"/>
      </tp>
      <tp>
        <v>0</v>
        <stp/>
        <stp>OPQUOTE</stp>
        <stp/>
        <stp>0</stp>
        <stp>C</stp>
        <stp>20000</stp>
        <stp>出来高</stp>
        <tr r="C89" s="9"/>
      </tp>
      <tp>
        <v>1</v>
        <stp/>
        <stp>OPQUOTE</stp>
        <stp/>
        <stp>0</stp>
        <stp>C</stp>
        <stp>21000</stp>
        <stp>出来高</stp>
        <tr r="C81" s="9"/>
      </tp>
      <tp>
        <v>313</v>
        <stp/>
        <stp>OPQUOTE</stp>
        <stp/>
        <stp>0</stp>
        <stp>C</stp>
        <stp>22000</stp>
        <stp>出来高</stp>
        <tr r="C73" s="9"/>
      </tp>
      <tp>
        <v>2101</v>
        <stp/>
        <stp>OPQUOTE</stp>
        <stp/>
        <stp>0</stp>
        <stp>C</stp>
        <stp>23000</stp>
        <stp>出来高</stp>
        <tr r="C65" s="9"/>
      </tp>
      <tp>
        <v>244</v>
        <stp/>
        <stp>OPQUOTE</stp>
        <stp/>
        <stp>0</stp>
        <stp>C</stp>
        <stp>24000</stp>
        <stp>出来高</stp>
        <tr r="C57" s="9"/>
      </tp>
      <tp>
        <v>31</v>
        <stp/>
        <stp>OPQUOTE</stp>
        <stp/>
        <stp>0</stp>
        <stp>C</stp>
        <stp>25000</stp>
        <stp>出来高</stp>
        <tr r="C49" s="9"/>
      </tp>
      <tp>
        <v>40</v>
        <stp/>
        <stp>OPQUOTE</stp>
        <stp/>
        <stp>0</stp>
        <stp>C</stp>
        <stp>26000</stp>
        <stp>出来高</stp>
        <tr r="C41" s="9"/>
      </tp>
      <tp>
        <v>0</v>
        <stp/>
        <stp>OPQUOTE</stp>
        <stp/>
        <stp>0</stp>
        <stp>C</stp>
        <stp>27000</stp>
        <stp>出来高</stp>
        <tr r="C33" s="9"/>
      </tp>
      <tp>
        <v>0</v>
        <stp/>
        <stp>OPQUOTE</stp>
        <stp/>
        <stp>0</stp>
        <stp>C</stp>
        <stp>28000</stp>
        <stp>出来高</stp>
        <tr r="C25" s="9"/>
      </tp>
      <tp>
        <v>0</v>
        <stp/>
        <stp>OPQUOTE</stp>
        <stp/>
        <stp>0</stp>
        <stp>C</stp>
        <stp>29000</stp>
        <stp>出来高</stp>
        <tr r="C17" s="9"/>
      </tp>
      <tp>
        <v>0</v>
        <stp/>
        <stp>OPQUOTE</stp>
        <stp/>
        <stp>0</stp>
        <stp>C</stp>
        <stp>30000</stp>
        <stp>出来高</stp>
        <tr r="C9" s="9"/>
      </tp>
      <tp>
        <v>0</v>
        <stp/>
        <stp>OPQUOTE</stp>
        <stp/>
        <stp>0</stp>
        <stp>C</stp>
        <stp>10000</stp>
        <stp>出来高</stp>
        <tr r="C169" s="9"/>
      </tp>
      <tp>
        <v>0</v>
        <stp/>
        <stp>OPQUOTE</stp>
        <stp/>
        <stp>0</stp>
        <stp>C</stp>
        <stp>11000</stp>
        <stp>出来高</stp>
        <tr r="C161" s="9"/>
      </tp>
      <tp>
        <v>0</v>
        <stp/>
        <stp>OPQUOTE</stp>
        <stp/>
        <stp>0</stp>
        <stp>C</stp>
        <stp>12000</stp>
        <stp>出来高</stp>
        <tr r="C153" s="9"/>
      </tp>
      <tp>
        <v>0</v>
        <stp/>
        <stp>OPQUOTE</stp>
        <stp/>
        <stp>0</stp>
        <stp>C</stp>
        <stp>13000</stp>
        <stp>出来高</stp>
        <tr r="C145" s="9"/>
      </tp>
      <tp>
        <v>0</v>
        <stp/>
        <stp>OPQUOTE</stp>
        <stp/>
        <stp>0</stp>
        <stp>C</stp>
        <stp>14000</stp>
        <stp>出来高</stp>
        <tr r="C137" s="9"/>
      </tp>
      <tp>
        <v>0</v>
        <stp/>
        <stp>OPQUOTE</stp>
        <stp/>
        <stp>0</stp>
        <stp>C</stp>
        <stp>15000</stp>
        <stp>出来高</stp>
        <tr r="C129" s="9"/>
      </tp>
      <tp>
        <v>0</v>
        <stp/>
        <stp>OPQUOTE</stp>
        <stp/>
        <stp>0</stp>
        <stp>C</stp>
        <stp>16000</stp>
        <stp>出来高</stp>
        <tr r="C121" s="9"/>
      </tp>
      <tp>
        <v>0</v>
        <stp/>
        <stp>OPQUOTE</stp>
        <stp/>
        <stp>0</stp>
        <stp>C</stp>
        <stp>17000</stp>
        <stp>出来高</stp>
        <tr r="C113" s="9"/>
      </tp>
      <tp>
        <v>0</v>
        <stp/>
        <stp>OPQUOTE</stp>
        <stp/>
        <stp>0</stp>
        <stp>C</stp>
        <stp>18000</stp>
        <stp>出来高</stp>
        <tr r="C105" s="9"/>
      </tp>
      <tp>
        <v>0</v>
        <stp/>
        <stp>OPQUOTE</stp>
        <stp/>
        <stp>0</stp>
        <stp>C</stp>
        <stp>19000</stp>
        <stp>出来高</stp>
        <tr r="C97" s="9"/>
      </tp>
      <tp t="s">
        <v>26.32</v>
        <stp/>
        <stp>OPQUOTE</stp>
        <stp/>
        <stp>0</stp>
        <stp>C</stp>
        <stp>22625</stp>
        <stp>前日比率</stp>
        <tr r="M3" s="1"/>
      </tp>
      <tp>
        <v>0</v>
        <stp/>
        <stp>OPQUOTE</stp>
        <stp/>
        <stp>0</stp>
        <stp>C</stp>
        <stp>20750</stp>
        <stp>出来高</stp>
        <tr r="C83" s="9"/>
      </tp>
      <tp>
        <v>52</v>
        <stp/>
        <stp>OPQUOTE</stp>
        <stp/>
        <stp>0</stp>
        <stp>C</stp>
        <stp>21750</stp>
        <stp>出来高</stp>
        <tr r="C75" s="9"/>
      </tp>
      <tp>
        <v>990</v>
        <stp/>
        <stp>OPQUOTE</stp>
        <stp/>
        <stp>0</stp>
        <stp>C</stp>
        <stp>22750</stp>
        <stp>出来高</stp>
        <tr r="C67" s="9"/>
      </tp>
      <tp>
        <v>187</v>
        <stp/>
        <stp>OPQUOTE</stp>
        <stp/>
        <stp>0</stp>
        <stp>C</stp>
        <stp>23750</stp>
        <stp>出来高</stp>
        <tr r="C59" s="9"/>
      </tp>
      <tp>
        <v>32</v>
        <stp/>
        <stp>OPQUOTE</stp>
        <stp/>
        <stp>0</stp>
        <stp>C</stp>
        <stp>24750</stp>
        <stp>出来高</stp>
        <tr r="C51" s="9"/>
      </tp>
      <tp>
        <v>0</v>
        <stp/>
        <stp>OPQUOTE</stp>
        <stp/>
        <stp>0</stp>
        <stp>C</stp>
        <stp>25750</stp>
        <stp>出来高</stp>
        <tr r="C43" s="9"/>
      </tp>
      <tp>
        <v>0</v>
        <stp/>
        <stp>OPQUOTE</stp>
        <stp/>
        <stp>0</stp>
        <stp>C</stp>
        <stp>26750</stp>
        <stp>出来高</stp>
        <tr r="C35" s="9"/>
      </tp>
      <tp t="e">
        <v>#N/A</v>
        <stp/>
        <stp>OPQUOTE</stp>
        <stp/>
        <stp>0</stp>
        <stp>C</stp>
        <stp>27750</stp>
        <stp>出来高</stp>
        <tr r="C27" s="9"/>
      </tp>
      <tp t="e">
        <v>#N/A</v>
        <stp/>
        <stp>OPQUOTE</stp>
        <stp/>
        <stp>0</stp>
        <stp>C</stp>
        <stp>28750</stp>
        <stp>出来高</stp>
        <tr r="C19" s="9"/>
      </tp>
      <tp t="e">
        <v>#N/A</v>
        <stp/>
        <stp>OPQUOTE</stp>
        <stp/>
        <stp>0</stp>
        <stp>C</stp>
        <stp>29750</stp>
        <stp>出来高</stp>
        <tr r="C11" s="9"/>
      </tp>
      <tp t="e">
        <v>#N/A</v>
        <stp/>
        <stp>OPQUOTE</stp>
        <stp/>
        <stp>0</stp>
        <stp>C</stp>
        <stp>10750</stp>
        <stp>出来高</stp>
        <tr r="C163" s="9"/>
      </tp>
      <tp t="e">
        <v>#N/A</v>
        <stp/>
        <stp>OPQUOTE</stp>
        <stp/>
        <stp>0</stp>
        <stp>C</stp>
        <stp>11750</stp>
        <stp>出来高</stp>
        <tr r="C155" s="9"/>
      </tp>
      <tp>
        <v>0</v>
        <stp/>
        <stp>OPQUOTE</stp>
        <stp/>
        <stp>0</stp>
        <stp>C</stp>
        <stp>12750</stp>
        <stp>出来高</stp>
        <tr r="C147" s="9"/>
      </tp>
      <tp>
        <v>0</v>
        <stp/>
        <stp>OPQUOTE</stp>
        <stp/>
        <stp>0</stp>
        <stp>C</stp>
        <stp>13750</stp>
        <stp>出来高</stp>
        <tr r="C139" s="9"/>
      </tp>
      <tp>
        <v>0</v>
        <stp/>
        <stp>OPQUOTE</stp>
        <stp/>
        <stp>0</stp>
        <stp>C</stp>
        <stp>14750</stp>
        <stp>出来高</stp>
        <tr r="C131" s="9"/>
      </tp>
      <tp>
        <v>0</v>
        <stp/>
        <stp>OPQUOTE</stp>
        <stp/>
        <stp>0</stp>
        <stp>C</stp>
        <stp>15750</stp>
        <stp>出来高</stp>
        <tr r="C123" s="9"/>
      </tp>
      <tp>
        <v>0</v>
        <stp/>
        <stp>OPQUOTE</stp>
        <stp/>
        <stp>0</stp>
        <stp>C</stp>
        <stp>16750</stp>
        <stp>出来高</stp>
        <tr r="C115" s="9"/>
      </tp>
      <tp>
        <v>0</v>
        <stp/>
        <stp>OPQUOTE</stp>
        <stp/>
        <stp>0</stp>
        <stp>C</stp>
        <stp>17750</stp>
        <stp>出来高</stp>
        <tr r="C107" s="9"/>
      </tp>
      <tp>
        <v>0</v>
        <stp/>
        <stp>OPQUOTE</stp>
        <stp/>
        <stp>0</stp>
        <stp>C</stp>
        <stp>18750</stp>
        <stp>出来高</stp>
        <tr r="C99" s="9"/>
      </tp>
      <tp>
        <v>0</v>
        <stp/>
        <stp>OPQUOTE</stp>
        <stp/>
        <stp>0</stp>
        <stp>C</stp>
        <stp>19750</stp>
        <stp>出来高</stp>
        <tr r="C91" s="9"/>
      </tp>
      <tp t="s">
        <v>34.48</v>
        <stp/>
        <stp>OPQUOTE</stp>
        <stp/>
        <stp>0</stp>
        <stp>C</stp>
        <stp>23250</stp>
        <stp>前日比率</stp>
        <tr r="E3" s="1"/>
      </tp>
      <tp>
        <v>0</v>
        <stp/>
        <stp>OPQUOTE</stp>
        <stp/>
        <stp>0</stp>
        <stp>C</stp>
        <stp>20625</stp>
        <stp>出来高</stp>
        <tr r="C84" s="9"/>
      </tp>
      <tp>
        <v>14</v>
        <stp/>
        <stp>OPQUOTE</stp>
        <stp/>
        <stp>0</stp>
        <stp>C</stp>
        <stp>21625</stp>
        <stp>出来高</stp>
        <tr r="C76" s="9"/>
      </tp>
      <tp>
        <v>238</v>
        <stp/>
        <stp>OPQUOTE</stp>
        <stp/>
        <stp>0</stp>
        <stp>C</stp>
        <stp>22625</stp>
        <stp>出来高</stp>
        <tr r="O3" s="1"/>
        <tr r="C68" s="9"/>
      </tp>
      <tp>
        <v>99</v>
        <stp/>
        <stp>OPQUOTE</stp>
        <stp/>
        <stp>0</stp>
        <stp>C</stp>
        <stp>23625</stp>
        <stp>出来高</stp>
        <tr r="C60" s="9"/>
      </tp>
      <tp>
        <v>11</v>
        <stp/>
        <stp>OPQUOTE</stp>
        <stp/>
        <stp>0</stp>
        <stp>C</stp>
        <stp>24625</stp>
        <stp>出来高</stp>
        <tr r="C52" s="9"/>
      </tp>
      <tp>
        <v>6</v>
        <stp/>
        <stp>OPQUOTE</stp>
        <stp/>
        <stp>0</stp>
        <stp>C</stp>
        <stp>25625</stp>
        <stp>出来高</stp>
        <tr r="C44" s="9"/>
      </tp>
      <tp t="e">
        <v>#N/A</v>
        <stp/>
        <stp>OPQUOTE</stp>
        <stp/>
        <stp>0</stp>
        <stp>C</stp>
        <stp>26625</stp>
        <stp>出来高</stp>
        <tr r="C36" s="9"/>
      </tp>
      <tp t="e">
        <v>#N/A</v>
        <stp/>
        <stp>OPQUOTE</stp>
        <stp/>
        <stp>0</stp>
        <stp>C</stp>
        <stp>27625</stp>
        <stp>出来高</stp>
        <tr r="C28" s="9"/>
      </tp>
      <tp t="e">
        <v>#N/A</v>
        <stp/>
        <stp>OPQUOTE</stp>
        <stp/>
        <stp>0</stp>
        <stp>C</stp>
        <stp>28625</stp>
        <stp>出来高</stp>
        <tr r="C20" s="9"/>
      </tp>
      <tp t="e">
        <v>#N/A</v>
        <stp/>
        <stp>OPQUOTE</stp>
        <stp/>
        <stp>0</stp>
        <stp>C</stp>
        <stp>29625</stp>
        <stp>出来高</stp>
        <tr r="C12" s="9"/>
      </tp>
      <tp t="e">
        <v>#N/A</v>
        <stp/>
        <stp>OPQUOTE</stp>
        <stp/>
        <stp>0</stp>
        <stp>C</stp>
        <stp>10625</stp>
        <stp>出来高</stp>
        <tr r="C164" s="9"/>
      </tp>
      <tp t="e">
        <v>#N/A</v>
        <stp/>
        <stp>OPQUOTE</stp>
        <stp/>
        <stp>0</stp>
        <stp>C</stp>
        <stp>11625</stp>
        <stp>出来高</stp>
        <tr r="C156" s="9"/>
      </tp>
      <tp t="e">
        <v>#N/A</v>
        <stp/>
        <stp>OPQUOTE</stp>
        <stp/>
        <stp>0</stp>
        <stp>C</stp>
        <stp>12625</stp>
        <stp>出来高</stp>
        <tr r="C148" s="9"/>
      </tp>
      <tp t="e">
        <v>#N/A</v>
        <stp/>
        <stp>OPQUOTE</stp>
        <stp/>
        <stp>0</stp>
        <stp>C</stp>
        <stp>13625</stp>
        <stp>出来高</stp>
        <tr r="C140" s="9"/>
      </tp>
      <tp t="e">
        <v>#N/A</v>
        <stp/>
        <stp>OPQUOTE</stp>
        <stp/>
        <stp>0</stp>
        <stp>C</stp>
        <stp>14625</stp>
        <stp>出来高</stp>
        <tr r="C132" s="9"/>
      </tp>
      <tp t="e">
        <v>#N/A</v>
        <stp/>
        <stp>OPQUOTE</stp>
        <stp/>
        <stp>0</stp>
        <stp>C</stp>
        <stp>15625</stp>
        <stp>出来高</stp>
        <tr r="C124" s="9"/>
      </tp>
      <tp t="e">
        <v>#N/A</v>
        <stp/>
        <stp>OPQUOTE</stp>
        <stp/>
        <stp>0</stp>
        <stp>C</stp>
        <stp>16625</stp>
        <stp>出来高</stp>
        <tr r="C116" s="9"/>
      </tp>
      <tp t="e">
        <v>#N/A</v>
        <stp/>
        <stp>OPQUOTE</stp>
        <stp/>
        <stp>0</stp>
        <stp>C</stp>
        <stp>17625</stp>
        <stp>出来高</stp>
        <tr r="C108" s="9"/>
      </tp>
      <tp t="e">
        <v>#N/A</v>
        <stp/>
        <stp>OPQUOTE</stp>
        <stp/>
        <stp>0</stp>
        <stp>C</stp>
        <stp>18625</stp>
        <stp>出来高</stp>
        <tr r="C100" s="9"/>
      </tp>
      <tp>
        <v>0</v>
        <stp/>
        <stp>OPQUOTE</stp>
        <stp/>
        <stp>0</stp>
        <stp>C</stp>
        <stp>19625</stp>
        <stp>出来高</stp>
        <tr r="C92" s="9"/>
      </tp>
      <tp>
        <v>0</v>
        <stp/>
        <stp>OPQUOTE</stp>
        <stp/>
        <stp>0</stp>
        <stp>C</stp>
        <stp>20500</stp>
        <stp>出来高</stp>
        <tr r="C85" s="9"/>
      </tp>
      <tp>
        <v>8</v>
        <stp/>
        <stp>OPQUOTE</stp>
        <stp/>
        <stp>0</stp>
        <stp>C</stp>
        <stp>21500</stp>
        <stp>出来高</stp>
        <tr r="C77" s="9"/>
      </tp>
      <tp>
        <v>626</v>
        <stp/>
        <stp>OPQUOTE</stp>
        <stp/>
        <stp>0</stp>
        <stp>C</stp>
        <stp>22500</stp>
        <stp>出来高</stp>
        <tr r="C69" s="9"/>
      </tp>
      <tp>
        <v>285</v>
        <stp/>
        <stp>OPQUOTE</stp>
        <stp/>
        <stp>0</stp>
        <stp>C</stp>
        <stp>23500</stp>
        <stp>出来高</stp>
        <tr r="C61" s="9"/>
      </tp>
      <tp>
        <v>163</v>
        <stp/>
        <stp>OPQUOTE</stp>
        <stp/>
        <stp>0</stp>
        <stp>C</stp>
        <stp>24500</stp>
        <stp>出来高</stp>
        <tr r="C53" s="9"/>
      </tp>
      <tp>
        <v>47</v>
        <stp/>
        <stp>OPQUOTE</stp>
        <stp/>
        <stp>0</stp>
        <stp>C</stp>
        <stp>25500</stp>
        <stp>出来高</stp>
        <tr r="C45" s="9"/>
      </tp>
      <tp>
        <v>0</v>
        <stp/>
        <stp>OPQUOTE</stp>
        <stp/>
        <stp>0</stp>
        <stp>C</stp>
        <stp>26500</stp>
        <stp>出来高</stp>
        <tr r="C37" s="9"/>
      </tp>
      <tp t="e">
        <v>#N/A</v>
        <stp/>
        <stp>OPQUOTE</stp>
        <stp/>
        <stp>0</stp>
        <stp>C</stp>
        <stp>27500</stp>
        <stp>出来高</stp>
        <tr r="C29" s="9"/>
      </tp>
      <tp t="e">
        <v>#N/A</v>
        <stp/>
        <stp>OPQUOTE</stp>
        <stp/>
        <stp>0</stp>
        <stp>C</stp>
        <stp>28500</stp>
        <stp>出来高</stp>
        <tr r="C21" s="9"/>
      </tp>
      <tp t="e">
        <v>#N/A</v>
        <stp/>
        <stp>OPQUOTE</stp>
        <stp/>
        <stp>0</stp>
        <stp>C</stp>
        <stp>29500</stp>
        <stp>出来高</stp>
        <tr r="C13" s="9"/>
      </tp>
      <tp t="e">
        <v>#N/A</v>
        <stp/>
        <stp>OPQUOTE</stp>
        <stp/>
        <stp>0</stp>
        <stp>C</stp>
        <stp>10500</stp>
        <stp>出来高</stp>
        <tr r="C165" s="9"/>
      </tp>
      <tp t="e">
        <v>#N/A</v>
        <stp/>
        <stp>OPQUOTE</stp>
        <stp/>
        <stp>0</stp>
        <stp>C</stp>
        <stp>11500</stp>
        <stp>出来高</stp>
        <tr r="C157" s="9"/>
      </tp>
      <tp>
        <v>0</v>
        <stp/>
        <stp>OPQUOTE</stp>
        <stp/>
        <stp>0</stp>
        <stp>C</stp>
        <stp>12500</stp>
        <stp>出来高</stp>
        <tr r="C149" s="9"/>
      </tp>
      <tp>
        <v>0</v>
        <stp/>
        <stp>OPQUOTE</stp>
        <stp/>
        <stp>0</stp>
        <stp>C</stp>
        <stp>13500</stp>
        <stp>出来高</stp>
        <tr r="C141" s="9"/>
      </tp>
      <tp>
        <v>0</v>
        <stp/>
        <stp>OPQUOTE</stp>
        <stp/>
        <stp>0</stp>
        <stp>C</stp>
        <stp>14500</stp>
        <stp>出来高</stp>
        <tr r="C133" s="9"/>
      </tp>
      <tp>
        <v>0</v>
        <stp/>
        <stp>OPQUOTE</stp>
        <stp/>
        <stp>0</stp>
        <stp>C</stp>
        <stp>15500</stp>
        <stp>出来高</stp>
        <tr r="C125" s="9"/>
      </tp>
      <tp>
        <v>0</v>
        <stp/>
        <stp>OPQUOTE</stp>
        <stp/>
        <stp>0</stp>
        <stp>C</stp>
        <stp>16500</stp>
        <stp>出来高</stp>
        <tr r="C117" s="9"/>
      </tp>
      <tp>
        <v>0</v>
        <stp/>
        <stp>OPQUOTE</stp>
        <stp/>
        <stp>0</stp>
        <stp>C</stp>
        <stp>17500</stp>
        <stp>出来高</stp>
        <tr r="C109" s="9"/>
      </tp>
      <tp>
        <v>0</v>
        <stp/>
        <stp>OPQUOTE</stp>
        <stp/>
        <stp>0</stp>
        <stp>C</stp>
        <stp>18500</stp>
        <stp>出来高</stp>
        <tr r="C101" s="9"/>
      </tp>
      <tp>
        <v>0</v>
        <stp/>
        <stp>OPQUOTE</stp>
        <stp/>
        <stp>0</stp>
        <stp>C</stp>
        <stp>19500</stp>
        <stp>出来高</stp>
        <tr r="C93" s="9"/>
      </tp>
    </main>
    <main first="oson2.rtdserver2">
      <tp t="e">
        <v>#N/A</v>
        <stp/>
        <stp>売・四本値</stp>
        <stp>=opcandle($L$2,$L$3,$L$4,$L$5,$L$6,"約定時刻",C3,$L$7,$L$8)</stp>
        <tr r="N3" s="3"/>
      </tp>
    </main>
    <main first="oson2.rtdserver">
      <tp>
        <v>135</v>
        <stp/>
        <stp>OPQUOTE</stp>
        <stp/>
        <stp>0</stp>
        <stp>C</stp>
        <stp>22625</stp>
        <stp>売気配値</stp>
        <tr r="I15" s="1"/>
      </tp>
      <tp>
        <v>110</v>
        <stp/>
        <stp>OPQUOTE</stp>
        <stp/>
        <stp>0</stp>
        <stp>C</stp>
        <stp>22625</stp>
        <stp>買気配値</stp>
        <tr r="I16" s="1"/>
      </tp>
      <tp>
        <v>0</v>
        <stp/>
        <stp>OPQUOTE</stp>
        <stp/>
        <stp>0</stp>
        <stp>C</stp>
        <stp>20875</stp>
        <stp>出来高</stp>
        <tr r="C82" s="9"/>
      </tp>
      <tp>
        <v>334</v>
        <stp/>
        <stp>OPQUOTE</stp>
        <stp/>
        <stp>0</stp>
        <stp>C</stp>
        <stp>21875</stp>
        <stp>出来高</stp>
        <tr r="C74" s="9"/>
      </tp>
      <tp>
        <v>505</v>
        <stp/>
        <stp>OPQUOTE</stp>
        <stp/>
        <stp>0</stp>
        <stp>C</stp>
        <stp>22875</stp>
        <stp>出来高</stp>
        <tr r="C66" s="9"/>
      </tp>
      <tp>
        <v>94</v>
        <stp/>
        <stp>OPQUOTE</stp>
        <stp/>
        <stp>0</stp>
        <stp>C</stp>
        <stp>23875</stp>
        <stp>出来高</stp>
        <tr r="C58" s="9"/>
      </tp>
      <tp>
        <v>48</v>
        <stp/>
        <stp>OPQUOTE</stp>
        <stp/>
        <stp>0</stp>
        <stp>C</stp>
        <stp>24875</stp>
        <stp>出来高</stp>
        <tr r="C50" s="9"/>
      </tp>
      <tp>
        <v>0</v>
        <stp/>
        <stp>OPQUOTE</stp>
        <stp/>
        <stp>0</stp>
        <stp>C</stp>
        <stp>25875</stp>
        <stp>出来高</stp>
        <tr r="C42" s="9"/>
      </tp>
      <tp t="e">
        <v>#N/A</v>
        <stp/>
        <stp>OPQUOTE</stp>
        <stp/>
        <stp>0</stp>
        <stp>C</stp>
        <stp>26875</stp>
        <stp>出来高</stp>
        <tr r="C34" s="9"/>
      </tp>
      <tp t="e">
        <v>#N/A</v>
        <stp/>
        <stp>OPQUOTE</stp>
        <stp/>
        <stp>0</stp>
        <stp>C</stp>
        <stp>27875</stp>
        <stp>出来高</stp>
        <tr r="C26" s="9"/>
      </tp>
      <tp t="e">
        <v>#N/A</v>
        <stp/>
        <stp>OPQUOTE</stp>
        <stp/>
        <stp>0</stp>
        <stp>C</stp>
        <stp>28875</stp>
        <stp>出来高</stp>
        <tr r="C18" s="9"/>
      </tp>
      <tp t="e">
        <v>#N/A</v>
        <stp/>
        <stp>OPQUOTE</stp>
        <stp/>
        <stp>0</stp>
        <stp>C</stp>
        <stp>29875</stp>
        <stp>出来高</stp>
        <tr r="C10" s="9"/>
      </tp>
      <tp t="e">
        <v>#N/A</v>
        <stp/>
        <stp>OPQUOTE</stp>
        <stp/>
        <stp>0</stp>
        <stp>C</stp>
        <stp>10875</stp>
        <stp>出来高</stp>
        <tr r="C162" s="9"/>
      </tp>
      <tp t="e">
        <v>#N/A</v>
        <stp/>
        <stp>OPQUOTE</stp>
        <stp/>
        <stp>0</stp>
        <stp>C</stp>
        <stp>11875</stp>
        <stp>出来高</stp>
        <tr r="C154" s="9"/>
      </tp>
      <tp t="e">
        <v>#N/A</v>
        <stp/>
        <stp>OPQUOTE</stp>
        <stp/>
        <stp>0</stp>
        <stp>C</stp>
        <stp>12875</stp>
        <stp>出来高</stp>
        <tr r="C146" s="9"/>
      </tp>
      <tp t="e">
        <v>#N/A</v>
        <stp/>
        <stp>OPQUOTE</stp>
        <stp/>
        <stp>0</stp>
        <stp>C</stp>
        <stp>13875</stp>
        <stp>出来高</stp>
        <tr r="C138" s="9"/>
      </tp>
      <tp t="e">
        <v>#N/A</v>
        <stp/>
        <stp>OPQUOTE</stp>
        <stp/>
        <stp>0</stp>
        <stp>C</stp>
        <stp>14875</stp>
        <stp>出来高</stp>
        <tr r="C130" s="9"/>
      </tp>
      <tp t="e">
        <v>#N/A</v>
        <stp/>
        <stp>OPQUOTE</stp>
        <stp/>
        <stp>0</stp>
        <stp>C</stp>
        <stp>15875</stp>
        <stp>出来高</stp>
        <tr r="C122" s="9"/>
      </tp>
      <tp t="e">
        <v>#N/A</v>
        <stp/>
        <stp>OPQUOTE</stp>
        <stp/>
        <stp>0</stp>
        <stp>C</stp>
        <stp>16875</stp>
        <stp>出来高</stp>
        <tr r="C114" s="9"/>
      </tp>
      <tp t="e">
        <v>#N/A</v>
        <stp/>
        <stp>OPQUOTE</stp>
        <stp/>
        <stp>0</stp>
        <stp>C</stp>
        <stp>17875</stp>
        <stp>出来高</stp>
        <tr r="C106" s="9"/>
      </tp>
      <tp t="e">
        <v>#N/A</v>
        <stp/>
        <stp>OPQUOTE</stp>
        <stp/>
        <stp>0</stp>
        <stp>C</stp>
        <stp>18875</stp>
        <stp>出来高</stp>
        <tr r="C98" s="9"/>
      </tp>
      <tp>
        <v>0</v>
        <stp/>
        <stp>OPQUOTE</stp>
        <stp/>
        <stp>0</stp>
        <stp>C</stp>
        <stp>19875</stp>
        <stp>出来高</stp>
        <tr r="C90" s="9"/>
      </tp>
      <tp>
        <v>40</v>
        <stp/>
        <stp>OPQUOTE</stp>
        <stp/>
        <stp>0</stp>
        <stp>C</stp>
        <stp>23250</stp>
        <stp>売気配値</stp>
        <tr r="A15" s="1"/>
      </tp>
      <tp>
        <v>39</v>
        <stp/>
        <stp>OPQUOTE</stp>
        <stp/>
        <stp>0</stp>
        <stp>C</stp>
        <stp>23250</stp>
        <stp>買気配値</stp>
        <tr r="A16" s="1"/>
      </tp>
    </main>
    <main first="oson2.rtdserver2">
      <tp t="e">
        <v>#N/A</v>
        <stp/>
        <stp>買・四本値</stp>
        <stp>=opcandle($K$2,$K$3,$K$4,$K$5,$K$6,"高値",E3,$K$7,$K$8)</stp>
        <tr r="M5" s="16"/>
      </tp>
      <tp t="e">
        <v>#N/A</v>
        <stp/>
        <stp>買・四本値</stp>
        <stp>=opcandle($K$2,$K$3,$K$4,$K$5,$K$6,"終値",G3,$K$7,$K$8)</stp>
        <tr r="M7" s="16"/>
      </tp>
      <tp t="e">
        <v>#N/A</v>
        <stp/>
        <stp>買・四本値</stp>
        <stp>=opcandle($K$2,$K$3,$K$4,$K$5,$K$6,"安値",F3,$K$7,$K$8)</stp>
        <tr r="M6" s="16"/>
      </tp>
      <tp t="e">
        <v>#N/A</v>
        <stp/>
        <stp>買・四本値</stp>
        <stp>=opcandle($K$2,$K$3,$K$4,$K$5,$K$6,"始値",D3,$K$7,$K$8)</stp>
        <tr r="M4" s="16"/>
      </tp>
      <tp t="e">
        <v>#N/A</v>
        <stp/>
        <stp>買・四本値</stp>
        <stp>=opcandle($K$2,$K$3,$K$4,$K$5,$K$6,"約定時刻",C3,$K$7,$K$8)</stp>
        <tr r="M3" s="16"/>
      </tp>
    </main>
  </volType>
</volTypes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externalLink" Target="externalLinks/externalLink1.xml"/><Relationship Id="rId18" Type="http://schemas.openxmlformats.org/officeDocument/2006/relationships/volatileDependencies" Target="volatileDependenci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ja-JP" altLang="en-US" sz="1200">
                <a:solidFill>
                  <a:schemeClr val="accent5">
                    <a:lumMod val="50000"/>
                  </a:schemeClr>
                </a:solidFill>
              </a:rPr>
              <a:t>オプション・売</a:t>
            </a:r>
          </a:p>
        </c:rich>
      </c:tx>
      <c:overlay val="0"/>
    </c:title>
    <c:autoTitleDeleted val="0"/>
    <c:plotArea>
      <c:layout>
        <c:manualLayout>
          <c:layoutTarget val="inner"/>
          <c:xMode val="edge"/>
          <c:yMode val="edge"/>
          <c:x val="7.968995448602631E-2"/>
          <c:y val="0.11128153257268129"/>
          <c:w val="0.88843256952431504"/>
          <c:h val="0.6622462802645277"/>
        </c:manualLayout>
      </c:layout>
      <c:stockChart>
        <c:ser>
          <c:idx val="0"/>
          <c:order val="0"/>
          <c:tx>
            <c:strRef>
              <c:f>売・四本値!$D$2</c:f>
              <c:strCache>
                <c:ptCount val="1"/>
                <c:pt idx="0">
                  <c:v>始値</c:v>
                </c:pt>
              </c:strCache>
            </c:strRef>
          </c:tx>
          <c:spPr>
            <a:ln w="19050">
              <a:noFill/>
            </a:ln>
          </c:spPr>
          <c:marker>
            <c:symbol val="none"/>
          </c:marker>
          <c:cat>
            <c:multiLvlStrRef>
              <c:f>売・四本値!$B$3:$C$107</c:f>
              <c:multiLvlStrCache>
                <c:ptCount val="105"/>
                <c:lvl>
                  <c:pt idx="0">
                    <c:v>9:00</c:v>
                  </c:pt>
                  <c:pt idx="1">
                    <c:v>10:00</c:v>
                  </c:pt>
                  <c:pt idx="2">
                    <c:v>11:00</c:v>
                  </c:pt>
                  <c:pt idx="3">
                    <c:v>12:00</c:v>
                  </c:pt>
                  <c:pt idx="4">
                    <c:v>13:00</c:v>
                  </c:pt>
                  <c:pt idx="5">
                    <c:v>14:00</c:v>
                  </c:pt>
                  <c:pt idx="6">
                    <c:v>15:00</c:v>
                  </c:pt>
                  <c:pt idx="7">
                    <c:v>16:00</c:v>
                  </c:pt>
                  <c:pt idx="8">
                    <c:v>17:00</c:v>
                  </c:pt>
                  <c:pt idx="9">
                    <c:v>18:00</c:v>
                  </c:pt>
                  <c:pt idx="10">
                    <c:v>19:00</c:v>
                  </c:pt>
                  <c:pt idx="11">
                    <c:v>20:00</c:v>
                  </c:pt>
                  <c:pt idx="12">
                    <c:v>21:00</c:v>
                  </c:pt>
                  <c:pt idx="13">
                    <c:v>22:00</c:v>
                  </c:pt>
                  <c:pt idx="14">
                    <c:v>23:00</c:v>
                  </c:pt>
                  <c:pt idx="15">
                    <c:v>0:00</c:v>
                  </c:pt>
                  <c:pt idx="16">
                    <c:v>1:00</c:v>
                  </c:pt>
                  <c:pt idx="17">
                    <c:v>2:00</c:v>
                  </c:pt>
                  <c:pt idx="18">
                    <c:v>3:00</c:v>
                  </c:pt>
                  <c:pt idx="19">
                    <c:v>4:00</c:v>
                  </c:pt>
                  <c:pt idx="20">
                    <c:v>5:00</c:v>
                  </c:pt>
                  <c:pt idx="21">
                    <c:v>9:00</c:v>
                  </c:pt>
                  <c:pt idx="22">
                    <c:v>10:00</c:v>
                  </c:pt>
                  <c:pt idx="23">
                    <c:v>11:00</c:v>
                  </c:pt>
                  <c:pt idx="24">
                    <c:v>12:00</c:v>
                  </c:pt>
                  <c:pt idx="25">
                    <c:v>13:00</c:v>
                  </c:pt>
                  <c:pt idx="26">
                    <c:v>14:00</c:v>
                  </c:pt>
                  <c:pt idx="27">
                    <c:v>15:00</c:v>
                  </c:pt>
                  <c:pt idx="28">
                    <c:v>16:00</c:v>
                  </c:pt>
                  <c:pt idx="29">
                    <c:v>17:00</c:v>
                  </c:pt>
                  <c:pt idx="30">
                    <c:v>18:00</c:v>
                  </c:pt>
                  <c:pt idx="31">
                    <c:v>19:00</c:v>
                  </c:pt>
                  <c:pt idx="32">
                    <c:v>20:00</c:v>
                  </c:pt>
                  <c:pt idx="33">
                    <c:v>21:00</c:v>
                  </c:pt>
                  <c:pt idx="34">
                    <c:v>22:00</c:v>
                  </c:pt>
                  <c:pt idx="35">
                    <c:v>23:00</c:v>
                  </c:pt>
                  <c:pt idx="36">
                    <c:v>0:00</c:v>
                  </c:pt>
                  <c:pt idx="37">
                    <c:v>1:00</c:v>
                  </c:pt>
                  <c:pt idx="38">
                    <c:v>2:00</c:v>
                  </c:pt>
                  <c:pt idx="39">
                    <c:v>3:00</c:v>
                  </c:pt>
                  <c:pt idx="40">
                    <c:v>4:00</c:v>
                  </c:pt>
                  <c:pt idx="41">
                    <c:v>5:00</c:v>
                  </c:pt>
                  <c:pt idx="42">
                    <c:v>9:00</c:v>
                  </c:pt>
                  <c:pt idx="43">
                    <c:v>10:00</c:v>
                  </c:pt>
                  <c:pt idx="44">
                    <c:v>11:00</c:v>
                  </c:pt>
                  <c:pt idx="45">
                    <c:v>12:00</c:v>
                  </c:pt>
                  <c:pt idx="46">
                    <c:v>13:00</c:v>
                  </c:pt>
                  <c:pt idx="47">
                    <c:v>14:00</c:v>
                  </c:pt>
                  <c:pt idx="48">
                    <c:v>15:00</c:v>
                  </c:pt>
                  <c:pt idx="49">
                    <c:v>16:00</c:v>
                  </c:pt>
                  <c:pt idx="50">
                    <c:v>17:00</c:v>
                  </c:pt>
                  <c:pt idx="51">
                    <c:v>18:00</c:v>
                  </c:pt>
                  <c:pt idx="52">
                    <c:v>19:00</c:v>
                  </c:pt>
                  <c:pt idx="53">
                    <c:v>20:00</c:v>
                  </c:pt>
                  <c:pt idx="54">
                    <c:v>21:00</c:v>
                  </c:pt>
                  <c:pt idx="55">
                    <c:v>22:00</c:v>
                  </c:pt>
                  <c:pt idx="56">
                    <c:v>23:00</c:v>
                  </c:pt>
                  <c:pt idx="57">
                    <c:v>0:00</c:v>
                  </c:pt>
                  <c:pt idx="58">
                    <c:v>1:00</c:v>
                  </c:pt>
                  <c:pt idx="59">
                    <c:v>2:00</c:v>
                  </c:pt>
                  <c:pt idx="60">
                    <c:v>3:00</c:v>
                  </c:pt>
                  <c:pt idx="61">
                    <c:v>4:00</c:v>
                  </c:pt>
                  <c:pt idx="62">
                    <c:v>5:00</c:v>
                  </c:pt>
                  <c:pt idx="63">
                    <c:v>9:00</c:v>
                  </c:pt>
                  <c:pt idx="64">
                    <c:v>10:00</c:v>
                  </c:pt>
                  <c:pt idx="65">
                    <c:v>11:00</c:v>
                  </c:pt>
                  <c:pt idx="66">
                    <c:v>12:00</c:v>
                  </c:pt>
                  <c:pt idx="67">
                    <c:v>13:00</c:v>
                  </c:pt>
                  <c:pt idx="68">
                    <c:v>14:00</c:v>
                  </c:pt>
                  <c:pt idx="69">
                    <c:v>15:00</c:v>
                  </c:pt>
                  <c:pt idx="70">
                    <c:v>16:00</c:v>
                  </c:pt>
                  <c:pt idx="71">
                    <c:v>17:00</c:v>
                  </c:pt>
                  <c:pt idx="72">
                    <c:v>18:00</c:v>
                  </c:pt>
                  <c:pt idx="73">
                    <c:v>19:00</c:v>
                  </c:pt>
                  <c:pt idx="74">
                    <c:v>20:00</c:v>
                  </c:pt>
                  <c:pt idx="75">
                    <c:v>21:00</c:v>
                  </c:pt>
                  <c:pt idx="76">
                    <c:v>22:00</c:v>
                  </c:pt>
                  <c:pt idx="77">
                    <c:v>23:00</c:v>
                  </c:pt>
                  <c:pt idx="78">
                    <c:v>0:00</c:v>
                  </c:pt>
                  <c:pt idx="79">
                    <c:v>1:00</c:v>
                  </c:pt>
                  <c:pt idx="80">
                    <c:v>2:00</c:v>
                  </c:pt>
                  <c:pt idx="81">
                    <c:v>3:00</c:v>
                  </c:pt>
                  <c:pt idx="82">
                    <c:v>4:00</c:v>
                  </c:pt>
                  <c:pt idx="83">
                    <c:v>5:00</c:v>
                  </c:pt>
                  <c:pt idx="84">
                    <c:v>9:00</c:v>
                  </c:pt>
                  <c:pt idx="85">
                    <c:v>10:00</c:v>
                  </c:pt>
                  <c:pt idx="86">
                    <c:v>11:00</c:v>
                  </c:pt>
                  <c:pt idx="87">
                    <c:v>12:00</c:v>
                  </c:pt>
                  <c:pt idx="88">
                    <c:v>13:00</c:v>
                  </c:pt>
                  <c:pt idx="89">
                    <c:v>14:00</c:v>
                  </c:pt>
                  <c:pt idx="90">
                    <c:v>15:00</c:v>
                  </c:pt>
                  <c:pt idx="91">
                    <c:v>16:00</c:v>
                  </c:pt>
                  <c:pt idx="92">
                    <c:v>17:00</c:v>
                  </c:pt>
                  <c:pt idx="93">
                    <c:v>18:00</c:v>
                  </c:pt>
                  <c:pt idx="94">
                    <c:v>19:00</c:v>
                  </c:pt>
                  <c:pt idx="95">
                    <c:v>20:00</c:v>
                  </c:pt>
                  <c:pt idx="96">
                    <c:v>21:00</c:v>
                  </c:pt>
                  <c:pt idx="97">
                    <c:v>22:00</c:v>
                  </c:pt>
                  <c:pt idx="98">
                    <c:v>23:00</c:v>
                  </c:pt>
                  <c:pt idx="99">
                    <c:v>0:00</c:v>
                  </c:pt>
                  <c:pt idx="100">
                    <c:v>1:00</c:v>
                  </c:pt>
                  <c:pt idx="101">
                    <c:v>2:00</c:v>
                  </c:pt>
                  <c:pt idx="102">
                    <c:v>3:00</c:v>
                  </c:pt>
                  <c:pt idx="103">
                    <c:v>4:00</c:v>
                  </c:pt>
                  <c:pt idx="104">
                    <c:v>5:00</c:v>
                  </c:pt>
                </c:lvl>
                <c:lvl>
                  <c:pt idx="0">
                    <c:v>2018/2/9</c:v>
                  </c:pt>
                  <c:pt idx="21">
                    <c:v>2018/2/13</c:v>
                  </c:pt>
                  <c:pt idx="42">
                    <c:v>2018/2/14</c:v>
                  </c:pt>
                  <c:pt idx="63">
                    <c:v>2018/2/15</c:v>
                  </c:pt>
                  <c:pt idx="84">
                    <c:v>2018/2/16</c:v>
                  </c:pt>
                </c:lvl>
              </c:multiLvlStrCache>
            </c:multiLvlStrRef>
          </c:cat>
          <c:val>
            <c:numRef>
              <c:f>売・四本値!$D$3:$D$107</c:f>
              <c:numCache>
                <c:formatCode>General</c:formatCode>
                <c:ptCount val="105"/>
                <c:pt idx="0">
                  <c:v>70</c:v>
                </c:pt>
                <c:pt idx="1">
                  <c:v>80</c:v>
                </c:pt>
                <c:pt idx="2">
                  <c:v>75</c:v>
                </c:pt>
                <c:pt idx="3">
                  <c:v>75</c:v>
                </c:pt>
                <c:pt idx="4">
                  <c:v>80</c:v>
                </c:pt>
                <c:pt idx="5">
                  <c:v>85</c:v>
                </c:pt>
                <c:pt idx="6">
                  <c:v>95</c:v>
                </c:pt>
                <c:pt idx="7">
                  <c:v>95</c:v>
                </c:pt>
                <c:pt idx="8">
                  <c:v>95</c:v>
                </c:pt>
                <c:pt idx="9">
                  <c:v>95</c:v>
                </c:pt>
                <c:pt idx="10">
                  <c:v>95</c:v>
                </c:pt>
                <c:pt idx="11">
                  <c:v>95</c:v>
                </c:pt>
                <c:pt idx="12">
                  <c:v>95</c:v>
                </c:pt>
                <c:pt idx="13">
                  <c:v>95</c:v>
                </c:pt>
                <c:pt idx="14">
                  <c:v>95</c:v>
                </c:pt>
                <c:pt idx="15">
                  <c:v>95</c:v>
                </c:pt>
                <c:pt idx="16">
                  <c:v>95</c:v>
                </c:pt>
                <c:pt idx="17">
                  <c:v>95</c:v>
                </c:pt>
                <c:pt idx="18">
                  <c:v>95</c:v>
                </c:pt>
                <c:pt idx="19">
                  <c:v>95</c:v>
                </c:pt>
                <c:pt idx="20">
                  <c:v>95</c:v>
                </c:pt>
                <c:pt idx="21">
                  <c:v>70</c:v>
                </c:pt>
                <c:pt idx="22">
                  <c:v>44</c:v>
                </c:pt>
                <c:pt idx="23">
                  <c:v>48</c:v>
                </c:pt>
                <c:pt idx="24">
                  <c:v>48</c:v>
                </c:pt>
                <c:pt idx="25">
                  <c:v>46</c:v>
                </c:pt>
                <c:pt idx="26">
                  <c:v>45</c:v>
                </c:pt>
                <c:pt idx="27">
                  <c:v>37</c:v>
                </c:pt>
                <c:pt idx="28">
                  <c:v>36</c:v>
                </c:pt>
                <c:pt idx="29">
                  <c:v>37</c:v>
                </c:pt>
                <c:pt idx="30">
                  <c:v>39</c:v>
                </c:pt>
                <c:pt idx="31">
                  <c:v>35</c:v>
                </c:pt>
                <c:pt idx="32">
                  <c:v>35</c:v>
                </c:pt>
                <c:pt idx="33">
                  <c:v>35</c:v>
                </c:pt>
                <c:pt idx="34">
                  <c:v>45</c:v>
                </c:pt>
                <c:pt idx="35">
                  <c:v>38</c:v>
                </c:pt>
                <c:pt idx="36">
                  <c:v>36</c:v>
                </c:pt>
                <c:pt idx="37">
                  <c:v>35</c:v>
                </c:pt>
                <c:pt idx="38">
                  <c:v>36</c:v>
                </c:pt>
                <c:pt idx="39">
                  <c:v>38</c:v>
                </c:pt>
                <c:pt idx="40">
                  <c:v>39</c:v>
                </c:pt>
                <c:pt idx="41">
                  <c:v>40</c:v>
                </c:pt>
                <c:pt idx="42">
                  <c:v>37</c:v>
                </c:pt>
                <c:pt idx="43">
                  <c:v>31</c:v>
                </c:pt>
                <c:pt idx="44">
                  <c:v>26</c:v>
                </c:pt>
                <c:pt idx="45">
                  <c:v>23</c:v>
                </c:pt>
                <c:pt idx="46">
                  <c:v>24</c:v>
                </c:pt>
                <c:pt idx="47">
                  <c:v>29</c:v>
                </c:pt>
                <c:pt idx="48">
                  <c:v>27</c:v>
                </c:pt>
                <c:pt idx="49">
                  <c:v>27</c:v>
                </c:pt>
                <c:pt idx="50">
                  <c:v>30</c:v>
                </c:pt>
                <c:pt idx="51">
                  <c:v>30</c:v>
                </c:pt>
                <c:pt idx="52">
                  <c:v>29</c:v>
                </c:pt>
                <c:pt idx="53">
                  <c:v>29</c:v>
                </c:pt>
                <c:pt idx="54">
                  <c:v>29</c:v>
                </c:pt>
                <c:pt idx="55">
                  <c:v>29</c:v>
                </c:pt>
                <c:pt idx="56">
                  <c:v>25</c:v>
                </c:pt>
                <c:pt idx="57">
                  <c:v>25</c:v>
                </c:pt>
                <c:pt idx="58">
                  <c:v>25</c:v>
                </c:pt>
                <c:pt idx="59">
                  <c:v>26</c:v>
                </c:pt>
                <c:pt idx="60">
                  <c:v>28</c:v>
                </c:pt>
                <c:pt idx="61">
                  <c:v>29</c:v>
                </c:pt>
                <c:pt idx="62">
                  <c:v>35</c:v>
                </c:pt>
                <c:pt idx="63">
                  <c:v>28</c:v>
                </c:pt>
                <c:pt idx="64">
                  <c:v>25</c:v>
                </c:pt>
                <c:pt idx="65">
                  <c:v>32</c:v>
                </c:pt>
                <c:pt idx="66">
                  <c:v>25</c:v>
                </c:pt>
                <c:pt idx="67">
                  <c:v>35</c:v>
                </c:pt>
                <c:pt idx="68">
                  <c:v>27</c:v>
                </c:pt>
                <c:pt idx="69">
                  <c:v>24</c:v>
                </c:pt>
                <c:pt idx="70">
                  <c:v>25</c:v>
                </c:pt>
                <c:pt idx="71">
                  <c:v>23</c:v>
                </c:pt>
                <c:pt idx="72">
                  <c:v>25</c:v>
                </c:pt>
                <c:pt idx="73">
                  <c:v>26</c:v>
                </c:pt>
                <c:pt idx="74">
                  <c:v>24</c:v>
                </c:pt>
                <c:pt idx="75">
                  <c:v>25</c:v>
                </c:pt>
                <c:pt idx="76">
                  <c:v>23</c:v>
                </c:pt>
                <c:pt idx="77">
                  <c:v>24</c:v>
                </c:pt>
                <c:pt idx="78">
                  <c:v>23</c:v>
                </c:pt>
                <c:pt idx="79">
                  <c:v>20</c:v>
                </c:pt>
                <c:pt idx="80">
                  <c:v>20</c:v>
                </c:pt>
                <c:pt idx="81">
                  <c:v>24</c:v>
                </c:pt>
                <c:pt idx="82">
                  <c:v>23</c:v>
                </c:pt>
                <c:pt idx="83">
                  <c:v>20</c:v>
                </c:pt>
                <c:pt idx="84">
                  <c:v>22</c:v>
                </c:pt>
                <c:pt idx="85">
                  <c:v>32</c:v>
                </c:pt>
                <c:pt idx="86">
                  <c:v>32</c:v>
                </c:pt>
                <c:pt idx="87">
                  <c:v>28</c:v>
                </c:pt>
                <c:pt idx="88">
                  <c:v>36</c:v>
                </c:pt>
                <c:pt idx="89">
                  <c:v>30</c:v>
                </c:pt>
                <c:pt idx="90">
                  <c:v>27</c:v>
                </c:pt>
                <c:pt idx="91">
                  <c:v>30</c:v>
                </c:pt>
                <c:pt idx="92">
                  <c:v>27</c:v>
                </c:pt>
                <c:pt idx="93">
                  <c:v>34</c:v>
                </c:pt>
                <c:pt idx="94">
                  <c:v>36</c:v>
                </c:pt>
                <c:pt idx="95">
                  <c:v>33</c:v>
                </c:pt>
                <c:pt idx="96">
                  <c:v>36</c:v>
                </c:pt>
                <c:pt idx="97">
                  <c:v>35</c:v>
                </c:pt>
                <c:pt idx="98">
                  <c:v>34</c:v>
                </c:pt>
                <c:pt idx="99">
                  <c:v>32</c:v>
                </c:pt>
                <c:pt idx="100">
                  <c:v>34</c:v>
                </c:pt>
                <c:pt idx="101">
                  <c:v>36</c:v>
                </c:pt>
                <c:pt idx="102">
                  <c:v>36</c:v>
                </c:pt>
                <c:pt idx="103">
                  <c:v>36</c:v>
                </c:pt>
                <c:pt idx="104">
                  <c:v>39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売・四本値!$E$2</c:f>
              <c:strCache>
                <c:ptCount val="1"/>
                <c:pt idx="0">
                  <c:v>高値</c:v>
                </c:pt>
              </c:strCache>
            </c:strRef>
          </c:tx>
          <c:spPr>
            <a:ln w="19050">
              <a:noFill/>
            </a:ln>
          </c:spPr>
          <c:marker>
            <c:symbol val="none"/>
          </c:marker>
          <c:cat>
            <c:multiLvlStrRef>
              <c:f>売・四本値!$B$3:$C$107</c:f>
              <c:multiLvlStrCache>
                <c:ptCount val="105"/>
                <c:lvl>
                  <c:pt idx="0">
                    <c:v>9:00</c:v>
                  </c:pt>
                  <c:pt idx="1">
                    <c:v>10:00</c:v>
                  </c:pt>
                  <c:pt idx="2">
                    <c:v>11:00</c:v>
                  </c:pt>
                  <c:pt idx="3">
                    <c:v>12:00</c:v>
                  </c:pt>
                  <c:pt idx="4">
                    <c:v>13:00</c:v>
                  </c:pt>
                  <c:pt idx="5">
                    <c:v>14:00</c:v>
                  </c:pt>
                  <c:pt idx="6">
                    <c:v>15:00</c:v>
                  </c:pt>
                  <c:pt idx="7">
                    <c:v>16:00</c:v>
                  </c:pt>
                  <c:pt idx="8">
                    <c:v>17:00</c:v>
                  </c:pt>
                  <c:pt idx="9">
                    <c:v>18:00</c:v>
                  </c:pt>
                  <c:pt idx="10">
                    <c:v>19:00</c:v>
                  </c:pt>
                  <c:pt idx="11">
                    <c:v>20:00</c:v>
                  </c:pt>
                  <c:pt idx="12">
                    <c:v>21:00</c:v>
                  </c:pt>
                  <c:pt idx="13">
                    <c:v>22:00</c:v>
                  </c:pt>
                  <c:pt idx="14">
                    <c:v>23:00</c:v>
                  </c:pt>
                  <c:pt idx="15">
                    <c:v>0:00</c:v>
                  </c:pt>
                  <c:pt idx="16">
                    <c:v>1:00</c:v>
                  </c:pt>
                  <c:pt idx="17">
                    <c:v>2:00</c:v>
                  </c:pt>
                  <c:pt idx="18">
                    <c:v>3:00</c:v>
                  </c:pt>
                  <c:pt idx="19">
                    <c:v>4:00</c:v>
                  </c:pt>
                  <c:pt idx="20">
                    <c:v>5:00</c:v>
                  </c:pt>
                  <c:pt idx="21">
                    <c:v>9:00</c:v>
                  </c:pt>
                  <c:pt idx="22">
                    <c:v>10:00</c:v>
                  </c:pt>
                  <c:pt idx="23">
                    <c:v>11:00</c:v>
                  </c:pt>
                  <c:pt idx="24">
                    <c:v>12:00</c:v>
                  </c:pt>
                  <c:pt idx="25">
                    <c:v>13:00</c:v>
                  </c:pt>
                  <c:pt idx="26">
                    <c:v>14:00</c:v>
                  </c:pt>
                  <c:pt idx="27">
                    <c:v>15:00</c:v>
                  </c:pt>
                  <c:pt idx="28">
                    <c:v>16:00</c:v>
                  </c:pt>
                  <c:pt idx="29">
                    <c:v>17:00</c:v>
                  </c:pt>
                  <c:pt idx="30">
                    <c:v>18:00</c:v>
                  </c:pt>
                  <c:pt idx="31">
                    <c:v>19:00</c:v>
                  </c:pt>
                  <c:pt idx="32">
                    <c:v>20:00</c:v>
                  </c:pt>
                  <c:pt idx="33">
                    <c:v>21:00</c:v>
                  </c:pt>
                  <c:pt idx="34">
                    <c:v>22:00</c:v>
                  </c:pt>
                  <c:pt idx="35">
                    <c:v>23:00</c:v>
                  </c:pt>
                  <c:pt idx="36">
                    <c:v>0:00</c:v>
                  </c:pt>
                  <c:pt idx="37">
                    <c:v>1:00</c:v>
                  </c:pt>
                  <c:pt idx="38">
                    <c:v>2:00</c:v>
                  </c:pt>
                  <c:pt idx="39">
                    <c:v>3:00</c:v>
                  </c:pt>
                  <c:pt idx="40">
                    <c:v>4:00</c:v>
                  </c:pt>
                  <c:pt idx="41">
                    <c:v>5:00</c:v>
                  </c:pt>
                  <c:pt idx="42">
                    <c:v>9:00</c:v>
                  </c:pt>
                  <c:pt idx="43">
                    <c:v>10:00</c:v>
                  </c:pt>
                  <c:pt idx="44">
                    <c:v>11:00</c:v>
                  </c:pt>
                  <c:pt idx="45">
                    <c:v>12:00</c:v>
                  </c:pt>
                  <c:pt idx="46">
                    <c:v>13:00</c:v>
                  </c:pt>
                  <c:pt idx="47">
                    <c:v>14:00</c:v>
                  </c:pt>
                  <c:pt idx="48">
                    <c:v>15:00</c:v>
                  </c:pt>
                  <c:pt idx="49">
                    <c:v>16:00</c:v>
                  </c:pt>
                  <c:pt idx="50">
                    <c:v>17:00</c:v>
                  </c:pt>
                  <c:pt idx="51">
                    <c:v>18:00</c:v>
                  </c:pt>
                  <c:pt idx="52">
                    <c:v>19:00</c:v>
                  </c:pt>
                  <c:pt idx="53">
                    <c:v>20:00</c:v>
                  </c:pt>
                  <c:pt idx="54">
                    <c:v>21:00</c:v>
                  </c:pt>
                  <c:pt idx="55">
                    <c:v>22:00</c:v>
                  </c:pt>
                  <c:pt idx="56">
                    <c:v>23:00</c:v>
                  </c:pt>
                  <c:pt idx="57">
                    <c:v>0:00</c:v>
                  </c:pt>
                  <c:pt idx="58">
                    <c:v>1:00</c:v>
                  </c:pt>
                  <c:pt idx="59">
                    <c:v>2:00</c:v>
                  </c:pt>
                  <c:pt idx="60">
                    <c:v>3:00</c:v>
                  </c:pt>
                  <c:pt idx="61">
                    <c:v>4:00</c:v>
                  </c:pt>
                  <c:pt idx="62">
                    <c:v>5:00</c:v>
                  </c:pt>
                  <c:pt idx="63">
                    <c:v>9:00</c:v>
                  </c:pt>
                  <c:pt idx="64">
                    <c:v>10:00</c:v>
                  </c:pt>
                  <c:pt idx="65">
                    <c:v>11:00</c:v>
                  </c:pt>
                  <c:pt idx="66">
                    <c:v>12:00</c:v>
                  </c:pt>
                  <c:pt idx="67">
                    <c:v>13:00</c:v>
                  </c:pt>
                  <c:pt idx="68">
                    <c:v>14:00</c:v>
                  </c:pt>
                  <c:pt idx="69">
                    <c:v>15:00</c:v>
                  </c:pt>
                  <c:pt idx="70">
                    <c:v>16:00</c:v>
                  </c:pt>
                  <c:pt idx="71">
                    <c:v>17:00</c:v>
                  </c:pt>
                  <c:pt idx="72">
                    <c:v>18:00</c:v>
                  </c:pt>
                  <c:pt idx="73">
                    <c:v>19:00</c:v>
                  </c:pt>
                  <c:pt idx="74">
                    <c:v>20:00</c:v>
                  </c:pt>
                  <c:pt idx="75">
                    <c:v>21:00</c:v>
                  </c:pt>
                  <c:pt idx="76">
                    <c:v>22:00</c:v>
                  </c:pt>
                  <c:pt idx="77">
                    <c:v>23:00</c:v>
                  </c:pt>
                  <c:pt idx="78">
                    <c:v>0:00</c:v>
                  </c:pt>
                  <c:pt idx="79">
                    <c:v>1:00</c:v>
                  </c:pt>
                  <c:pt idx="80">
                    <c:v>2:00</c:v>
                  </c:pt>
                  <c:pt idx="81">
                    <c:v>3:00</c:v>
                  </c:pt>
                  <c:pt idx="82">
                    <c:v>4:00</c:v>
                  </c:pt>
                  <c:pt idx="83">
                    <c:v>5:00</c:v>
                  </c:pt>
                  <c:pt idx="84">
                    <c:v>9:00</c:v>
                  </c:pt>
                  <c:pt idx="85">
                    <c:v>10:00</c:v>
                  </c:pt>
                  <c:pt idx="86">
                    <c:v>11:00</c:v>
                  </c:pt>
                  <c:pt idx="87">
                    <c:v>12:00</c:v>
                  </c:pt>
                  <c:pt idx="88">
                    <c:v>13:00</c:v>
                  </c:pt>
                  <c:pt idx="89">
                    <c:v>14:00</c:v>
                  </c:pt>
                  <c:pt idx="90">
                    <c:v>15:00</c:v>
                  </c:pt>
                  <c:pt idx="91">
                    <c:v>16:00</c:v>
                  </c:pt>
                  <c:pt idx="92">
                    <c:v>17:00</c:v>
                  </c:pt>
                  <c:pt idx="93">
                    <c:v>18:00</c:v>
                  </c:pt>
                  <c:pt idx="94">
                    <c:v>19:00</c:v>
                  </c:pt>
                  <c:pt idx="95">
                    <c:v>20:00</c:v>
                  </c:pt>
                  <c:pt idx="96">
                    <c:v>21:00</c:v>
                  </c:pt>
                  <c:pt idx="97">
                    <c:v>22:00</c:v>
                  </c:pt>
                  <c:pt idx="98">
                    <c:v>23:00</c:v>
                  </c:pt>
                  <c:pt idx="99">
                    <c:v>0:00</c:v>
                  </c:pt>
                  <c:pt idx="100">
                    <c:v>1:00</c:v>
                  </c:pt>
                  <c:pt idx="101">
                    <c:v>2:00</c:v>
                  </c:pt>
                  <c:pt idx="102">
                    <c:v>3:00</c:v>
                  </c:pt>
                  <c:pt idx="103">
                    <c:v>4:00</c:v>
                  </c:pt>
                  <c:pt idx="104">
                    <c:v>5:00</c:v>
                  </c:pt>
                </c:lvl>
                <c:lvl>
                  <c:pt idx="0">
                    <c:v>2018/2/9</c:v>
                  </c:pt>
                  <c:pt idx="21">
                    <c:v>2018/2/13</c:v>
                  </c:pt>
                  <c:pt idx="42">
                    <c:v>2018/2/14</c:v>
                  </c:pt>
                  <c:pt idx="63">
                    <c:v>2018/2/15</c:v>
                  </c:pt>
                  <c:pt idx="84">
                    <c:v>2018/2/16</c:v>
                  </c:pt>
                </c:lvl>
              </c:multiLvlStrCache>
            </c:multiLvlStrRef>
          </c:cat>
          <c:val>
            <c:numRef>
              <c:f>売・四本値!$E$3:$E$107</c:f>
              <c:numCache>
                <c:formatCode>General</c:formatCode>
                <c:ptCount val="105"/>
                <c:pt idx="0">
                  <c:v>75</c:v>
                </c:pt>
                <c:pt idx="1">
                  <c:v>85</c:v>
                </c:pt>
                <c:pt idx="2">
                  <c:v>80</c:v>
                </c:pt>
                <c:pt idx="3">
                  <c:v>85</c:v>
                </c:pt>
                <c:pt idx="4">
                  <c:v>90</c:v>
                </c:pt>
                <c:pt idx="5">
                  <c:v>90</c:v>
                </c:pt>
                <c:pt idx="6">
                  <c:v>100</c:v>
                </c:pt>
                <c:pt idx="7">
                  <c:v>95</c:v>
                </c:pt>
                <c:pt idx="8">
                  <c:v>95</c:v>
                </c:pt>
                <c:pt idx="9">
                  <c:v>95</c:v>
                </c:pt>
                <c:pt idx="10">
                  <c:v>95</c:v>
                </c:pt>
                <c:pt idx="11">
                  <c:v>95</c:v>
                </c:pt>
                <c:pt idx="12">
                  <c:v>95</c:v>
                </c:pt>
                <c:pt idx="13">
                  <c:v>95</c:v>
                </c:pt>
                <c:pt idx="14">
                  <c:v>95</c:v>
                </c:pt>
                <c:pt idx="15">
                  <c:v>95</c:v>
                </c:pt>
                <c:pt idx="16">
                  <c:v>95</c:v>
                </c:pt>
                <c:pt idx="17">
                  <c:v>95</c:v>
                </c:pt>
                <c:pt idx="18">
                  <c:v>95</c:v>
                </c:pt>
                <c:pt idx="19">
                  <c:v>95</c:v>
                </c:pt>
                <c:pt idx="20">
                  <c:v>95</c:v>
                </c:pt>
                <c:pt idx="21">
                  <c:v>70</c:v>
                </c:pt>
                <c:pt idx="22">
                  <c:v>48</c:v>
                </c:pt>
                <c:pt idx="23">
                  <c:v>50</c:v>
                </c:pt>
                <c:pt idx="24">
                  <c:v>50</c:v>
                </c:pt>
                <c:pt idx="25">
                  <c:v>49</c:v>
                </c:pt>
                <c:pt idx="26">
                  <c:v>45</c:v>
                </c:pt>
                <c:pt idx="27">
                  <c:v>39</c:v>
                </c:pt>
                <c:pt idx="28">
                  <c:v>38</c:v>
                </c:pt>
                <c:pt idx="29">
                  <c:v>40</c:v>
                </c:pt>
                <c:pt idx="30">
                  <c:v>39</c:v>
                </c:pt>
                <c:pt idx="31">
                  <c:v>36</c:v>
                </c:pt>
                <c:pt idx="32">
                  <c:v>35</c:v>
                </c:pt>
                <c:pt idx="33">
                  <c:v>46</c:v>
                </c:pt>
                <c:pt idx="34">
                  <c:v>45</c:v>
                </c:pt>
                <c:pt idx="35">
                  <c:v>39</c:v>
                </c:pt>
                <c:pt idx="36">
                  <c:v>36</c:v>
                </c:pt>
                <c:pt idx="37">
                  <c:v>36</c:v>
                </c:pt>
                <c:pt idx="38">
                  <c:v>37</c:v>
                </c:pt>
                <c:pt idx="39">
                  <c:v>38</c:v>
                </c:pt>
                <c:pt idx="40">
                  <c:v>39</c:v>
                </c:pt>
                <c:pt idx="41">
                  <c:v>41</c:v>
                </c:pt>
                <c:pt idx="42">
                  <c:v>37</c:v>
                </c:pt>
                <c:pt idx="43">
                  <c:v>31</c:v>
                </c:pt>
                <c:pt idx="44">
                  <c:v>26</c:v>
                </c:pt>
                <c:pt idx="45">
                  <c:v>24</c:v>
                </c:pt>
                <c:pt idx="46">
                  <c:v>29</c:v>
                </c:pt>
                <c:pt idx="47">
                  <c:v>33</c:v>
                </c:pt>
                <c:pt idx="48">
                  <c:v>27</c:v>
                </c:pt>
                <c:pt idx="49">
                  <c:v>30</c:v>
                </c:pt>
                <c:pt idx="50">
                  <c:v>30</c:v>
                </c:pt>
                <c:pt idx="51">
                  <c:v>30</c:v>
                </c:pt>
                <c:pt idx="52">
                  <c:v>29</c:v>
                </c:pt>
                <c:pt idx="53">
                  <c:v>29</c:v>
                </c:pt>
                <c:pt idx="54">
                  <c:v>29</c:v>
                </c:pt>
                <c:pt idx="55">
                  <c:v>29</c:v>
                </c:pt>
                <c:pt idx="56">
                  <c:v>26</c:v>
                </c:pt>
                <c:pt idx="57">
                  <c:v>25</c:v>
                </c:pt>
                <c:pt idx="58">
                  <c:v>26</c:v>
                </c:pt>
                <c:pt idx="59">
                  <c:v>28</c:v>
                </c:pt>
                <c:pt idx="60">
                  <c:v>28</c:v>
                </c:pt>
                <c:pt idx="61">
                  <c:v>35</c:v>
                </c:pt>
                <c:pt idx="62">
                  <c:v>35</c:v>
                </c:pt>
                <c:pt idx="63">
                  <c:v>29</c:v>
                </c:pt>
                <c:pt idx="64">
                  <c:v>35</c:v>
                </c:pt>
                <c:pt idx="65">
                  <c:v>32</c:v>
                </c:pt>
                <c:pt idx="66">
                  <c:v>34</c:v>
                </c:pt>
                <c:pt idx="67">
                  <c:v>35</c:v>
                </c:pt>
                <c:pt idx="68">
                  <c:v>27</c:v>
                </c:pt>
                <c:pt idx="69">
                  <c:v>25</c:v>
                </c:pt>
                <c:pt idx="70">
                  <c:v>25</c:v>
                </c:pt>
                <c:pt idx="71">
                  <c:v>26</c:v>
                </c:pt>
                <c:pt idx="72">
                  <c:v>27</c:v>
                </c:pt>
                <c:pt idx="73">
                  <c:v>26</c:v>
                </c:pt>
                <c:pt idx="74">
                  <c:v>25</c:v>
                </c:pt>
                <c:pt idx="75">
                  <c:v>25</c:v>
                </c:pt>
                <c:pt idx="76">
                  <c:v>23</c:v>
                </c:pt>
                <c:pt idx="77">
                  <c:v>24</c:v>
                </c:pt>
                <c:pt idx="78">
                  <c:v>23</c:v>
                </c:pt>
                <c:pt idx="79">
                  <c:v>21</c:v>
                </c:pt>
                <c:pt idx="80">
                  <c:v>24</c:v>
                </c:pt>
                <c:pt idx="81">
                  <c:v>25</c:v>
                </c:pt>
                <c:pt idx="82">
                  <c:v>23</c:v>
                </c:pt>
                <c:pt idx="83">
                  <c:v>21</c:v>
                </c:pt>
                <c:pt idx="84">
                  <c:v>32</c:v>
                </c:pt>
                <c:pt idx="85">
                  <c:v>33</c:v>
                </c:pt>
                <c:pt idx="86">
                  <c:v>32</c:v>
                </c:pt>
                <c:pt idx="87">
                  <c:v>42</c:v>
                </c:pt>
                <c:pt idx="88">
                  <c:v>38</c:v>
                </c:pt>
                <c:pt idx="89">
                  <c:v>32</c:v>
                </c:pt>
                <c:pt idx="90">
                  <c:v>29</c:v>
                </c:pt>
                <c:pt idx="91">
                  <c:v>30</c:v>
                </c:pt>
                <c:pt idx="92">
                  <c:v>35</c:v>
                </c:pt>
                <c:pt idx="93">
                  <c:v>38</c:v>
                </c:pt>
                <c:pt idx="94">
                  <c:v>36</c:v>
                </c:pt>
                <c:pt idx="95">
                  <c:v>37</c:v>
                </c:pt>
                <c:pt idx="96">
                  <c:v>36</c:v>
                </c:pt>
                <c:pt idx="97">
                  <c:v>35</c:v>
                </c:pt>
                <c:pt idx="98">
                  <c:v>37</c:v>
                </c:pt>
                <c:pt idx="99">
                  <c:v>34</c:v>
                </c:pt>
                <c:pt idx="100">
                  <c:v>34</c:v>
                </c:pt>
                <c:pt idx="101">
                  <c:v>39</c:v>
                </c:pt>
                <c:pt idx="102">
                  <c:v>36</c:v>
                </c:pt>
                <c:pt idx="103">
                  <c:v>36</c:v>
                </c:pt>
                <c:pt idx="104">
                  <c:v>39</c:v>
                </c:pt>
              </c:numCache>
            </c:numRef>
          </c:val>
          <c:smooth val="0"/>
        </c:ser>
        <c:ser>
          <c:idx val="2"/>
          <c:order val="2"/>
          <c:tx>
            <c:strRef>
              <c:f>売・四本値!$F$2</c:f>
              <c:strCache>
                <c:ptCount val="1"/>
                <c:pt idx="0">
                  <c:v>安値</c:v>
                </c:pt>
              </c:strCache>
            </c:strRef>
          </c:tx>
          <c:spPr>
            <a:ln w="19050">
              <a:noFill/>
            </a:ln>
          </c:spPr>
          <c:marker>
            <c:symbol val="none"/>
          </c:marker>
          <c:cat>
            <c:multiLvlStrRef>
              <c:f>売・四本値!$B$3:$C$107</c:f>
              <c:multiLvlStrCache>
                <c:ptCount val="105"/>
                <c:lvl>
                  <c:pt idx="0">
                    <c:v>9:00</c:v>
                  </c:pt>
                  <c:pt idx="1">
                    <c:v>10:00</c:v>
                  </c:pt>
                  <c:pt idx="2">
                    <c:v>11:00</c:v>
                  </c:pt>
                  <c:pt idx="3">
                    <c:v>12:00</c:v>
                  </c:pt>
                  <c:pt idx="4">
                    <c:v>13:00</c:v>
                  </c:pt>
                  <c:pt idx="5">
                    <c:v>14:00</c:v>
                  </c:pt>
                  <c:pt idx="6">
                    <c:v>15:00</c:v>
                  </c:pt>
                  <c:pt idx="7">
                    <c:v>16:00</c:v>
                  </c:pt>
                  <c:pt idx="8">
                    <c:v>17:00</c:v>
                  </c:pt>
                  <c:pt idx="9">
                    <c:v>18:00</c:v>
                  </c:pt>
                  <c:pt idx="10">
                    <c:v>19:00</c:v>
                  </c:pt>
                  <c:pt idx="11">
                    <c:v>20:00</c:v>
                  </c:pt>
                  <c:pt idx="12">
                    <c:v>21:00</c:v>
                  </c:pt>
                  <c:pt idx="13">
                    <c:v>22:00</c:v>
                  </c:pt>
                  <c:pt idx="14">
                    <c:v>23:00</c:v>
                  </c:pt>
                  <c:pt idx="15">
                    <c:v>0:00</c:v>
                  </c:pt>
                  <c:pt idx="16">
                    <c:v>1:00</c:v>
                  </c:pt>
                  <c:pt idx="17">
                    <c:v>2:00</c:v>
                  </c:pt>
                  <c:pt idx="18">
                    <c:v>3:00</c:v>
                  </c:pt>
                  <c:pt idx="19">
                    <c:v>4:00</c:v>
                  </c:pt>
                  <c:pt idx="20">
                    <c:v>5:00</c:v>
                  </c:pt>
                  <c:pt idx="21">
                    <c:v>9:00</c:v>
                  </c:pt>
                  <c:pt idx="22">
                    <c:v>10:00</c:v>
                  </c:pt>
                  <c:pt idx="23">
                    <c:v>11:00</c:v>
                  </c:pt>
                  <c:pt idx="24">
                    <c:v>12:00</c:v>
                  </c:pt>
                  <c:pt idx="25">
                    <c:v>13:00</c:v>
                  </c:pt>
                  <c:pt idx="26">
                    <c:v>14:00</c:v>
                  </c:pt>
                  <c:pt idx="27">
                    <c:v>15:00</c:v>
                  </c:pt>
                  <c:pt idx="28">
                    <c:v>16:00</c:v>
                  </c:pt>
                  <c:pt idx="29">
                    <c:v>17:00</c:v>
                  </c:pt>
                  <c:pt idx="30">
                    <c:v>18:00</c:v>
                  </c:pt>
                  <c:pt idx="31">
                    <c:v>19:00</c:v>
                  </c:pt>
                  <c:pt idx="32">
                    <c:v>20:00</c:v>
                  </c:pt>
                  <c:pt idx="33">
                    <c:v>21:00</c:v>
                  </c:pt>
                  <c:pt idx="34">
                    <c:v>22:00</c:v>
                  </c:pt>
                  <c:pt idx="35">
                    <c:v>23:00</c:v>
                  </c:pt>
                  <c:pt idx="36">
                    <c:v>0:00</c:v>
                  </c:pt>
                  <c:pt idx="37">
                    <c:v>1:00</c:v>
                  </c:pt>
                  <c:pt idx="38">
                    <c:v>2:00</c:v>
                  </c:pt>
                  <c:pt idx="39">
                    <c:v>3:00</c:v>
                  </c:pt>
                  <c:pt idx="40">
                    <c:v>4:00</c:v>
                  </c:pt>
                  <c:pt idx="41">
                    <c:v>5:00</c:v>
                  </c:pt>
                  <c:pt idx="42">
                    <c:v>9:00</c:v>
                  </c:pt>
                  <c:pt idx="43">
                    <c:v>10:00</c:v>
                  </c:pt>
                  <c:pt idx="44">
                    <c:v>11:00</c:v>
                  </c:pt>
                  <c:pt idx="45">
                    <c:v>12:00</c:v>
                  </c:pt>
                  <c:pt idx="46">
                    <c:v>13:00</c:v>
                  </c:pt>
                  <c:pt idx="47">
                    <c:v>14:00</c:v>
                  </c:pt>
                  <c:pt idx="48">
                    <c:v>15:00</c:v>
                  </c:pt>
                  <c:pt idx="49">
                    <c:v>16:00</c:v>
                  </c:pt>
                  <c:pt idx="50">
                    <c:v>17:00</c:v>
                  </c:pt>
                  <c:pt idx="51">
                    <c:v>18:00</c:v>
                  </c:pt>
                  <c:pt idx="52">
                    <c:v>19:00</c:v>
                  </c:pt>
                  <c:pt idx="53">
                    <c:v>20:00</c:v>
                  </c:pt>
                  <c:pt idx="54">
                    <c:v>21:00</c:v>
                  </c:pt>
                  <c:pt idx="55">
                    <c:v>22:00</c:v>
                  </c:pt>
                  <c:pt idx="56">
                    <c:v>23:00</c:v>
                  </c:pt>
                  <c:pt idx="57">
                    <c:v>0:00</c:v>
                  </c:pt>
                  <c:pt idx="58">
                    <c:v>1:00</c:v>
                  </c:pt>
                  <c:pt idx="59">
                    <c:v>2:00</c:v>
                  </c:pt>
                  <c:pt idx="60">
                    <c:v>3:00</c:v>
                  </c:pt>
                  <c:pt idx="61">
                    <c:v>4:00</c:v>
                  </c:pt>
                  <c:pt idx="62">
                    <c:v>5:00</c:v>
                  </c:pt>
                  <c:pt idx="63">
                    <c:v>9:00</c:v>
                  </c:pt>
                  <c:pt idx="64">
                    <c:v>10:00</c:v>
                  </c:pt>
                  <c:pt idx="65">
                    <c:v>11:00</c:v>
                  </c:pt>
                  <c:pt idx="66">
                    <c:v>12:00</c:v>
                  </c:pt>
                  <c:pt idx="67">
                    <c:v>13:00</c:v>
                  </c:pt>
                  <c:pt idx="68">
                    <c:v>14:00</c:v>
                  </c:pt>
                  <c:pt idx="69">
                    <c:v>15:00</c:v>
                  </c:pt>
                  <c:pt idx="70">
                    <c:v>16:00</c:v>
                  </c:pt>
                  <c:pt idx="71">
                    <c:v>17:00</c:v>
                  </c:pt>
                  <c:pt idx="72">
                    <c:v>18:00</c:v>
                  </c:pt>
                  <c:pt idx="73">
                    <c:v>19:00</c:v>
                  </c:pt>
                  <c:pt idx="74">
                    <c:v>20:00</c:v>
                  </c:pt>
                  <c:pt idx="75">
                    <c:v>21:00</c:v>
                  </c:pt>
                  <c:pt idx="76">
                    <c:v>22:00</c:v>
                  </c:pt>
                  <c:pt idx="77">
                    <c:v>23:00</c:v>
                  </c:pt>
                  <c:pt idx="78">
                    <c:v>0:00</c:v>
                  </c:pt>
                  <c:pt idx="79">
                    <c:v>1:00</c:v>
                  </c:pt>
                  <c:pt idx="80">
                    <c:v>2:00</c:v>
                  </c:pt>
                  <c:pt idx="81">
                    <c:v>3:00</c:v>
                  </c:pt>
                  <c:pt idx="82">
                    <c:v>4:00</c:v>
                  </c:pt>
                  <c:pt idx="83">
                    <c:v>5:00</c:v>
                  </c:pt>
                  <c:pt idx="84">
                    <c:v>9:00</c:v>
                  </c:pt>
                  <c:pt idx="85">
                    <c:v>10:00</c:v>
                  </c:pt>
                  <c:pt idx="86">
                    <c:v>11:00</c:v>
                  </c:pt>
                  <c:pt idx="87">
                    <c:v>12:00</c:v>
                  </c:pt>
                  <c:pt idx="88">
                    <c:v>13:00</c:v>
                  </c:pt>
                  <c:pt idx="89">
                    <c:v>14:00</c:v>
                  </c:pt>
                  <c:pt idx="90">
                    <c:v>15:00</c:v>
                  </c:pt>
                  <c:pt idx="91">
                    <c:v>16:00</c:v>
                  </c:pt>
                  <c:pt idx="92">
                    <c:v>17:00</c:v>
                  </c:pt>
                  <c:pt idx="93">
                    <c:v>18:00</c:v>
                  </c:pt>
                  <c:pt idx="94">
                    <c:v>19:00</c:v>
                  </c:pt>
                  <c:pt idx="95">
                    <c:v>20:00</c:v>
                  </c:pt>
                  <c:pt idx="96">
                    <c:v>21:00</c:v>
                  </c:pt>
                  <c:pt idx="97">
                    <c:v>22:00</c:v>
                  </c:pt>
                  <c:pt idx="98">
                    <c:v>23:00</c:v>
                  </c:pt>
                  <c:pt idx="99">
                    <c:v>0:00</c:v>
                  </c:pt>
                  <c:pt idx="100">
                    <c:v>1:00</c:v>
                  </c:pt>
                  <c:pt idx="101">
                    <c:v>2:00</c:v>
                  </c:pt>
                  <c:pt idx="102">
                    <c:v>3:00</c:v>
                  </c:pt>
                  <c:pt idx="103">
                    <c:v>4:00</c:v>
                  </c:pt>
                  <c:pt idx="104">
                    <c:v>5:00</c:v>
                  </c:pt>
                </c:lvl>
                <c:lvl>
                  <c:pt idx="0">
                    <c:v>2018/2/9</c:v>
                  </c:pt>
                  <c:pt idx="21">
                    <c:v>2018/2/13</c:v>
                  </c:pt>
                  <c:pt idx="42">
                    <c:v>2018/2/14</c:v>
                  </c:pt>
                  <c:pt idx="63">
                    <c:v>2018/2/15</c:v>
                  </c:pt>
                  <c:pt idx="84">
                    <c:v>2018/2/16</c:v>
                  </c:pt>
                </c:lvl>
              </c:multiLvlStrCache>
            </c:multiLvlStrRef>
          </c:cat>
          <c:val>
            <c:numRef>
              <c:f>売・四本値!$F$3:$F$107</c:f>
              <c:numCache>
                <c:formatCode>General</c:formatCode>
                <c:ptCount val="105"/>
                <c:pt idx="0">
                  <c:v>60</c:v>
                </c:pt>
                <c:pt idx="1">
                  <c:v>75</c:v>
                </c:pt>
                <c:pt idx="2">
                  <c:v>75</c:v>
                </c:pt>
                <c:pt idx="3">
                  <c:v>75</c:v>
                </c:pt>
                <c:pt idx="4">
                  <c:v>80</c:v>
                </c:pt>
                <c:pt idx="5">
                  <c:v>85</c:v>
                </c:pt>
                <c:pt idx="6">
                  <c:v>95</c:v>
                </c:pt>
                <c:pt idx="7">
                  <c:v>95</c:v>
                </c:pt>
                <c:pt idx="8">
                  <c:v>95</c:v>
                </c:pt>
                <c:pt idx="9">
                  <c:v>95</c:v>
                </c:pt>
                <c:pt idx="10">
                  <c:v>95</c:v>
                </c:pt>
                <c:pt idx="11">
                  <c:v>95</c:v>
                </c:pt>
                <c:pt idx="12">
                  <c:v>95</c:v>
                </c:pt>
                <c:pt idx="13">
                  <c:v>95</c:v>
                </c:pt>
                <c:pt idx="14">
                  <c:v>95</c:v>
                </c:pt>
                <c:pt idx="15">
                  <c:v>95</c:v>
                </c:pt>
                <c:pt idx="16">
                  <c:v>95</c:v>
                </c:pt>
                <c:pt idx="17">
                  <c:v>95</c:v>
                </c:pt>
                <c:pt idx="18">
                  <c:v>95</c:v>
                </c:pt>
                <c:pt idx="19">
                  <c:v>95</c:v>
                </c:pt>
                <c:pt idx="20">
                  <c:v>95</c:v>
                </c:pt>
                <c:pt idx="21">
                  <c:v>40</c:v>
                </c:pt>
                <c:pt idx="22">
                  <c:v>43</c:v>
                </c:pt>
                <c:pt idx="23">
                  <c:v>46</c:v>
                </c:pt>
                <c:pt idx="24">
                  <c:v>44</c:v>
                </c:pt>
                <c:pt idx="25">
                  <c:v>44</c:v>
                </c:pt>
                <c:pt idx="26">
                  <c:v>37</c:v>
                </c:pt>
                <c:pt idx="27">
                  <c:v>36</c:v>
                </c:pt>
                <c:pt idx="28">
                  <c:v>33</c:v>
                </c:pt>
                <c:pt idx="29">
                  <c:v>35</c:v>
                </c:pt>
                <c:pt idx="30">
                  <c:v>35</c:v>
                </c:pt>
                <c:pt idx="31">
                  <c:v>33</c:v>
                </c:pt>
                <c:pt idx="32">
                  <c:v>33</c:v>
                </c:pt>
                <c:pt idx="33">
                  <c:v>33</c:v>
                </c:pt>
                <c:pt idx="34">
                  <c:v>37</c:v>
                </c:pt>
                <c:pt idx="35">
                  <c:v>36</c:v>
                </c:pt>
                <c:pt idx="36">
                  <c:v>34</c:v>
                </c:pt>
                <c:pt idx="37">
                  <c:v>35</c:v>
                </c:pt>
                <c:pt idx="38">
                  <c:v>35</c:v>
                </c:pt>
                <c:pt idx="39">
                  <c:v>38</c:v>
                </c:pt>
                <c:pt idx="40">
                  <c:v>39</c:v>
                </c:pt>
                <c:pt idx="41">
                  <c:v>40</c:v>
                </c:pt>
                <c:pt idx="42">
                  <c:v>32</c:v>
                </c:pt>
                <c:pt idx="43">
                  <c:v>26</c:v>
                </c:pt>
                <c:pt idx="44">
                  <c:v>22</c:v>
                </c:pt>
                <c:pt idx="45">
                  <c:v>22</c:v>
                </c:pt>
                <c:pt idx="46">
                  <c:v>21</c:v>
                </c:pt>
                <c:pt idx="47">
                  <c:v>26</c:v>
                </c:pt>
                <c:pt idx="48">
                  <c:v>27</c:v>
                </c:pt>
                <c:pt idx="49">
                  <c:v>27</c:v>
                </c:pt>
                <c:pt idx="50">
                  <c:v>28</c:v>
                </c:pt>
                <c:pt idx="51">
                  <c:v>29</c:v>
                </c:pt>
                <c:pt idx="52">
                  <c:v>28</c:v>
                </c:pt>
                <c:pt idx="53">
                  <c:v>29</c:v>
                </c:pt>
                <c:pt idx="54">
                  <c:v>29</c:v>
                </c:pt>
                <c:pt idx="55">
                  <c:v>24</c:v>
                </c:pt>
                <c:pt idx="56">
                  <c:v>25</c:v>
                </c:pt>
                <c:pt idx="57">
                  <c:v>24</c:v>
                </c:pt>
                <c:pt idx="58">
                  <c:v>25</c:v>
                </c:pt>
                <c:pt idx="59">
                  <c:v>26</c:v>
                </c:pt>
                <c:pt idx="60">
                  <c:v>28</c:v>
                </c:pt>
                <c:pt idx="61">
                  <c:v>29</c:v>
                </c:pt>
                <c:pt idx="62">
                  <c:v>35</c:v>
                </c:pt>
                <c:pt idx="63">
                  <c:v>24</c:v>
                </c:pt>
                <c:pt idx="64">
                  <c:v>25</c:v>
                </c:pt>
                <c:pt idx="65">
                  <c:v>27</c:v>
                </c:pt>
                <c:pt idx="66">
                  <c:v>25</c:v>
                </c:pt>
                <c:pt idx="67">
                  <c:v>25</c:v>
                </c:pt>
                <c:pt idx="68">
                  <c:v>23</c:v>
                </c:pt>
                <c:pt idx="69">
                  <c:v>24</c:v>
                </c:pt>
                <c:pt idx="70">
                  <c:v>23</c:v>
                </c:pt>
                <c:pt idx="71">
                  <c:v>23</c:v>
                </c:pt>
                <c:pt idx="72">
                  <c:v>24</c:v>
                </c:pt>
                <c:pt idx="73">
                  <c:v>25</c:v>
                </c:pt>
                <c:pt idx="74">
                  <c:v>23</c:v>
                </c:pt>
                <c:pt idx="75">
                  <c:v>24</c:v>
                </c:pt>
                <c:pt idx="76">
                  <c:v>23</c:v>
                </c:pt>
                <c:pt idx="77">
                  <c:v>23</c:v>
                </c:pt>
                <c:pt idx="78">
                  <c:v>21</c:v>
                </c:pt>
                <c:pt idx="79">
                  <c:v>20</c:v>
                </c:pt>
                <c:pt idx="80">
                  <c:v>20</c:v>
                </c:pt>
                <c:pt idx="81">
                  <c:v>23</c:v>
                </c:pt>
                <c:pt idx="82">
                  <c:v>23</c:v>
                </c:pt>
                <c:pt idx="83">
                  <c:v>20</c:v>
                </c:pt>
                <c:pt idx="84">
                  <c:v>20</c:v>
                </c:pt>
                <c:pt idx="85">
                  <c:v>26</c:v>
                </c:pt>
                <c:pt idx="86">
                  <c:v>28</c:v>
                </c:pt>
                <c:pt idx="87">
                  <c:v>28</c:v>
                </c:pt>
                <c:pt idx="88">
                  <c:v>29</c:v>
                </c:pt>
                <c:pt idx="89">
                  <c:v>27</c:v>
                </c:pt>
                <c:pt idx="90">
                  <c:v>27</c:v>
                </c:pt>
                <c:pt idx="91">
                  <c:v>28</c:v>
                </c:pt>
                <c:pt idx="92">
                  <c:v>27</c:v>
                </c:pt>
                <c:pt idx="93">
                  <c:v>34</c:v>
                </c:pt>
                <c:pt idx="94">
                  <c:v>32</c:v>
                </c:pt>
                <c:pt idx="95">
                  <c:v>33</c:v>
                </c:pt>
                <c:pt idx="96">
                  <c:v>36</c:v>
                </c:pt>
                <c:pt idx="97">
                  <c:v>34</c:v>
                </c:pt>
                <c:pt idx="98">
                  <c:v>32</c:v>
                </c:pt>
                <c:pt idx="99">
                  <c:v>32</c:v>
                </c:pt>
                <c:pt idx="100">
                  <c:v>31</c:v>
                </c:pt>
                <c:pt idx="101">
                  <c:v>35</c:v>
                </c:pt>
                <c:pt idx="102">
                  <c:v>34</c:v>
                </c:pt>
                <c:pt idx="103">
                  <c:v>36</c:v>
                </c:pt>
                <c:pt idx="104">
                  <c:v>39</c:v>
                </c:pt>
              </c:numCache>
            </c:numRef>
          </c:val>
          <c:smooth val="0"/>
        </c:ser>
        <c:ser>
          <c:idx val="3"/>
          <c:order val="3"/>
          <c:tx>
            <c:strRef>
              <c:f>売・四本値!$G$2</c:f>
              <c:strCache>
                <c:ptCount val="1"/>
                <c:pt idx="0">
                  <c:v>終値</c:v>
                </c:pt>
              </c:strCache>
            </c:strRef>
          </c:tx>
          <c:spPr>
            <a:ln w="19050">
              <a:noFill/>
            </a:ln>
          </c:spPr>
          <c:marker>
            <c:symbol val="none"/>
          </c:marker>
          <c:cat>
            <c:multiLvlStrRef>
              <c:f>売・四本値!$B$3:$C$107</c:f>
              <c:multiLvlStrCache>
                <c:ptCount val="105"/>
                <c:lvl>
                  <c:pt idx="0">
                    <c:v>9:00</c:v>
                  </c:pt>
                  <c:pt idx="1">
                    <c:v>10:00</c:v>
                  </c:pt>
                  <c:pt idx="2">
                    <c:v>11:00</c:v>
                  </c:pt>
                  <c:pt idx="3">
                    <c:v>12:00</c:v>
                  </c:pt>
                  <c:pt idx="4">
                    <c:v>13:00</c:v>
                  </c:pt>
                  <c:pt idx="5">
                    <c:v>14:00</c:v>
                  </c:pt>
                  <c:pt idx="6">
                    <c:v>15:00</c:v>
                  </c:pt>
                  <c:pt idx="7">
                    <c:v>16:00</c:v>
                  </c:pt>
                  <c:pt idx="8">
                    <c:v>17:00</c:v>
                  </c:pt>
                  <c:pt idx="9">
                    <c:v>18:00</c:v>
                  </c:pt>
                  <c:pt idx="10">
                    <c:v>19:00</c:v>
                  </c:pt>
                  <c:pt idx="11">
                    <c:v>20:00</c:v>
                  </c:pt>
                  <c:pt idx="12">
                    <c:v>21:00</c:v>
                  </c:pt>
                  <c:pt idx="13">
                    <c:v>22:00</c:v>
                  </c:pt>
                  <c:pt idx="14">
                    <c:v>23:00</c:v>
                  </c:pt>
                  <c:pt idx="15">
                    <c:v>0:00</c:v>
                  </c:pt>
                  <c:pt idx="16">
                    <c:v>1:00</c:v>
                  </c:pt>
                  <c:pt idx="17">
                    <c:v>2:00</c:v>
                  </c:pt>
                  <c:pt idx="18">
                    <c:v>3:00</c:v>
                  </c:pt>
                  <c:pt idx="19">
                    <c:v>4:00</c:v>
                  </c:pt>
                  <c:pt idx="20">
                    <c:v>5:00</c:v>
                  </c:pt>
                  <c:pt idx="21">
                    <c:v>9:00</c:v>
                  </c:pt>
                  <c:pt idx="22">
                    <c:v>10:00</c:v>
                  </c:pt>
                  <c:pt idx="23">
                    <c:v>11:00</c:v>
                  </c:pt>
                  <c:pt idx="24">
                    <c:v>12:00</c:v>
                  </c:pt>
                  <c:pt idx="25">
                    <c:v>13:00</c:v>
                  </c:pt>
                  <c:pt idx="26">
                    <c:v>14:00</c:v>
                  </c:pt>
                  <c:pt idx="27">
                    <c:v>15:00</c:v>
                  </c:pt>
                  <c:pt idx="28">
                    <c:v>16:00</c:v>
                  </c:pt>
                  <c:pt idx="29">
                    <c:v>17:00</c:v>
                  </c:pt>
                  <c:pt idx="30">
                    <c:v>18:00</c:v>
                  </c:pt>
                  <c:pt idx="31">
                    <c:v>19:00</c:v>
                  </c:pt>
                  <c:pt idx="32">
                    <c:v>20:00</c:v>
                  </c:pt>
                  <c:pt idx="33">
                    <c:v>21:00</c:v>
                  </c:pt>
                  <c:pt idx="34">
                    <c:v>22:00</c:v>
                  </c:pt>
                  <c:pt idx="35">
                    <c:v>23:00</c:v>
                  </c:pt>
                  <c:pt idx="36">
                    <c:v>0:00</c:v>
                  </c:pt>
                  <c:pt idx="37">
                    <c:v>1:00</c:v>
                  </c:pt>
                  <c:pt idx="38">
                    <c:v>2:00</c:v>
                  </c:pt>
                  <c:pt idx="39">
                    <c:v>3:00</c:v>
                  </c:pt>
                  <c:pt idx="40">
                    <c:v>4:00</c:v>
                  </c:pt>
                  <c:pt idx="41">
                    <c:v>5:00</c:v>
                  </c:pt>
                  <c:pt idx="42">
                    <c:v>9:00</c:v>
                  </c:pt>
                  <c:pt idx="43">
                    <c:v>10:00</c:v>
                  </c:pt>
                  <c:pt idx="44">
                    <c:v>11:00</c:v>
                  </c:pt>
                  <c:pt idx="45">
                    <c:v>12:00</c:v>
                  </c:pt>
                  <c:pt idx="46">
                    <c:v>13:00</c:v>
                  </c:pt>
                  <c:pt idx="47">
                    <c:v>14:00</c:v>
                  </c:pt>
                  <c:pt idx="48">
                    <c:v>15:00</c:v>
                  </c:pt>
                  <c:pt idx="49">
                    <c:v>16:00</c:v>
                  </c:pt>
                  <c:pt idx="50">
                    <c:v>17:00</c:v>
                  </c:pt>
                  <c:pt idx="51">
                    <c:v>18:00</c:v>
                  </c:pt>
                  <c:pt idx="52">
                    <c:v>19:00</c:v>
                  </c:pt>
                  <c:pt idx="53">
                    <c:v>20:00</c:v>
                  </c:pt>
                  <c:pt idx="54">
                    <c:v>21:00</c:v>
                  </c:pt>
                  <c:pt idx="55">
                    <c:v>22:00</c:v>
                  </c:pt>
                  <c:pt idx="56">
                    <c:v>23:00</c:v>
                  </c:pt>
                  <c:pt idx="57">
                    <c:v>0:00</c:v>
                  </c:pt>
                  <c:pt idx="58">
                    <c:v>1:00</c:v>
                  </c:pt>
                  <c:pt idx="59">
                    <c:v>2:00</c:v>
                  </c:pt>
                  <c:pt idx="60">
                    <c:v>3:00</c:v>
                  </c:pt>
                  <c:pt idx="61">
                    <c:v>4:00</c:v>
                  </c:pt>
                  <c:pt idx="62">
                    <c:v>5:00</c:v>
                  </c:pt>
                  <c:pt idx="63">
                    <c:v>9:00</c:v>
                  </c:pt>
                  <c:pt idx="64">
                    <c:v>10:00</c:v>
                  </c:pt>
                  <c:pt idx="65">
                    <c:v>11:00</c:v>
                  </c:pt>
                  <c:pt idx="66">
                    <c:v>12:00</c:v>
                  </c:pt>
                  <c:pt idx="67">
                    <c:v>13:00</c:v>
                  </c:pt>
                  <c:pt idx="68">
                    <c:v>14:00</c:v>
                  </c:pt>
                  <c:pt idx="69">
                    <c:v>15:00</c:v>
                  </c:pt>
                  <c:pt idx="70">
                    <c:v>16:00</c:v>
                  </c:pt>
                  <c:pt idx="71">
                    <c:v>17:00</c:v>
                  </c:pt>
                  <c:pt idx="72">
                    <c:v>18:00</c:v>
                  </c:pt>
                  <c:pt idx="73">
                    <c:v>19:00</c:v>
                  </c:pt>
                  <c:pt idx="74">
                    <c:v>20:00</c:v>
                  </c:pt>
                  <c:pt idx="75">
                    <c:v>21:00</c:v>
                  </c:pt>
                  <c:pt idx="76">
                    <c:v>22:00</c:v>
                  </c:pt>
                  <c:pt idx="77">
                    <c:v>23:00</c:v>
                  </c:pt>
                  <c:pt idx="78">
                    <c:v>0:00</c:v>
                  </c:pt>
                  <c:pt idx="79">
                    <c:v>1:00</c:v>
                  </c:pt>
                  <c:pt idx="80">
                    <c:v>2:00</c:v>
                  </c:pt>
                  <c:pt idx="81">
                    <c:v>3:00</c:v>
                  </c:pt>
                  <c:pt idx="82">
                    <c:v>4:00</c:v>
                  </c:pt>
                  <c:pt idx="83">
                    <c:v>5:00</c:v>
                  </c:pt>
                  <c:pt idx="84">
                    <c:v>9:00</c:v>
                  </c:pt>
                  <c:pt idx="85">
                    <c:v>10:00</c:v>
                  </c:pt>
                  <c:pt idx="86">
                    <c:v>11:00</c:v>
                  </c:pt>
                  <c:pt idx="87">
                    <c:v>12:00</c:v>
                  </c:pt>
                  <c:pt idx="88">
                    <c:v>13:00</c:v>
                  </c:pt>
                  <c:pt idx="89">
                    <c:v>14:00</c:v>
                  </c:pt>
                  <c:pt idx="90">
                    <c:v>15:00</c:v>
                  </c:pt>
                  <c:pt idx="91">
                    <c:v>16:00</c:v>
                  </c:pt>
                  <c:pt idx="92">
                    <c:v>17:00</c:v>
                  </c:pt>
                  <c:pt idx="93">
                    <c:v>18:00</c:v>
                  </c:pt>
                  <c:pt idx="94">
                    <c:v>19:00</c:v>
                  </c:pt>
                  <c:pt idx="95">
                    <c:v>20:00</c:v>
                  </c:pt>
                  <c:pt idx="96">
                    <c:v>21:00</c:v>
                  </c:pt>
                  <c:pt idx="97">
                    <c:v>22:00</c:v>
                  </c:pt>
                  <c:pt idx="98">
                    <c:v>23:00</c:v>
                  </c:pt>
                  <c:pt idx="99">
                    <c:v>0:00</c:v>
                  </c:pt>
                  <c:pt idx="100">
                    <c:v>1:00</c:v>
                  </c:pt>
                  <c:pt idx="101">
                    <c:v>2:00</c:v>
                  </c:pt>
                  <c:pt idx="102">
                    <c:v>3:00</c:v>
                  </c:pt>
                  <c:pt idx="103">
                    <c:v>4:00</c:v>
                  </c:pt>
                  <c:pt idx="104">
                    <c:v>5:00</c:v>
                  </c:pt>
                </c:lvl>
                <c:lvl>
                  <c:pt idx="0">
                    <c:v>2018/2/9</c:v>
                  </c:pt>
                  <c:pt idx="21">
                    <c:v>2018/2/13</c:v>
                  </c:pt>
                  <c:pt idx="42">
                    <c:v>2018/2/14</c:v>
                  </c:pt>
                  <c:pt idx="63">
                    <c:v>2018/2/15</c:v>
                  </c:pt>
                  <c:pt idx="84">
                    <c:v>2018/2/16</c:v>
                  </c:pt>
                </c:lvl>
              </c:multiLvlStrCache>
            </c:multiLvlStrRef>
          </c:cat>
          <c:val>
            <c:numRef>
              <c:f>売・四本値!$G$3:$G$107</c:f>
              <c:numCache>
                <c:formatCode>General</c:formatCode>
                <c:ptCount val="105"/>
                <c:pt idx="0">
                  <c:v>75</c:v>
                </c:pt>
                <c:pt idx="1">
                  <c:v>75</c:v>
                </c:pt>
                <c:pt idx="2">
                  <c:v>80</c:v>
                </c:pt>
                <c:pt idx="3">
                  <c:v>80</c:v>
                </c:pt>
                <c:pt idx="4">
                  <c:v>85</c:v>
                </c:pt>
                <c:pt idx="5">
                  <c:v>90</c:v>
                </c:pt>
                <c:pt idx="6">
                  <c:v>95</c:v>
                </c:pt>
                <c:pt idx="7">
                  <c:v>95</c:v>
                </c:pt>
                <c:pt idx="8">
                  <c:v>95</c:v>
                </c:pt>
                <c:pt idx="9">
                  <c:v>95</c:v>
                </c:pt>
                <c:pt idx="10">
                  <c:v>95</c:v>
                </c:pt>
                <c:pt idx="11">
                  <c:v>95</c:v>
                </c:pt>
                <c:pt idx="12">
                  <c:v>95</c:v>
                </c:pt>
                <c:pt idx="13">
                  <c:v>95</c:v>
                </c:pt>
                <c:pt idx="14">
                  <c:v>95</c:v>
                </c:pt>
                <c:pt idx="15">
                  <c:v>95</c:v>
                </c:pt>
                <c:pt idx="16">
                  <c:v>95</c:v>
                </c:pt>
                <c:pt idx="17">
                  <c:v>95</c:v>
                </c:pt>
                <c:pt idx="18">
                  <c:v>95</c:v>
                </c:pt>
                <c:pt idx="19">
                  <c:v>95</c:v>
                </c:pt>
                <c:pt idx="20">
                  <c:v>95</c:v>
                </c:pt>
                <c:pt idx="21">
                  <c:v>43</c:v>
                </c:pt>
                <c:pt idx="22">
                  <c:v>48</c:v>
                </c:pt>
                <c:pt idx="23">
                  <c:v>48</c:v>
                </c:pt>
                <c:pt idx="24">
                  <c:v>47</c:v>
                </c:pt>
                <c:pt idx="25">
                  <c:v>45</c:v>
                </c:pt>
                <c:pt idx="26">
                  <c:v>37</c:v>
                </c:pt>
                <c:pt idx="27">
                  <c:v>37</c:v>
                </c:pt>
                <c:pt idx="28">
                  <c:v>37</c:v>
                </c:pt>
                <c:pt idx="29">
                  <c:v>39</c:v>
                </c:pt>
                <c:pt idx="30">
                  <c:v>36</c:v>
                </c:pt>
                <c:pt idx="31">
                  <c:v>36</c:v>
                </c:pt>
                <c:pt idx="32">
                  <c:v>33</c:v>
                </c:pt>
                <c:pt idx="33">
                  <c:v>45</c:v>
                </c:pt>
                <c:pt idx="34">
                  <c:v>37</c:v>
                </c:pt>
                <c:pt idx="35">
                  <c:v>37</c:v>
                </c:pt>
                <c:pt idx="36">
                  <c:v>34</c:v>
                </c:pt>
                <c:pt idx="37">
                  <c:v>36</c:v>
                </c:pt>
                <c:pt idx="38">
                  <c:v>35</c:v>
                </c:pt>
                <c:pt idx="39">
                  <c:v>38</c:v>
                </c:pt>
                <c:pt idx="40">
                  <c:v>39</c:v>
                </c:pt>
                <c:pt idx="41">
                  <c:v>41</c:v>
                </c:pt>
                <c:pt idx="42">
                  <c:v>32</c:v>
                </c:pt>
                <c:pt idx="43">
                  <c:v>26</c:v>
                </c:pt>
                <c:pt idx="44">
                  <c:v>23</c:v>
                </c:pt>
                <c:pt idx="45">
                  <c:v>24</c:v>
                </c:pt>
                <c:pt idx="46">
                  <c:v>28</c:v>
                </c:pt>
                <c:pt idx="47">
                  <c:v>26</c:v>
                </c:pt>
                <c:pt idx="48">
                  <c:v>27</c:v>
                </c:pt>
                <c:pt idx="49">
                  <c:v>30</c:v>
                </c:pt>
                <c:pt idx="50">
                  <c:v>30</c:v>
                </c:pt>
                <c:pt idx="51">
                  <c:v>29</c:v>
                </c:pt>
                <c:pt idx="52">
                  <c:v>28</c:v>
                </c:pt>
                <c:pt idx="53">
                  <c:v>29</c:v>
                </c:pt>
                <c:pt idx="54">
                  <c:v>29</c:v>
                </c:pt>
                <c:pt idx="55">
                  <c:v>26</c:v>
                </c:pt>
                <c:pt idx="56">
                  <c:v>25</c:v>
                </c:pt>
                <c:pt idx="57">
                  <c:v>24</c:v>
                </c:pt>
                <c:pt idx="58">
                  <c:v>26</c:v>
                </c:pt>
                <c:pt idx="59">
                  <c:v>28</c:v>
                </c:pt>
                <c:pt idx="60">
                  <c:v>28</c:v>
                </c:pt>
                <c:pt idx="61">
                  <c:v>35</c:v>
                </c:pt>
                <c:pt idx="62">
                  <c:v>35</c:v>
                </c:pt>
                <c:pt idx="63">
                  <c:v>26</c:v>
                </c:pt>
                <c:pt idx="64">
                  <c:v>32</c:v>
                </c:pt>
                <c:pt idx="65">
                  <c:v>27</c:v>
                </c:pt>
                <c:pt idx="66">
                  <c:v>34</c:v>
                </c:pt>
                <c:pt idx="67">
                  <c:v>26</c:v>
                </c:pt>
                <c:pt idx="68">
                  <c:v>24</c:v>
                </c:pt>
                <c:pt idx="69">
                  <c:v>25</c:v>
                </c:pt>
                <c:pt idx="70">
                  <c:v>23</c:v>
                </c:pt>
                <c:pt idx="71">
                  <c:v>25</c:v>
                </c:pt>
                <c:pt idx="72">
                  <c:v>26</c:v>
                </c:pt>
                <c:pt idx="73">
                  <c:v>25</c:v>
                </c:pt>
                <c:pt idx="74">
                  <c:v>25</c:v>
                </c:pt>
                <c:pt idx="75">
                  <c:v>24</c:v>
                </c:pt>
                <c:pt idx="76">
                  <c:v>23</c:v>
                </c:pt>
                <c:pt idx="77">
                  <c:v>23</c:v>
                </c:pt>
                <c:pt idx="78">
                  <c:v>21</c:v>
                </c:pt>
                <c:pt idx="79">
                  <c:v>20</c:v>
                </c:pt>
                <c:pt idx="80">
                  <c:v>24</c:v>
                </c:pt>
                <c:pt idx="81">
                  <c:v>23</c:v>
                </c:pt>
                <c:pt idx="82">
                  <c:v>23</c:v>
                </c:pt>
                <c:pt idx="83">
                  <c:v>20</c:v>
                </c:pt>
                <c:pt idx="84">
                  <c:v>32</c:v>
                </c:pt>
                <c:pt idx="85">
                  <c:v>29</c:v>
                </c:pt>
                <c:pt idx="86">
                  <c:v>28</c:v>
                </c:pt>
                <c:pt idx="87">
                  <c:v>37</c:v>
                </c:pt>
                <c:pt idx="88">
                  <c:v>29</c:v>
                </c:pt>
                <c:pt idx="89">
                  <c:v>27</c:v>
                </c:pt>
                <c:pt idx="90">
                  <c:v>29</c:v>
                </c:pt>
                <c:pt idx="91">
                  <c:v>28</c:v>
                </c:pt>
                <c:pt idx="92">
                  <c:v>34</c:v>
                </c:pt>
                <c:pt idx="93">
                  <c:v>36</c:v>
                </c:pt>
                <c:pt idx="94">
                  <c:v>33</c:v>
                </c:pt>
                <c:pt idx="95">
                  <c:v>36</c:v>
                </c:pt>
                <c:pt idx="96">
                  <c:v>36</c:v>
                </c:pt>
                <c:pt idx="97">
                  <c:v>35</c:v>
                </c:pt>
                <c:pt idx="98">
                  <c:v>33</c:v>
                </c:pt>
                <c:pt idx="99">
                  <c:v>32</c:v>
                </c:pt>
                <c:pt idx="100">
                  <c:v>34</c:v>
                </c:pt>
                <c:pt idx="101">
                  <c:v>35</c:v>
                </c:pt>
                <c:pt idx="102">
                  <c:v>36</c:v>
                </c:pt>
                <c:pt idx="103">
                  <c:v>36</c:v>
                </c:pt>
                <c:pt idx="104">
                  <c:v>39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hiLowLines/>
        <c:upDownBars>
          <c:gapWidth val="150"/>
          <c:upBars/>
          <c:downBars/>
        </c:upDownBars>
        <c:axId val="564946432"/>
        <c:axId val="564595520"/>
      </c:stockChart>
      <c:catAx>
        <c:axId val="564946432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spPr>
          <a:ln w="3175">
            <a:solidFill>
              <a:schemeClr val="bg1">
                <a:lumMod val="65000"/>
              </a:schemeClr>
            </a:solidFill>
            <a:prstDash val="sysDot"/>
          </a:ln>
        </c:spPr>
        <c:crossAx val="564595520"/>
        <c:crosses val="autoZero"/>
        <c:auto val="1"/>
        <c:lblAlgn val="ctr"/>
        <c:lblOffset val="100"/>
        <c:noMultiLvlLbl val="0"/>
      </c:catAx>
      <c:valAx>
        <c:axId val="564595520"/>
        <c:scaling>
          <c:orientation val="minMax"/>
        </c:scaling>
        <c:delete val="0"/>
        <c:axPos val="l"/>
        <c:majorGridlines>
          <c:spPr>
            <a:ln>
              <a:prstDash val="sysDash"/>
            </a:ln>
          </c:spPr>
        </c:majorGridlines>
        <c:numFmt formatCode="General" sourceLinked="1"/>
        <c:majorTickMark val="out"/>
        <c:minorTickMark val="none"/>
        <c:tickLblPos val="nextTo"/>
        <c:crossAx val="564946432"/>
        <c:crosses val="autoZero"/>
        <c:crossBetween val="between"/>
      </c:valAx>
    </c:plotArea>
    <c:plotVisOnly val="1"/>
    <c:dispBlanksAs val="gap"/>
    <c:showDLblsOverMax val="0"/>
  </c:chart>
  <c:spPr>
    <a:ln w="19050">
      <a:solidFill>
        <a:schemeClr val="accent5">
          <a:lumMod val="60000"/>
          <a:lumOff val="40000"/>
        </a:schemeClr>
      </a:solidFill>
    </a:ln>
  </c:sp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ja-JP" altLang="en-US" sz="1200">
                <a:solidFill>
                  <a:srgbClr val="FF0000"/>
                </a:solidFill>
              </a:rPr>
              <a:t>オプション・買</a:t>
            </a:r>
          </a:p>
        </c:rich>
      </c:tx>
      <c:overlay val="0"/>
    </c:title>
    <c:autoTitleDeleted val="0"/>
    <c:plotArea>
      <c:layout>
        <c:manualLayout>
          <c:layoutTarget val="inner"/>
          <c:xMode val="edge"/>
          <c:yMode val="edge"/>
          <c:x val="7.968995448602631E-2"/>
          <c:y val="0.11128153257268129"/>
          <c:w val="0.88843256952431504"/>
          <c:h val="0.6622462802645277"/>
        </c:manualLayout>
      </c:layout>
      <c:stockChart>
        <c:ser>
          <c:idx val="0"/>
          <c:order val="0"/>
          <c:tx>
            <c:strRef>
              <c:f>買・四本値!$D$2</c:f>
              <c:strCache>
                <c:ptCount val="1"/>
                <c:pt idx="0">
                  <c:v>始値</c:v>
                </c:pt>
              </c:strCache>
            </c:strRef>
          </c:tx>
          <c:spPr>
            <a:ln w="19050">
              <a:noFill/>
            </a:ln>
          </c:spPr>
          <c:marker>
            <c:symbol val="none"/>
          </c:marker>
          <c:cat>
            <c:multiLvlStrRef>
              <c:f>買・四本値!$B$3:$C$107</c:f>
              <c:multiLvlStrCache>
                <c:ptCount val="105"/>
                <c:lvl>
                  <c:pt idx="0">
                    <c:v>9:00</c:v>
                  </c:pt>
                  <c:pt idx="1">
                    <c:v>10:00</c:v>
                  </c:pt>
                  <c:pt idx="2">
                    <c:v>11:00</c:v>
                  </c:pt>
                  <c:pt idx="3">
                    <c:v>12:00</c:v>
                  </c:pt>
                  <c:pt idx="4">
                    <c:v>13:00</c:v>
                  </c:pt>
                  <c:pt idx="5">
                    <c:v>14:00</c:v>
                  </c:pt>
                  <c:pt idx="6">
                    <c:v>15:00</c:v>
                  </c:pt>
                  <c:pt idx="7">
                    <c:v>16:00</c:v>
                  </c:pt>
                  <c:pt idx="8">
                    <c:v>17:00</c:v>
                  </c:pt>
                  <c:pt idx="9">
                    <c:v>18:00</c:v>
                  </c:pt>
                  <c:pt idx="10">
                    <c:v>19:00</c:v>
                  </c:pt>
                  <c:pt idx="11">
                    <c:v>20:00</c:v>
                  </c:pt>
                  <c:pt idx="12">
                    <c:v>21:00</c:v>
                  </c:pt>
                  <c:pt idx="13">
                    <c:v>22:00</c:v>
                  </c:pt>
                  <c:pt idx="14">
                    <c:v>23:00</c:v>
                  </c:pt>
                  <c:pt idx="15">
                    <c:v>0:00</c:v>
                  </c:pt>
                  <c:pt idx="16">
                    <c:v>1:00</c:v>
                  </c:pt>
                  <c:pt idx="17">
                    <c:v>2:00</c:v>
                  </c:pt>
                  <c:pt idx="18">
                    <c:v>3:00</c:v>
                  </c:pt>
                  <c:pt idx="19">
                    <c:v>4:00</c:v>
                  </c:pt>
                  <c:pt idx="20">
                    <c:v>5:00</c:v>
                  </c:pt>
                  <c:pt idx="21">
                    <c:v>9:00</c:v>
                  </c:pt>
                  <c:pt idx="22">
                    <c:v>10:00</c:v>
                  </c:pt>
                  <c:pt idx="23">
                    <c:v>11:00</c:v>
                  </c:pt>
                  <c:pt idx="24">
                    <c:v>12:00</c:v>
                  </c:pt>
                  <c:pt idx="25">
                    <c:v>13:00</c:v>
                  </c:pt>
                  <c:pt idx="26">
                    <c:v>14:00</c:v>
                  </c:pt>
                  <c:pt idx="27">
                    <c:v>15:00</c:v>
                  </c:pt>
                  <c:pt idx="28">
                    <c:v>16:00</c:v>
                  </c:pt>
                  <c:pt idx="29">
                    <c:v>17:00</c:v>
                  </c:pt>
                  <c:pt idx="30">
                    <c:v>18:00</c:v>
                  </c:pt>
                  <c:pt idx="31">
                    <c:v>19:00</c:v>
                  </c:pt>
                  <c:pt idx="32">
                    <c:v>20:00</c:v>
                  </c:pt>
                  <c:pt idx="33">
                    <c:v>21:00</c:v>
                  </c:pt>
                  <c:pt idx="34">
                    <c:v>22:00</c:v>
                  </c:pt>
                  <c:pt idx="35">
                    <c:v>23:00</c:v>
                  </c:pt>
                  <c:pt idx="36">
                    <c:v>0:00</c:v>
                  </c:pt>
                  <c:pt idx="37">
                    <c:v>1:00</c:v>
                  </c:pt>
                  <c:pt idx="38">
                    <c:v>2:00</c:v>
                  </c:pt>
                  <c:pt idx="39">
                    <c:v>3:00</c:v>
                  </c:pt>
                  <c:pt idx="40">
                    <c:v>4:00</c:v>
                  </c:pt>
                  <c:pt idx="41">
                    <c:v>5:00</c:v>
                  </c:pt>
                  <c:pt idx="42">
                    <c:v>9:00</c:v>
                  </c:pt>
                  <c:pt idx="43">
                    <c:v>10:00</c:v>
                  </c:pt>
                  <c:pt idx="44">
                    <c:v>11:00</c:v>
                  </c:pt>
                  <c:pt idx="45">
                    <c:v>12:00</c:v>
                  </c:pt>
                  <c:pt idx="46">
                    <c:v>13:00</c:v>
                  </c:pt>
                  <c:pt idx="47">
                    <c:v>14:00</c:v>
                  </c:pt>
                  <c:pt idx="48">
                    <c:v>15:00</c:v>
                  </c:pt>
                  <c:pt idx="49">
                    <c:v>16:00</c:v>
                  </c:pt>
                  <c:pt idx="50">
                    <c:v>17:00</c:v>
                  </c:pt>
                  <c:pt idx="51">
                    <c:v>18:00</c:v>
                  </c:pt>
                  <c:pt idx="52">
                    <c:v>19:00</c:v>
                  </c:pt>
                  <c:pt idx="53">
                    <c:v>20:00</c:v>
                  </c:pt>
                  <c:pt idx="54">
                    <c:v>21:00</c:v>
                  </c:pt>
                  <c:pt idx="55">
                    <c:v>22:00</c:v>
                  </c:pt>
                  <c:pt idx="56">
                    <c:v>23:00</c:v>
                  </c:pt>
                  <c:pt idx="57">
                    <c:v>0:00</c:v>
                  </c:pt>
                  <c:pt idx="58">
                    <c:v>1:00</c:v>
                  </c:pt>
                  <c:pt idx="59">
                    <c:v>2:00</c:v>
                  </c:pt>
                  <c:pt idx="60">
                    <c:v>3:00</c:v>
                  </c:pt>
                  <c:pt idx="61">
                    <c:v>4:00</c:v>
                  </c:pt>
                  <c:pt idx="62">
                    <c:v>5:00</c:v>
                  </c:pt>
                  <c:pt idx="63">
                    <c:v>9:00</c:v>
                  </c:pt>
                  <c:pt idx="64">
                    <c:v>10:00</c:v>
                  </c:pt>
                  <c:pt idx="65">
                    <c:v>11:00</c:v>
                  </c:pt>
                  <c:pt idx="66">
                    <c:v>12:00</c:v>
                  </c:pt>
                  <c:pt idx="67">
                    <c:v>13:00</c:v>
                  </c:pt>
                  <c:pt idx="68">
                    <c:v>14:00</c:v>
                  </c:pt>
                  <c:pt idx="69">
                    <c:v>15:00</c:v>
                  </c:pt>
                  <c:pt idx="70">
                    <c:v>16:00</c:v>
                  </c:pt>
                  <c:pt idx="71">
                    <c:v>17:00</c:v>
                  </c:pt>
                  <c:pt idx="72">
                    <c:v>18:00</c:v>
                  </c:pt>
                  <c:pt idx="73">
                    <c:v>19:00</c:v>
                  </c:pt>
                  <c:pt idx="74">
                    <c:v>20:00</c:v>
                  </c:pt>
                  <c:pt idx="75">
                    <c:v>21:00</c:v>
                  </c:pt>
                  <c:pt idx="76">
                    <c:v>22:00</c:v>
                  </c:pt>
                  <c:pt idx="77">
                    <c:v>23:00</c:v>
                  </c:pt>
                  <c:pt idx="78">
                    <c:v>0:00</c:v>
                  </c:pt>
                  <c:pt idx="79">
                    <c:v>1:00</c:v>
                  </c:pt>
                  <c:pt idx="80">
                    <c:v>2:00</c:v>
                  </c:pt>
                  <c:pt idx="81">
                    <c:v>3:00</c:v>
                  </c:pt>
                  <c:pt idx="82">
                    <c:v>4:00</c:v>
                  </c:pt>
                  <c:pt idx="83">
                    <c:v>5:00</c:v>
                  </c:pt>
                  <c:pt idx="84">
                    <c:v>9:00</c:v>
                  </c:pt>
                  <c:pt idx="85">
                    <c:v>10:00</c:v>
                  </c:pt>
                  <c:pt idx="86">
                    <c:v>11:00</c:v>
                  </c:pt>
                  <c:pt idx="87">
                    <c:v>12:00</c:v>
                  </c:pt>
                  <c:pt idx="88">
                    <c:v>13:00</c:v>
                  </c:pt>
                  <c:pt idx="89">
                    <c:v>14:00</c:v>
                  </c:pt>
                  <c:pt idx="90">
                    <c:v>15:00</c:v>
                  </c:pt>
                  <c:pt idx="91">
                    <c:v>16:00</c:v>
                  </c:pt>
                  <c:pt idx="92">
                    <c:v>17:00</c:v>
                  </c:pt>
                  <c:pt idx="93">
                    <c:v>18:00</c:v>
                  </c:pt>
                  <c:pt idx="94">
                    <c:v>19:00</c:v>
                  </c:pt>
                  <c:pt idx="95">
                    <c:v>20:00</c:v>
                  </c:pt>
                  <c:pt idx="96">
                    <c:v>21:00</c:v>
                  </c:pt>
                  <c:pt idx="97">
                    <c:v>22:00</c:v>
                  </c:pt>
                  <c:pt idx="98">
                    <c:v>23:00</c:v>
                  </c:pt>
                  <c:pt idx="99">
                    <c:v>0:00</c:v>
                  </c:pt>
                  <c:pt idx="100">
                    <c:v>1:00</c:v>
                  </c:pt>
                  <c:pt idx="101">
                    <c:v>2:00</c:v>
                  </c:pt>
                  <c:pt idx="102">
                    <c:v>3:00</c:v>
                  </c:pt>
                  <c:pt idx="103">
                    <c:v>4:00</c:v>
                  </c:pt>
                  <c:pt idx="104">
                    <c:v>5:00</c:v>
                  </c:pt>
                </c:lvl>
                <c:lvl>
                  <c:pt idx="0">
                    <c:v>2018/2/9</c:v>
                  </c:pt>
                  <c:pt idx="21">
                    <c:v>2018/2/13</c:v>
                  </c:pt>
                  <c:pt idx="42">
                    <c:v>2018/2/14</c:v>
                  </c:pt>
                  <c:pt idx="63">
                    <c:v>2018/2/15</c:v>
                  </c:pt>
                  <c:pt idx="84">
                    <c:v>2018/2/16</c:v>
                  </c:pt>
                </c:lvl>
              </c:multiLvlStrCache>
            </c:multiLvlStrRef>
          </c:cat>
          <c:val>
            <c:numRef>
              <c:f>買・四本値!$D$3:$D$107</c:f>
              <c:numCache>
                <c:formatCode>General</c:formatCode>
                <c:ptCount val="105"/>
                <c:pt idx="0">
                  <c:v>145</c:v>
                </c:pt>
                <c:pt idx="1">
                  <c:v>180</c:v>
                </c:pt>
                <c:pt idx="2">
                  <c:v>160</c:v>
                </c:pt>
                <c:pt idx="3">
                  <c:v>175</c:v>
                </c:pt>
                <c:pt idx="4">
                  <c:v>170</c:v>
                </c:pt>
                <c:pt idx="5">
                  <c:v>190</c:v>
                </c:pt>
                <c:pt idx="6">
                  <c:v>210</c:v>
                </c:pt>
                <c:pt idx="7">
                  <c:v>210</c:v>
                </c:pt>
                <c:pt idx="8">
                  <c:v>210</c:v>
                </c:pt>
                <c:pt idx="9">
                  <c:v>210</c:v>
                </c:pt>
                <c:pt idx="10">
                  <c:v>210</c:v>
                </c:pt>
                <c:pt idx="11">
                  <c:v>210</c:v>
                </c:pt>
                <c:pt idx="12">
                  <c:v>210</c:v>
                </c:pt>
                <c:pt idx="13">
                  <c:v>210</c:v>
                </c:pt>
                <c:pt idx="14">
                  <c:v>210</c:v>
                </c:pt>
                <c:pt idx="15">
                  <c:v>210</c:v>
                </c:pt>
                <c:pt idx="16">
                  <c:v>210</c:v>
                </c:pt>
                <c:pt idx="17">
                  <c:v>210</c:v>
                </c:pt>
                <c:pt idx="18">
                  <c:v>210</c:v>
                </c:pt>
                <c:pt idx="19">
                  <c:v>210</c:v>
                </c:pt>
                <c:pt idx="20">
                  <c:v>210</c:v>
                </c:pt>
                <c:pt idx="21">
                  <c:v>175</c:v>
                </c:pt>
                <c:pt idx="22">
                  <c:v>125</c:v>
                </c:pt>
                <c:pt idx="23">
                  <c:v>140</c:v>
                </c:pt>
                <c:pt idx="24">
                  <c:v>145</c:v>
                </c:pt>
                <c:pt idx="25">
                  <c:v>130</c:v>
                </c:pt>
                <c:pt idx="26">
                  <c:v>120</c:v>
                </c:pt>
                <c:pt idx="27">
                  <c:v>100</c:v>
                </c:pt>
                <c:pt idx="28">
                  <c:v>95</c:v>
                </c:pt>
                <c:pt idx="29">
                  <c:v>95</c:v>
                </c:pt>
                <c:pt idx="30">
                  <c:v>90</c:v>
                </c:pt>
                <c:pt idx="31">
                  <c:v>90</c:v>
                </c:pt>
                <c:pt idx="32">
                  <c:v>85</c:v>
                </c:pt>
                <c:pt idx="33">
                  <c:v>90</c:v>
                </c:pt>
                <c:pt idx="34">
                  <c:v>105</c:v>
                </c:pt>
                <c:pt idx="35">
                  <c:v>90</c:v>
                </c:pt>
                <c:pt idx="36">
                  <c:v>85</c:v>
                </c:pt>
                <c:pt idx="37">
                  <c:v>90</c:v>
                </c:pt>
                <c:pt idx="38">
                  <c:v>95</c:v>
                </c:pt>
                <c:pt idx="39">
                  <c:v>85</c:v>
                </c:pt>
                <c:pt idx="40">
                  <c:v>85</c:v>
                </c:pt>
                <c:pt idx="41">
                  <c:v>85</c:v>
                </c:pt>
                <c:pt idx="42">
                  <c:v>95</c:v>
                </c:pt>
                <c:pt idx="43">
                  <c:v>80</c:v>
                </c:pt>
                <c:pt idx="44">
                  <c:v>70</c:v>
                </c:pt>
                <c:pt idx="45">
                  <c:v>60</c:v>
                </c:pt>
                <c:pt idx="46">
                  <c:v>60</c:v>
                </c:pt>
                <c:pt idx="47">
                  <c:v>75</c:v>
                </c:pt>
                <c:pt idx="48">
                  <c:v>70</c:v>
                </c:pt>
                <c:pt idx="49">
                  <c:v>75</c:v>
                </c:pt>
                <c:pt idx="50">
                  <c:v>80</c:v>
                </c:pt>
                <c:pt idx="51">
                  <c:v>75</c:v>
                </c:pt>
                <c:pt idx="52">
                  <c:v>75</c:v>
                </c:pt>
                <c:pt idx="53">
                  <c:v>75</c:v>
                </c:pt>
                <c:pt idx="54">
                  <c:v>75</c:v>
                </c:pt>
                <c:pt idx="55">
                  <c:v>70</c:v>
                </c:pt>
                <c:pt idx="56">
                  <c:v>60</c:v>
                </c:pt>
                <c:pt idx="57">
                  <c:v>60</c:v>
                </c:pt>
                <c:pt idx="58">
                  <c:v>60</c:v>
                </c:pt>
                <c:pt idx="59">
                  <c:v>65</c:v>
                </c:pt>
                <c:pt idx="60">
                  <c:v>65</c:v>
                </c:pt>
                <c:pt idx="61">
                  <c:v>80</c:v>
                </c:pt>
                <c:pt idx="62">
                  <c:v>80</c:v>
                </c:pt>
                <c:pt idx="63">
                  <c:v>70</c:v>
                </c:pt>
                <c:pt idx="64">
                  <c:v>70</c:v>
                </c:pt>
                <c:pt idx="65">
                  <c:v>85</c:v>
                </c:pt>
                <c:pt idx="66">
                  <c:v>70</c:v>
                </c:pt>
                <c:pt idx="67">
                  <c:v>95</c:v>
                </c:pt>
                <c:pt idx="68">
                  <c:v>70</c:v>
                </c:pt>
                <c:pt idx="69">
                  <c:v>75</c:v>
                </c:pt>
                <c:pt idx="70">
                  <c:v>70</c:v>
                </c:pt>
                <c:pt idx="71">
                  <c:v>70</c:v>
                </c:pt>
                <c:pt idx="72">
                  <c:v>80</c:v>
                </c:pt>
                <c:pt idx="73">
                  <c:v>85</c:v>
                </c:pt>
                <c:pt idx="74">
                  <c:v>75</c:v>
                </c:pt>
                <c:pt idx="75">
                  <c:v>80</c:v>
                </c:pt>
                <c:pt idx="76">
                  <c:v>75</c:v>
                </c:pt>
                <c:pt idx="77">
                  <c:v>80</c:v>
                </c:pt>
                <c:pt idx="78">
                  <c:v>75</c:v>
                </c:pt>
                <c:pt idx="79">
                  <c:v>60</c:v>
                </c:pt>
                <c:pt idx="80">
                  <c:v>65</c:v>
                </c:pt>
                <c:pt idx="81">
                  <c:v>70</c:v>
                </c:pt>
                <c:pt idx="82">
                  <c:v>75</c:v>
                </c:pt>
                <c:pt idx="83">
                  <c:v>75</c:v>
                </c:pt>
                <c:pt idx="84">
                  <c:v>75</c:v>
                </c:pt>
                <c:pt idx="85">
                  <c:v>100</c:v>
                </c:pt>
                <c:pt idx="86">
                  <c:v>95</c:v>
                </c:pt>
                <c:pt idx="87">
                  <c:v>100</c:v>
                </c:pt>
                <c:pt idx="88">
                  <c:v>115</c:v>
                </c:pt>
                <c:pt idx="89">
                  <c:v>95</c:v>
                </c:pt>
                <c:pt idx="90">
                  <c:v>90</c:v>
                </c:pt>
                <c:pt idx="91">
                  <c:v>100</c:v>
                </c:pt>
                <c:pt idx="92">
                  <c:v>95</c:v>
                </c:pt>
                <c:pt idx="93">
                  <c:v>105</c:v>
                </c:pt>
                <c:pt idx="94">
                  <c:v>110</c:v>
                </c:pt>
                <c:pt idx="95">
                  <c:v>100</c:v>
                </c:pt>
                <c:pt idx="96">
                  <c:v>110</c:v>
                </c:pt>
                <c:pt idx="97">
                  <c:v>105</c:v>
                </c:pt>
                <c:pt idx="98">
                  <c:v>100</c:v>
                </c:pt>
                <c:pt idx="99">
                  <c:v>100</c:v>
                </c:pt>
                <c:pt idx="100">
                  <c:v>100</c:v>
                </c:pt>
                <c:pt idx="101">
                  <c:v>110</c:v>
                </c:pt>
                <c:pt idx="102">
                  <c:v>100</c:v>
                </c:pt>
                <c:pt idx="103">
                  <c:v>110</c:v>
                </c:pt>
                <c:pt idx="104">
                  <c:v>125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買・四本値!$E$2</c:f>
              <c:strCache>
                <c:ptCount val="1"/>
                <c:pt idx="0">
                  <c:v>高値</c:v>
                </c:pt>
              </c:strCache>
            </c:strRef>
          </c:tx>
          <c:spPr>
            <a:ln w="19050">
              <a:noFill/>
            </a:ln>
          </c:spPr>
          <c:marker>
            <c:symbol val="none"/>
          </c:marker>
          <c:cat>
            <c:multiLvlStrRef>
              <c:f>買・四本値!$B$3:$C$107</c:f>
              <c:multiLvlStrCache>
                <c:ptCount val="105"/>
                <c:lvl>
                  <c:pt idx="0">
                    <c:v>9:00</c:v>
                  </c:pt>
                  <c:pt idx="1">
                    <c:v>10:00</c:v>
                  </c:pt>
                  <c:pt idx="2">
                    <c:v>11:00</c:v>
                  </c:pt>
                  <c:pt idx="3">
                    <c:v>12:00</c:v>
                  </c:pt>
                  <c:pt idx="4">
                    <c:v>13:00</c:v>
                  </c:pt>
                  <c:pt idx="5">
                    <c:v>14:00</c:v>
                  </c:pt>
                  <c:pt idx="6">
                    <c:v>15:00</c:v>
                  </c:pt>
                  <c:pt idx="7">
                    <c:v>16:00</c:v>
                  </c:pt>
                  <c:pt idx="8">
                    <c:v>17:00</c:v>
                  </c:pt>
                  <c:pt idx="9">
                    <c:v>18:00</c:v>
                  </c:pt>
                  <c:pt idx="10">
                    <c:v>19:00</c:v>
                  </c:pt>
                  <c:pt idx="11">
                    <c:v>20:00</c:v>
                  </c:pt>
                  <c:pt idx="12">
                    <c:v>21:00</c:v>
                  </c:pt>
                  <c:pt idx="13">
                    <c:v>22:00</c:v>
                  </c:pt>
                  <c:pt idx="14">
                    <c:v>23:00</c:v>
                  </c:pt>
                  <c:pt idx="15">
                    <c:v>0:00</c:v>
                  </c:pt>
                  <c:pt idx="16">
                    <c:v>1:00</c:v>
                  </c:pt>
                  <c:pt idx="17">
                    <c:v>2:00</c:v>
                  </c:pt>
                  <c:pt idx="18">
                    <c:v>3:00</c:v>
                  </c:pt>
                  <c:pt idx="19">
                    <c:v>4:00</c:v>
                  </c:pt>
                  <c:pt idx="20">
                    <c:v>5:00</c:v>
                  </c:pt>
                  <c:pt idx="21">
                    <c:v>9:00</c:v>
                  </c:pt>
                  <c:pt idx="22">
                    <c:v>10:00</c:v>
                  </c:pt>
                  <c:pt idx="23">
                    <c:v>11:00</c:v>
                  </c:pt>
                  <c:pt idx="24">
                    <c:v>12:00</c:v>
                  </c:pt>
                  <c:pt idx="25">
                    <c:v>13:00</c:v>
                  </c:pt>
                  <c:pt idx="26">
                    <c:v>14:00</c:v>
                  </c:pt>
                  <c:pt idx="27">
                    <c:v>15:00</c:v>
                  </c:pt>
                  <c:pt idx="28">
                    <c:v>16:00</c:v>
                  </c:pt>
                  <c:pt idx="29">
                    <c:v>17:00</c:v>
                  </c:pt>
                  <c:pt idx="30">
                    <c:v>18:00</c:v>
                  </c:pt>
                  <c:pt idx="31">
                    <c:v>19:00</c:v>
                  </c:pt>
                  <c:pt idx="32">
                    <c:v>20:00</c:v>
                  </c:pt>
                  <c:pt idx="33">
                    <c:v>21:00</c:v>
                  </c:pt>
                  <c:pt idx="34">
                    <c:v>22:00</c:v>
                  </c:pt>
                  <c:pt idx="35">
                    <c:v>23:00</c:v>
                  </c:pt>
                  <c:pt idx="36">
                    <c:v>0:00</c:v>
                  </c:pt>
                  <c:pt idx="37">
                    <c:v>1:00</c:v>
                  </c:pt>
                  <c:pt idx="38">
                    <c:v>2:00</c:v>
                  </c:pt>
                  <c:pt idx="39">
                    <c:v>3:00</c:v>
                  </c:pt>
                  <c:pt idx="40">
                    <c:v>4:00</c:v>
                  </c:pt>
                  <c:pt idx="41">
                    <c:v>5:00</c:v>
                  </c:pt>
                  <c:pt idx="42">
                    <c:v>9:00</c:v>
                  </c:pt>
                  <c:pt idx="43">
                    <c:v>10:00</c:v>
                  </c:pt>
                  <c:pt idx="44">
                    <c:v>11:00</c:v>
                  </c:pt>
                  <c:pt idx="45">
                    <c:v>12:00</c:v>
                  </c:pt>
                  <c:pt idx="46">
                    <c:v>13:00</c:v>
                  </c:pt>
                  <c:pt idx="47">
                    <c:v>14:00</c:v>
                  </c:pt>
                  <c:pt idx="48">
                    <c:v>15:00</c:v>
                  </c:pt>
                  <c:pt idx="49">
                    <c:v>16:00</c:v>
                  </c:pt>
                  <c:pt idx="50">
                    <c:v>17:00</c:v>
                  </c:pt>
                  <c:pt idx="51">
                    <c:v>18:00</c:v>
                  </c:pt>
                  <c:pt idx="52">
                    <c:v>19:00</c:v>
                  </c:pt>
                  <c:pt idx="53">
                    <c:v>20:00</c:v>
                  </c:pt>
                  <c:pt idx="54">
                    <c:v>21:00</c:v>
                  </c:pt>
                  <c:pt idx="55">
                    <c:v>22:00</c:v>
                  </c:pt>
                  <c:pt idx="56">
                    <c:v>23:00</c:v>
                  </c:pt>
                  <c:pt idx="57">
                    <c:v>0:00</c:v>
                  </c:pt>
                  <c:pt idx="58">
                    <c:v>1:00</c:v>
                  </c:pt>
                  <c:pt idx="59">
                    <c:v>2:00</c:v>
                  </c:pt>
                  <c:pt idx="60">
                    <c:v>3:00</c:v>
                  </c:pt>
                  <c:pt idx="61">
                    <c:v>4:00</c:v>
                  </c:pt>
                  <c:pt idx="62">
                    <c:v>5:00</c:v>
                  </c:pt>
                  <c:pt idx="63">
                    <c:v>9:00</c:v>
                  </c:pt>
                  <c:pt idx="64">
                    <c:v>10:00</c:v>
                  </c:pt>
                  <c:pt idx="65">
                    <c:v>11:00</c:v>
                  </c:pt>
                  <c:pt idx="66">
                    <c:v>12:00</c:v>
                  </c:pt>
                  <c:pt idx="67">
                    <c:v>13:00</c:v>
                  </c:pt>
                  <c:pt idx="68">
                    <c:v>14:00</c:v>
                  </c:pt>
                  <c:pt idx="69">
                    <c:v>15:00</c:v>
                  </c:pt>
                  <c:pt idx="70">
                    <c:v>16:00</c:v>
                  </c:pt>
                  <c:pt idx="71">
                    <c:v>17:00</c:v>
                  </c:pt>
                  <c:pt idx="72">
                    <c:v>18:00</c:v>
                  </c:pt>
                  <c:pt idx="73">
                    <c:v>19:00</c:v>
                  </c:pt>
                  <c:pt idx="74">
                    <c:v>20:00</c:v>
                  </c:pt>
                  <c:pt idx="75">
                    <c:v>21:00</c:v>
                  </c:pt>
                  <c:pt idx="76">
                    <c:v>22:00</c:v>
                  </c:pt>
                  <c:pt idx="77">
                    <c:v>23:00</c:v>
                  </c:pt>
                  <c:pt idx="78">
                    <c:v>0:00</c:v>
                  </c:pt>
                  <c:pt idx="79">
                    <c:v>1:00</c:v>
                  </c:pt>
                  <c:pt idx="80">
                    <c:v>2:00</c:v>
                  </c:pt>
                  <c:pt idx="81">
                    <c:v>3:00</c:v>
                  </c:pt>
                  <c:pt idx="82">
                    <c:v>4:00</c:v>
                  </c:pt>
                  <c:pt idx="83">
                    <c:v>5:00</c:v>
                  </c:pt>
                  <c:pt idx="84">
                    <c:v>9:00</c:v>
                  </c:pt>
                  <c:pt idx="85">
                    <c:v>10:00</c:v>
                  </c:pt>
                  <c:pt idx="86">
                    <c:v>11:00</c:v>
                  </c:pt>
                  <c:pt idx="87">
                    <c:v>12:00</c:v>
                  </c:pt>
                  <c:pt idx="88">
                    <c:v>13:00</c:v>
                  </c:pt>
                  <c:pt idx="89">
                    <c:v>14:00</c:v>
                  </c:pt>
                  <c:pt idx="90">
                    <c:v>15:00</c:v>
                  </c:pt>
                  <c:pt idx="91">
                    <c:v>16:00</c:v>
                  </c:pt>
                  <c:pt idx="92">
                    <c:v>17:00</c:v>
                  </c:pt>
                  <c:pt idx="93">
                    <c:v>18:00</c:v>
                  </c:pt>
                  <c:pt idx="94">
                    <c:v>19:00</c:v>
                  </c:pt>
                  <c:pt idx="95">
                    <c:v>20:00</c:v>
                  </c:pt>
                  <c:pt idx="96">
                    <c:v>21:00</c:v>
                  </c:pt>
                  <c:pt idx="97">
                    <c:v>22:00</c:v>
                  </c:pt>
                  <c:pt idx="98">
                    <c:v>23:00</c:v>
                  </c:pt>
                  <c:pt idx="99">
                    <c:v>0:00</c:v>
                  </c:pt>
                  <c:pt idx="100">
                    <c:v>1:00</c:v>
                  </c:pt>
                  <c:pt idx="101">
                    <c:v>2:00</c:v>
                  </c:pt>
                  <c:pt idx="102">
                    <c:v>3:00</c:v>
                  </c:pt>
                  <c:pt idx="103">
                    <c:v>4:00</c:v>
                  </c:pt>
                  <c:pt idx="104">
                    <c:v>5:00</c:v>
                  </c:pt>
                </c:lvl>
                <c:lvl>
                  <c:pt idx="0">
                    <c:v>2018/2/9</c:v>
                  </c:pt>
                  <c:pt idx="21">
                    <c:v>2018/2/13</c:v>
                  </c:pt>
                  <c:pt idx="42">
                    <c:v>2018/2/14</c:v>
                  </c:pt>
                  <c:pt idx="63">
                    <c:v>2018/2/15</c:v>
                  </c:pt>
                  <c:pt idx="84">
                    <c:v>2018/2/16</c:v>
                  </c:pt>
                </c:lvl>
              </c:multiLvlStrCache>
            </c:multiLvlStrRef>
          </c:cat>
          <c:val>
            <c:numRef>
              <c:f>買・四本値!$E$3:$E$107</c:f>
              <c:numCache>
                <c:formatCode>General</c:formatCode>
                <c:ptCount val="105"/>
                <c:pt idx="0">
                  <c:v>165</c:v>
                </c:pt>
                <c:pt idx="1">
                  <c:v>190</c:v>
                </c:pt>
                <c:pt idx="2">
                  <c:v>170</c:v>
                </c:pt>
                <c:pt idx="3">
                  <c:v>190</c:v>
                </c:pt>
                <c:pt idx="4">
                  <c:v>195</c:v>
                </c:pt>
                <c:pt idx="5">
                  <c:v>205</c:v>
                </c:pt>
                <c:pt idx="6">
                  <c:v>215</c:v>
                </c:pt>
                <c:pt idx="7">
                  <c:v>210</c:v>
                </c:pt>
                <c:pt idx="8">
                  <c:v>210</c:v>
                </c:pt>
                <c:pt idx="9">
                  <c:v>210</c:v>
                </c:pt>
                <c:pt idx="10">
                  <c:v>210</c:v>
                </c:pt>
                <c:pt idx="11">
                  <c:v>210</c:v>
                </c:pt>
                <c:pt idx="12">
                  <c:v>210</c:v>
                </c:pt>
                <c:pt idx="13">
                  <c:v>210</c:v>
                </c:pt>
                <c:pt idx="14">
                  <c:v>210</c:v>
                </c:pt>
                <c:pt idx="15">
                  <c:v>210</c:v>
                </c:pt>
                <c:pt idx="16">
                  <c:v>210</c:v>
                </c:pt>
                <c:pt idx="17">
                  <c:v>210</c:v>
                </c:pt>
                <c:pt idx="18">
                  <c:v>210</c:v>
                </c:pt>
                <c:pt idx="19">
                  <c:v>210</c:v>
                </c:pt>
                <c:pt idx="20">
                  <c:v>210</c:v>
                </c:pt>
                <c:pt idx="21">
                  <c:v>175</c:v>
                </c:pt>
                <c:pt idx="22">
                  <c:v>135</c:v>
                </c:pt>
                <c:pt idx="23">
                  <c:v>150</c:v>
                </c:pt>
                <c:pt idx="24">
                  <c:v>145</c:v>
                </c:pt>
                <c:pt idx="25">
                  <c:v>135</c:v>
                </c:pt>
                <c:pt idx="26">
                  <c:v>125</c:v>
                </c:pt>
                <c:pt idx="27">
                  <c:v>100</c:v>
                </c:pt>
                <c:pt idx="28">
                  <c:v>100</c:v>
                </c:pt>
                <c:pt idx="29">
                  <c:v>95</c:v>
                </c:pt>
                <c:pt idx="30">
                  <c:v>90</c:v>
                </c:pt>
                <c:pt idx="31">
                  <c:v>90</c:v>
                </c:pt>
                <c:pt idx="32">
                  <c:v>85</c:v>
                </c:pt>
                <c:pt idx="33">
                  <c:v>110</c:v>
                </c:pt>
                <c:pt idx="34">
                  <c:v>105</c:v>
                </c:pt>
                <c:pt idx="35">
                  <c:v>95</c:v>
                </c:pt>
                <c:pt idx="36">
                  <c:v>90</c:v>
                </c:pt>
                <c:pt idx="37">
                  <c:v>90</c:v>
                </c:pt>
                <c:pt idx="38">
                  <c:v>95</c:v>
                </c:pt>
                <c:pt idx="39">
                  <c:v>85</c:v>
                </c:pt>
                <c:pt idx="40">
                  <c:v>85</c:v>
                </c:pt>
                <c:pt idx="41">
                  <c:v>85</c:v>
                </c:pt>
                <c:pt idx="42">
                  <c:v>95</c:v>
                </c:pt>
                <c:pt idx="43">
                  <c:v>80</c:v>
                </c:pt>
                <c:pt idx="44">
                  <c:v>70</c:v>
                </c:pt>
                <c:pt idx="45">
                  <c:v>60</c:v>
                </c:pt>
                <c:pt idx="46">
                  <c:v>75</c:v>
                </c:pt>
                <c:pt idx="47">
                  <c:v>85</c:v>
                </c:pt>
                <c:pt idx="48">
                  <c:v>70</c:v>
                </c:pt>
                <c:pt idx="49">
                  <c:v>85</c:v>
                </c:pt>
                <c:pt idx="50">
                  <c:v>80</c:v>
                </c:pt>
                <c:pt idx="51">
                  <c:v>75</c:v>
                </c:pt>
                <c:pt idx="52">
                  <c:v>75</c:v>
                </c:pt>
                <c:pt idx="53">
                  <c:v>75</c:v>
                </c:pt>
                <c:pt idx="54">
                  <c:v>75</c:v>
                </c:pt>
                <c:pt idx="55">
                  <c:v>70</c:v>
                </c:pt>
                <c:pt idx="56">
                  <c:v>60</c:v>
                </c:pt>
                <c:pt idx="57">
                  <c:v>65</c:v>
                </c:pt>
                <c:pt idx="58">
                  <c:v>70</c:v>
                </c:pt>
                <c:pt idx="59">
                  <c:v>75</c:v>
                </c:pt>
                <c:pt idx="60">
                  <c:v>65</c:v>
                </c:pt>
                <c:pt idx="61">
                  <c:v>80</c:v>
                </c:pt>
                <c:pt idx="62">
                  <c:v>80</c:v>
                </c:pt>
                <c:pt idx="63">
                  <c:v>75</c:v>
                </c:pt>
                <c:pt idx="64">
                  <c:v>90</c:v>
                </c:pt>
                <c:pt idx="65">
                  <c:v>85</c:v>
                </c:pt>
                <c:pt idx="66">
                  <c:v>95</c:v>
                </c:pt>
                <c:pt idx="67">
                  <c:v>95</c:v>
                </c:pt>
                <c:pt idx="68">
                  <c:v>75</c:v>
                </c:pt>
                <c:pt idx="69">
                  <c:v>75</c:v>
                </c:pt>
                <c:pt idx="70">
                  <c:v>70</c:v>
                </c:pt>
                <c:pt idx="71">
                  <c:v>80</c:v>
                </c:pt>
                <c:pt idx="72">
                  <c:v>85</c:v>
                </c:pt>
                <c:pt idx="73">
                  <c:v>85</c:v>
                </c:pt>
                <c:pt idx="74">
                  <c:v>75</c:v>
                </c:pt>
                <c:pt idx="75">
                  <c:v>80</c:v>
                </c:pt>
                <c:pt idx="76">
                  <c:v>75</c:v>
                </c:pt>
                <c:pt idx="77">
                  <c:v>80</c:v>
                </c:pt>
                <c:pt idx="78">
                  <c:v>75</c:v>
                </c:pt>
                <c:pt idx="79">
                  <c:v>65</c:v>
                </c:pt>
                <c:pt idx="80">
                  <c:v>70</c:v>
                </c:pt>
                <c:pt idx="81">
                  <c:v>75</c:v>
                </c:pt>
                <c:pt idx="82">
                  <c:v>75</c:v>
                </c:pt>
                <c:pt idx="83">
                  <c:v>75</c:v>
                </c:pt>
                <c:pt idx="84">
                  <c:v>100</c:v>
                </c:pt>
                <c:pt idx="85">
                  <c:v>100</c:v>
                </c:pt>
                <c:pt idx="86">
                  <c:v>95</c:v>
                </c:pt>
                <c:pt idx="87">
                  <c:v>125</c:v>
                </c:pt>
                <c:pt idx="88">
                  <c:v>115</c:v>
                </c:pt>
                <c:pt idx="89">
                  <c:v>100</c:v>
                </c:pt>
                <c:pt idx="90">
                  <c:v>95</c:v>
                </c:pt>
                <c:pt idx="91">
                  <c:v>100</c:v>
                </c:pt>
                <c:pt idx="92">
                  <c:v>110</c:v>
                </c:pt>
                <c:pt idx="93">
                  <c:v>115</c:v>
                </c:pt>
                <c:pt idx="94">
                  <c:v>110</c:v>
                </c:pt>
                <c:pt idx="95">
                  <c:v>105</c:v>
                </c:pt>
                <c:pt idx="96">
                  <c:v>110</c:v>
                </c:pt>
                <c:pt idx="97">
                  <c:v>105</c:v>
                </c:pt>
                <c:pt idx="98">
                  <c:v>110</c:v>
                </c:pt>
                <c:pt idx="99">
                  <c:v>100</c:v>
                </c:pt>
                <c:pt idx="100">
                  <c:v>105</c:v>
                </c:pt>
                <c:pt idx="101">
                  <c:v>110</c:v>
                </c:pt>
                <c:pt idx="102">
                  <c:v>115</c:v>
                </c:pt>
                <c:pt idx="103">
                  <c:v>110</c:v>
                </c:pt>
                <c:pt idx="104">
                  <c:v>125</c:v>
                </c:pt>
              </c:numCache>
            </c:numRef>
          </c:val>
          <c:smooth val="0"/>
        </c:ser>
        <c:ser>
          <c:idx val="2"/>
          <c:order val="2"/>
          <c:tx>
            <c:strRef>
              <c:f>買・四本値!$F$2</c:f>
              <c:strCache>
                <c:ptCount val="1"/>
                <c:pt idx="0">
                  <c:v>安値</c:v>
                </c:pt>
              </c:strCache>
            </c:strRef>
          </c:tx>
          <c:spPr>
            <a:ln w="19050">
              <a:noFill/>
            </a:ln>
          </c:spPr>
          <c:marker>
            <c:symbol val="none"/>
          </c:marker>
          <c:cat>
            <c:multiLvlStrRef>
              <c:f>買・四本値!$B$3:$C$107</c:f>
              <c:multiLvlStrCache>
                <c:ptCount val="105"/>
                <c:lvl>
                  <c:pt idx="0">
                    <c:v>9:00</c:v>
                  </c:pt>
                  <c:pt idx="1">
                    <c:v>10:00</c:v>
                  </c:pt>
                  <c:pt idx="2">
                    <c:v>11:00</c:v>
                  </c:pt>
                  <c:pt idx="3">
                    <c:v>12:00</c:v>
                  </c:pt>
                  <c:pt idx="4">
                    <c:v>13:00</c:v>
                  </c:pt>
                  <c:pt idx="5">
                    <c:v>14:00</c:v>
                  </c:pt>
                  <c:pt idx="6">
                    <c:v>15:00</c:v>
                  </c:pt>
                  <c:pt idx="7">
                    <c:v>16:00</c:v>
                  </c:pt>
                  <c:pt idx="8">
                    <c:v>17:00</c:v>
                  </c:pt>
                  <c:pt idx="9">
                    <c:v>18:00</c:v>
                  </c:pt>
                  <c:pt idx="10">
                    <c:v>19:00</c:v>
                  </c:pt>
                  <c:pt idx="11">
                    <c:v>20:00</c:v>
                  </c:pt>
                  <c:pt idx="12">
                    <c:v>21:00</c:v>
                  </c:pt>
                  <c:pt idx="13">
                    <c:v>22:00</c:v>
                  </c:pt>
                  <c:pt idx="14">
                    <c:v>23:00</c:v>
                  </c:pt>
                  <c:pt idx="15">
                    <c:v>0:00</c:v>
                  </c:pt>
                  <c:pt idx="16">
                    <c:v>1:00</c:v>
                  </c:pt>
                  <c:pt idx="17">
                    <c:v>2:00</c:v>
                  </c:pt>
                  <c:pt idx="18">
                    <c:v>3:00</c:v>
                  </c:pt>
                  <c:pt idx="19">
                    <c:v>4:00</c:v>
                  </c:pt>
                  <c:pt idx="20">
                    <c:v>5:00</c:v>
                  </c:pt>
                  <c:pt idx="21">
                    <c:v>9:00</c:v>
                  </c:pt>
                  <c:pt idx="22">
                    <c:v>10:00</c:v>
                  </c:pt>
                  <c:pt idx="23">
                    <c:v>11:00</c:v>
                  </c:pt>
                  <c:pt idx="24">
                    <c:v>12:00</c:v>
                  </c:pt>
                  <c:pt idx="25">
                    <c:v>13:00</c:v>
                  </c:pt>
                  <c:pt idx="26">
                    <c:v>14:00</c:v>
                  </c:pt>
                  <c:pt idx="27">
                    <c:v>15:00</c:v>
                  </c:pt>
                  <c:pt idx="28">
                    <c:v>16:00</c:v>
                  </c:pt>
                  <c:pt idx="29">
                    <c:v>17:00</c:v>
                  </c:pt>
                  <c:pt idx="30">
                    <c:v>18:00</c:v>
                  </c:pt>
                  <c:pt idx="31">
                    <c:v>19:00</c:v>
                  </c:pt>
                  <c:pt idx="32">
                    <c:v>20:00</c:v>
                  </c:pt>
                  <c:pt idx="33">
                    <c:v>21:00</c:v>
                  </c:pt>
                  <c:pt idx="34">
                    <c:v>22:00</c:v>
                  </c:pt>
                  <c:pt idx="35">
                    <c:v>23:00</c:v>
                  </c:pt>
                  <c:pt idx="36">
                    <c:v>0:00</c:v>
                  </c:pt>
                  <c:pt idx="37">
                    <c:v>1:00</c:v>
                  </c:pt>
                  <c:pt idx="38">
                    <c:v>2:00</c:v>
                  </c:pt>
                  <c:pt idx="39">
                    <c:v>3:00</c:v>
                  </c:pt>
                  <c:pt idx="40">
                    <c:v>4:00</c:v>
                  </c:pt>
                  <c:pt idx="41">
                    <c:v>5:00</c:v>
                  </c:pt>
                  <c:pt idx="42">
                    <c:v>9:00</c:v>
                  </c:pt>
                  <c:pt idx="43">
                    <c:v>10:00</c:v>
                  </c:pt>
                  <c:pt idx="44">
                    <c:v>11:00</c:v>
                  </c:pt>
                  <c:pt idx="45">
                    <c:v>12:00</c:v>
                  </c:pt>
                  <c:pt idx="46">
                    <c:v>13:00</c:v>
                  </c:pt>
                  <c:pt idx="47">
                    <c:v>14:00</c:v>
                  </c:pt>
                  <c:pt idx="48">
                    <c:v>15:00</c:v>
                  </c:pt>
                  <c:pt idx="49">
                    <c:v>16:00</c:v>
                  </c:pt>
                  <c:pt idx="50">
                    <c:v>17:00</c:v>
                  </c:pt>
                  <c:pt idx="51">
                    <c:v>18:00</c:v>
                  </c:pt>
                  <c:pt idx="52">
                    <c:v>19:00</c:v>
                  </c:pt>
                  <c:pt idx="53">
                    <c:v>20:00</c:v>
                  </c:pt>
                  <c:pt idx="54">
                    <c:v>21:00</c:v>
                  </c:pt>
                  <c:pt idx="55">
                    <c:v>22:00</c:v>
                  </c:pt>
                  <c:pt idx="56">
                    <c:v>23:00</c:v>
                  </c:pt>
                  <c:pt idx="57">
                    <c:v>0:00</c:v>
                  </c:pt>
                  <c:pt idx="58">
                    <c:v>1:00</c:v>
                  </c:pt>
                  <c:pt idx="59">
                    <c:v>2:00</c:v>
                  </c:pt>
                  <c:pt idx="60">
                    <c:v>3:00</c:v>
                  </c:pt>
                  <c:pt idx="61">
                    <c:v>4:00</c:v>
                  </c:pt>
                  <c:pt idx="62">
                    <c:v>5:00</c:v>
                  </c:pt>
                  <c:pt idx="63">
                    <c:v>9:00</c:v>
                  </c:pt>
                  <c:pt idx="64">
                    <c:v>10:00</c:v>
                  </c:pt>
                  <c:pt idx="65">
                    <c:v>11:00</c:v>
                  </c:pt>
                  <c:pt idx="66">
                    <c:v>12:00</c:v>
                  </c:pt>
                  <c:pt idx="67">
                    <c:v>13:00</c:v>
                  </c:pt>
                  <c:pt idx="68">
                    <c:v>14:00</c:v>
                  </c:pt>
                  <c:pt idx="69">
                    <c:v>15:00</c:v>
                  </c:pt>
                  <c:pt idx="70">
                    <c:v>16:00</c:v>
                  </c:pt>
                  <c:pt idx="71">
                    <c:v>17:00</c:v>
                  </c:pt>
                  <c:pt idx="72">
                    <c:v>18:00</c:v>
                  </c:pt>
                  <c:pt idx="73">
                    <c:v>19:00</c:v>
                  </c:pt>
                  <c:pt idx="74">
                    <c:v>20:00</c:v>
                  </c:pt>
                  <c:pt idx="75">
                    <c:v>21:00</c:v>
                  </c:pt>
                  <c:pt idx="76">
                    <c:v>22:00</c:v>
                  </c:pt>
                  <c:pt idx="77">
                    <c:v>23:00</c:v>
                  </c:pt>
                  <c:pt idx="78">
                    <c:v>0:00</c:v>
                  </c:pt>
                  <c:pt idx="79">
                    <c:v>1:00</c:v>
                  </c:pt>
                  <c:pt idx="80">
                    <c:v>2:00</c:v>
                  </c:pt>
                  <c:pt idx="81">
                    <c:v>3:00</c:v>
                  </c:pt>
                  <c:pt idx="82">
                    <c:v>4:00</c:v>
                  </c:pt>
                  <c:pt idx="83">
                    <c:v>5:00</c:v>
                  </c:pt>
                  <c:pt idx="84">
                    <c:v>9:00</c:v>
                  </c:pt>
                  <c:pt idx="85">
                    <c:v>10:00</c:v>
                  </c:pt>
                  <c:pt idx="86">
                    <c:v>11:00</c:v>
                  </c:pt>
                  <c:pt idx="87">
                    <c:v>12:00</c:v>
                  </c:pt>
                  <c:pt idx="88">
                    <c:v>13:00</c:v>
                  </c:pt>
                  <c:pt idx="89">
                    <c:v>14:00</c:v>
                  </c:pt>
                  <c:pt idx="90">
                    <c:v>15:00</c:v>
                  </c:pt>
                  <c:pt idx="91">
                    <c:v>16:00</c:v>
                  </c:pt>
                  <c:pt idx="92">
                    <c:v>17:00</c:v>
                  </c:pt>
                  <c:pt idx="93">
                    <c:v>18:00</c:v>
                  </c:pt>
                  <c:pt idx="94">
                    <c:v>19:00</c:v>
                  </c:pt>
                  <c:pt idx="95">
                    <c:v>20:00</c:v>
                  </c:pt>
                  <c:pt idx="96">
                    <c:v>21:00</c:v>
                  </c:pt>
                  <c:pt idx="97">
                    <c:v>22:00</c:v>
                  </c:pt>
                  <c:pt idx="98">
                    <c:v>23:00</c:v>
                  </c:pt>
                  <c:pt idx="99">
                    <c:v>0:00</c:v>
                  </c:pt>
                  <c:pt idx="100">
                    <c:v>1:00</c:v>
                  </c:pt>
                  <c:pt idx="101">
                    <c:v>2:00</c:v>
                  </c:pt>
                  <c:pt idx="102">
                    <c:v>3:00</c:v>
                  </c:pt>
                  <c:pt idx="103">
                    <c:v>4:00</c:v>
                  </c:pt>
                  <c:pt idx="104">
                    <c:v>5:00</c:v>
                  </c:pt>
                </c:lvl>
                <c:lvl>
                  <c:pt idx="0">
                    <c:v>2018/2/9</c:v>
                  </c:pt>
                  <c:pt idx="21">
                    <c:v>2018/2/13</c:v>
                  </c:pt>
                  <c:pt idx="42">
                    <c:v>2018/2/14</c:v>
                  </c:pt>
                  <c:pt idx="63">
                    <c:v>2018/2/15</c:v>
                  </c:pt>
                  <c:pt idx="84">
                    <c:v>2018/2/16</c:v>
                  </c:pt>
                </c:lvl>
              </c:multiLvlStrCache>
            </c:multiLvlStrRef>
          </c:cat>
          <c:val>
            <c:numRef>
              <c:f>買・四本値!$F$3:$F$107</c:f>
              <c:numCache>
                <c:formatCode>General</c:formatCode>
                <c:ptCount val="105"/>
                <c:pt idx="0">
                  <c:v>140</c:v>
                </c:pt>
                <c:pt idx="1">
                  <c:v>165</c:v>
                </c:pt>
                <c:pt idx="2">
                  <c:v>160</c:v>
                </c:pt>
                <c:pt idx="3">
                  <c:v>170</c:v>
                </c:pt>
                <c:pt idx="4">
                  <c:v>170</c:v>
                </c:pt>
                <c:pt idx="5">
                  <c:v>180</c:v>
                </c:pt>
                <c:pt idx="6">
                  <c:v>205</c:v>
                </c:pt>
                <c:pt idx="7">
                  <c:v>210</c:v>
                </c:pt>
                <c:pt idx="8">
                  <c:v>210</c:v>
                </c:pt>
                <c:pt idx="9">
                  <c:v>210</c:v>
                </c:pt>
                <c:pt idx="10">
                  <c:v>210</c:v>
                </c:pt>
                <c:pt idx="11">
                  <c:v>210</c:v>
                </c:pt>
                <c:pt idx="12">
                  <c:v>210</c:v>
                </c:pt>
                <c:pt idx="13">
                  <c:v>210</c:v>
                </c:pt>
                <c:pt idx="14">
                  <c:v>210</c:v>
                </c:pt>
                <c:pt idx="15">
                  <c:v>210</c:v>
                </c:pt>
                <c:pt idx="16">
                  <c:v>210</c:v>
                </c:pt>
                <c:pt idx="17">
                  <c:v>210</c:v>
                </c:pt>
                <c:pt idx="18">
                  <c:v>210</c:v>
                </c:pt>
                <c:pt idx="19">
                  <c:v>210</c:v>
                </c:pt>
                <c:pt idx="20">
                  <c:v>210</c:v>
                </c:pt>
                <c:pt idx="21">
                  <c:v>115</c:v>
                </c:pt>
                <c:pt idx="22">
                  <c:v>125</c:v>
                </c:pt>
                <c:pt idx="23">
                  <c:v>140</c:v>
                </c:pt>
                <c:pt idx="24">
                  <c:v>130</c:v>
                </c:pt>
                <c:pt idx="25">
                  <c:v>125</c:v>
                </c:pt>
                <c:pt idx="26">
                  <c:v>100</c:v>
                </c:pt>
                <c:pt idx="27">
                  <c:v>100</c:v>
                </c:pt>
                <c:pt idx="28">
                  <c:v>90</c:v>
                </c:pt>
                <c:pt idx="29">
                  <c:v>95</c:v>
                </c:pt>
                <c:pt idx="30">
                  <c:v>90</c:v>
                </c:pt>
                <c:pt idx="31">
                  <c:v>85</c:v>
                </c:pt>
                <c:pt idx="32">
                  <c:v>85</c:v>
                </c:pt>
                <c:pt idx="33">
                  <c:v>90</c:v>
                </c:pt>
                <c:pt idx="34">
                  <c:v>95</c:v>
                </c:pt>
                <c:pt idx="35">
                  <c:v>90</c:v>
                </c:pt>
                <c:pt idx="36">
                  <c:v>85</c:v>
                </c:pt>
                <c:pt idx="37">
                  <c:v>90</c:v>
                </c:pt>
                <c:pt idx="38">
                  <c:v>85</c:v>
                </c:pt>
                <c:pt idx="39">
                  <c:v>85</c:v>
                </c:pt>
                <c:pt idx="40">
                  <c:v>85</c:v>
                </c:pt>
                <c:pt idx="41">
                  <c:v>85</c:v>
                </c:pt>
                <c:pt idx="42">
                  <c:v>85</c:v>
                </c:pt>
                <c:pt idx="43">
                  <c:v>70</c:v>
                </c:pt>
                <c:pt idx="44">
                  <c:v>60</c:v>
                </c:pt>
                <c:pt idx="45">
                  <c:v>60</c:v>
                </c:pt>
                <c:pt idx="46">
                  <c:v>55</c:v>
                </c:pt>
                <c:pt idx="47">
                  <c:v>70</c:v>
                </c:pt>
                <c:pt idx="48">
                  <c:v>70</c:v>
                </c:pt>
                <c:pt idx="49">
                  <c:v>75</c:v>
                </c:pt>
                <c:pt idx="50">
                  <c:v>70</c:v>
                </c:pt>
                <c:pt idx="51">
                  <c:v>75</c:v>
                </c:pt>
                <c:pt idx="52">
                  <c:v>75</c:v>
                </c:pt>
                <c:pt idx="53">
                  <c:v>75</c:v>
                </c:pt>
                <c:pt idx="54">
                  <c:v>75</c:v>
                </c:pt>
                <c:pt idx="55">
                  <c:v>60</c:v>
                </c:pt>
                <c:pt idx="56">
                  <c:v>60</c:v>
                </c:pt>
                <c:pt idx="57">
                  <c:v>60</c:v>
                </c:pt>
                <c:pt idx="58">
                  <c:v>60</c:v>
                </c:pt>
                <c:pt idx="59">
                  <c:v>65</c:v>
                </c:pt>
                <c:pt idx="60">
                  <c:v>65</c:v>
                </c:pt>
                <c:pt idx="61">
                  <c:v>80</c:v>
                </c:pt>
                <c:pt idx="62">
                  <c:v>80</c:v>
                </c:pt>
                <c:pt idx="63">
                  <c:v>65</c:v>
                </c:pt>
                <c:pt idx="64">
                  <c:v>70</c:v>
                </c:pt>
                <c:pt idx="65">
                  <c:v>75</c:v>
                </c:pt>
                <c:pt idx="66">
                  <c:v>70</c:v>
                </c:pt>
                <c:pt idx="67">
                  <c:v>75</c:v>
                </c:pt>
                <c:pt idx="68">
                  <c:v>70</c:v>
                </c:pt>
                <c:pt idx="69">
                  <c:v>75</c:v>
                </c:pt>
                <c:pt idx="70">
                  <c:v>70</c:v>
                </c:pt>
                <c:pt idx="71">
                  <c:v>70</c:v>
                </c:pt>
                <c:pt idx="72">
                  <c:v>80</c:v>
                </c:pt>
                <c:pt idx="73">
                  <c:v>75</c:v>
                </c:pt>
                <c:pt idx="74">
                  <c:v>75</c:v>
                </c:pt>
                <c:pt idx="75">
                  <c:v>80</c:v>
                </c:pt>
                <c:pt idx="76">
                  <c:v>70</c:v>
                </c:pt>
                <c:pt idx="77">
                  <c:v>75</c:v>
                </c:pt>
                <c:pt idx="78">
                  <c:v>60</c:v>
                </c:pt>
                <c:pt idx="79">
                  <c:v>60</c:v>
                </c:pt>
                <c:pt idx="80">
                  <c:v>65</c:v>
                </c:pt>
                <c:pt idx="81">
                  <c:v>70</c:v>
                </c:pt>
                <c:pt idx="82">
                  <c:v>75</c:v>
                </c:pt>
                <c:pt idx="83">
                  <c:v>75</c:v>
                </c:pt>
                <c:pt idx="84">
                  <c:v>65</c:v>
                </c:pt>
                <c:pt idx="85">
                  <c:v>85</c:v>
                </c:pt>
                <c:pt idx="86">
                  <c:v>90</c:v>
                </c:pt>
                <c:pt idx="87">
                  <c:v>100</c:v>
                </c:pt>
                <c:pt idx="88">
                  <c:v>95</c:v>
                </c:pt>
                <c:pt idx="89">
                  <c:v>90</c:v>
                </c:pt>
                <c:pt idx="90">
                  <c:v>90</c:v>
                </c:pt>
                <c:pt idx="91">
                  <c:v>95</c:v>
                </c:pt>
                <c:pt idx="92">
                  <c:v>95</c:v>
                </c:pt>
                <c:pt idx="93">
                  <c:v>105</c:v>
                </c:pt>
                <c:pt idx="94">
                  <c:v>95</c:v>
                </c:pt>
                <c:pt idx="95">
                  <c:v>100</c:v>
                </c:pt>
                <c:pt idx="96">
                  <c:v>110</c:v>
                </c:pt>
                <c:pt idx="97">
                  <c:v>105</c:v>
                </c:pt>
                <c:pt idx="98">
                  <c:v>100</c:v>
                </c:pt>
                <c:pt idx="99">
                  <c:v>100</c:v>
                </c:pt>
                <c:pt idx="100">
                  <c:v>100</c:v>
                </c:pt>
                <c:pt idx="101">
                  <c:v>110</c:v>
                </c:pt>
                <c:pt idx="102">
                  <c:v>100</c:v>
                </c:pt>
                <c:pt idx="103">
                  <c:v>110</c:v>
                </c:pt>
                <c:pt idx="104">
                  <c:v>120</c:v>
                </c:pt>
              </c:numCache>
            </c:numRef>
          </c:val>
          <c:smooth val="0"/>
        </c:ser>
        <c:ser>
          <c:idx val="3"/>
          <c:order val="3"/>
          <c:tx>
            <c:strRef>
              <c:f>買・四本値!$G$2</c:f>
              <c:strCache>
                <c:ptCount val="1"/>
                <c:pt idx="0">
                  <c:v>終値</c:v>
                </c:pt>
              </c:strCache>
            </c:strRef>
          </c:tx>
          <c:spPr>
            <a:ln w="19050">
              <a:noFill/>
            </a:ln>
          </c:spPr>
          <c:marker>
            <c:symbol val="none"/>
          </c:marker>
          <c:cat>
            <c:multiLvlStrRef>
              <c:f>買・四本値!$B$3:$C$107</c:f>
              <c:multiLvlStrCache>
                <c:ptCount val="105"/>
                <c:lvl>
                  <c:pt idx="0">
                    <c:v>9:00</c:v>
                  </c:pt>
                  <c:pt idx="1">
                    <c:v>10:00</c:v>
                  </c:pt>
                  <c:pt idx="2">
                    <c:v>11:00</c:v>
                  </c:pt>
                  <c:pt idx="3">
                    <c:v>12:00</c:v>
                  </c:pt>
                  <c:pt idx="4">
                    <c:v>13:00</c:v>
                  </c:pt>
                  <c:pt idx="5">
                    <c:v>14:00</c:v>
                  </c:pt>
                  <c:pt idx="6">
                    <c:v>15:00</c:v>
                  </c:pt>
                  <c:pt idx="7">
                    <c:v>16:00</c:v>
                  </c:pt>
                  <c:pt idx="8">
                    <c:v>17:00</c:v>
                  </c:pt>
                  <c:pt idx="9">
                    <c:v>18:00</c:v>
                  </c:pt>
                  <c:pt idx="10">
                    <c:v>19:00</c:v>
                  </c:pt>
                  <c:pt idx="11">
                    <c:v>20:00</c:v>
                  </c:pt>
                  <c:pt idx="12">
                    <c:v>21:00</c:v>
                  </c:pt>
                  <c:pt idx="13">
                    <c:v>22:00</c:v>
                  </c:pt>
                  <c:pt idx="14">
                    <c:v>23:00</c:v>
                  </c:pt>
                  <c:pt idx="15">
                    <c:v>0:00</c:v>
                  </c:pt>
                  <c:pt idx="16">
                    <c:v>1:00</c:v>
                  </c:pt>
                  <c:pt idx="17">
                    <c:v>2:00</c:v>
                  </c:pt>
                  <c:pt idx="18">
                    <c:v>3:00</c:v>
                  </c:pt>
                  <c:pt idx="19">
                    <c:v>4:00</c:v>
                  </c:pt>
                  <c:pt idx="20">
                    <c:v>5:00</c:v>
                  </c:pt>
                  <c:pt idx="21">
                    <c:v>9:00</c:v>
                  </c:pt>
                  <c:pt idx="22">
                    <c:v>10:00</c:v>
                  </c:pt>
                  <c:pt idx="23">
                    <c:v>11:00</c:v>
                  </c:pt>
                  <c:pt idx="24">
                    <c:v>12:00</c:v>
                  </c:pt>
                  <c:pt idx="25">
                    <c:v>13:00</c:v>
                  </c:pt>
                  <c:pt idx="26">
                    <c:v>14:00</c:v>
                  </c:pt>
                  <c:pt idx="27">
                    <c:v>15:00</c:v>
                  </c:pt>
                  <c:pt idx="28">
                    <c:v>16:00</c:v>
                  </c:pt>
                  <c:pt idx="29">
                    <c:v>17:00</c:v>
                  </c:pt>
                  <c:pt idx="30">
                    <c:v>18:00</c:v>
                  </c:pt>
                  <c:pt idx="31">
                    <c:v>19:00</c:v>
                  </c:pt>
                  <c:pt idx="32">
                    <c:v>20:00</c:v>
                  </c:pt>
                  <c:pt idx="33">
                    <c:v>21:00</c:v>
                  </c:pt>
                  <c:pt idx="34">
                    <c:v>22:00</c:v>
                  </c:pt>
                  <c:pt idx="35">
                    <c:v>23:00</c:v>
                  </c:pt>
                  <c:pt idx="36">
                    <c:v>0:00</c:v>
                  </c:pt>
                  <c:pt idx="37">
                    <c:v>1:00</c:v>
                  </c:pt>
                  <c:pt idx="38">
                    <c:v>2:00</c:v>
                  </c:pt>
                  <c:pt idx="39">
                    <c:v>3:00</c:v>
                  </c:pt>
                  <c:pt idx="40">
                    <c:v>4:00</c:v>
                  </c:pt>
                  <c:pt idx="41">
                    <c:v>5:00</c:v>
                  </c:pt>
                  <c:pt idx="42">
                    <c:v>9:00</c:v>
                  </c:pt>
                  <c:pt idx="43">
                    <c:v>10:00</c:v>
                  </c:pt>
                  <c:pt idx="44">
                    <c:v>11:00</c:v>
                  </c:pt>
                  <c:pt idx="45">
                    <c:v>12:00</c:v>
                  </c:pt>
                  <c:pt idx="46">
                    <c:v>13:00</c:v>
                  </c:pt>
                  <c:pt idx="47">
                    <c:v>14:00</c:v>
                  </c:pt>
                  <c:pt idx="48">
                    <c:v>15:00</c:v>
                  </c:pt>
                  <c:pt idx="49">
                    <c:v>16:00</c:v>
                  </c:pt>
                  <c:pt idx="50">
                    <c:v>17:00</c:v>
                  </c:pt>
                  <c:pt idx="51">
                    <c:v>18:00</c:v>
                  </c:pt>
                  <c:pt idx="52">
                    <c:v>19:00</c:v>
                  </c:pt>
                  <c:pt idx="53">
                    <c:v>20:00</c:v>
                  </c:pt>
                  <c:pt idx="54">
                    <c:v>21:00</c:v>
                  </c:pt>
                  <c:pt idx="55">
                    <c:v>22:00</c:v>
                  </c:pt>
                  <c:pt idx="56">
                    <c:v>23:00</c:v>
                  </c:pt>
                  <c:pt idx="57">
                    <c:v>0:00</c:v>
                  </c:pt>
                  <c:pt idx="58">
                    <c:v>1:00</c:v>
                  </c:pt>
                  <c:pt idx="59">
                    <c:v>2:00</c:v>
                  </c:pt>
                  <c:pt idx="60">
                    <c:v>3:00</c:v>
                  </c:pt>
                  <c:pt idx="61">
                    <c:v>4:00</c:v>
                  </c:pt>
                  <c:pt idx="62">
                    <c:v>5:00</c:v>
                  </c:pt>
                  <c:pt idx="63">
                    <c:v>9:00</c:v>
                  </c:pt>
                  <c:pt idx="64">
                    <c:v>10:00</c:v>
                  </c:pt>
                  <c:pt idx="65">
                    <c:v>11:00</c:v>
                  </c:pt>
                  <c:pt idx="66">
                    <c:v>12:00</c:v>
                  </c:pt>
                  <c:pt idx="67">
                    <c:v>13:00</c:v>
                  </c:pt>
                  <c:pt idx="68">
                    <c:v>14:00</c:v>
                  </c:pt>
                  <c:pt idx="69">
                    <c:v>15:00</c:v>
                  </c:pt>
                  <c:pt idx="70">
                    <c:v>16:00</c:v>
                  </c:pt>
                  <c:pt idx="71">
                    <c:v>17:00</c:v>
                  </c:pt>
                  <c:pt idx="72">
                    <c:v>18:00</c:v>
                  </c:pt>
                  <c:pt idx="73">
                    <c:v>19:00</c:v>
                  </c:pt>
                  <c:pt idx="74">
                    <c:v>20:00</c:v>
                  </c:pt>
                  <c:pt idx="75">
                    <c:v>21:00</c:v>
                  </c:pt>
                  <c:pt idx="76">
                    <c:v>22:00</c:v>
                  </c:pt>
                  <c:pt idx="77">
                    <c:v>23:00</c:v>
                  </c:pt>
                  <c:pt idx="78">
                    <c:v>0:00</c:v>
                  </c:pt>
                  <c:pt idx="79">
                    <c:v>1:00</c:v>
                  </c:pt>
                  <c:pt idx="80">
                    <c:v>2:00</c:v>
                  </c:pt>
                  <c:pt idx="81">
                    <c:v>3:00</c:v>
                  </c:pt>
                  <c:pt idx="82">
                    <c:v>4:00</c:v>
                  </c:pt>
                  <c:pt idx="83">
                    <c:v>5:00</c:v>
                  </c:pt>
                  <c:pt idx="84">
                    <c:v>9:00</c:v>
                  </c:pt>
                  <c:pt idx="85">
                    <c:v>10:00</c:v>
                  </c:pt>
                  <c:pt idx="86">
                    <c:v>11:00</c:v>
                  </c:pt>
                  <c:pt idx="87">
                    <c:v>12:00</c:v>
                  </c:pt>
                  <c:pt idx="88">
                    <c:v>13:00</c:v>
                  </c:pt>
                  <c:pt idx="89">
                    <c:v>14:00</c:v>
                  </c:pt>
                  <c:pt idx="90">
                    <c:v>15:00</c:v>
                  </c:pt>
                  <c:pt idx="91">
                    <c:v>16:00</c:v>
                  </c:pt>
                  <c:pt idx="92">
                    <c:v>17:00</c:v>
                  </c:pt>
                  <c:pt idx="93">
                    <c:v>18:00</c:v>
                  </c:pt>
                  <c:pt idx="94">
                    <c:v>19:00</c:v>
                  </c:pt>
                  <c:pt idx="95">
                    <c:v>20:00</c:v>
                  </c:pt>
                  <c:pt idx="96">
                    <c:v>21:00</c:v>
                  </c:pt>
                  <c:pt idx="97">
                    <c:v>22:00</c:v>
                  </c:pt>
                  <c:pt idx="98">
                    <c:v>23:00</c:v>
                  </c:pt>
                  <c:pt idx="99">
                    <c:v>0:00</c:v>
                  </c:pt>
                  <c:pt idx="100">
                    <c:v>1:00</c:v>
                  </c:pt>
                  <c:pt idx="101">
                    <c:v>2:00</c:v>
                  </c:pt>
                  <c:pt idx="102">
                    <c:v>3:00</c:v>
                  </c:pt>
                  <c:pt idx="103">
                    <c:v>4:00</c:v>
                  </c:pt>
                  <c:pt idx="104">
                    <c:v>5:00</c:v>
                  </c:pt>
                </c:lvl>
                <c:lvl>
                  <c:pt idx="0">
                    <c:v>2018/2/9</c:v>
                  </c:pt>
                  <c:pt idx="21">
                    <c:v>2018/2/13</c:v>
                  </c:pt>
                  <c:pt idx="42">
                    <c:v>2018/2/14</c:v>
                  </c:pt>
                  <c:pt idx="63">
                    <c:v>2018/2/15</c:v>
                  </c:pt>
                  <c:pt idx="84">
                    <c:v>2018/2/16</c:v>
                  </c:pt>
                </c:lvl>
              </c:multiLvlStrCache>
            </c:multiLvlStrRef>
          </c:cat>
          <c:val>
            <c:numRef>
              <c:f>買・四本値!$G$3:$G$107</c:f>
              <c:numCache>
                <c:formatCode>General</c:formatCode>
                <c:ptCount val="105"/>
                <c:pt idx="0">
                  <c:v>165</c:v>
                </c:pt>
                <c:pt idx="1">
                  <c:v>165</c:v>
                </c:pt>
                <c:pt idx="2">
                  <c:v>170</c:v>
                </c:pt>
                <c:pt idx="3">
                  <c:v>170</c:v>
                </c:pt>
                <c:pt idx="4">
                  <c:v>185</c:v>
                </c:pt>
                <c:pt idx="5">
                  <c:v>200</c:v>
                </c:pt>
                <c:pt idx="6">
                  <c:v>210</c:v>
                </c:pt>
                <c:pt idx="7">
                  <c:v>210</c:v>
                </c:pt>
                <c:pt idx="8">
                  <c:v>210</c:v>
                </c:pt>
                <c:pt idx="9">
                  <c:v>210</c:v>
                </c:pt>
                <c:pt idx="10">
                  <c:v>210</c:v>
                </c:pt>
                <c:pt idx="11">
                  <c:v>210</c:v>
                </c:pt>
                <c:pt idx="12">
                  <c:v>210</c:v>
                </c:pt>
                <c:pt idx="13">
                  <c:v>210</c:v>
                </c:pt>
                <c:pt idx="14">
                  <c:v>210</c:v>
                </c:pt>
                <c:pt idx="15">
                  <c:v>210</c:v>
                </c:pt>
                <c:pt idx="16">
                  <c:v>210</c:v>
                </c:pt>
                <c:pt idx="17">
                  <c:v>210</c:v>
                </c:pt>
                <c:pt idx="18">
                  <c:v>210</c:v>
                </c:pt>
                <c:pt idx="19">
                  <c:v>210</c:v>
                </c:pt>
                <c:pt idx="20">
                  <c:v>210</c:v>
                </c:pt>
                <c:pt idx="21">
                  <c:v>125</c:v>
                </c:pt>
                <c:pt idx="22">
                  <c:v>135</c:v>
                </c:pt>
                <c:pt idx="23">
                  <c:v>145</c:v>
                </c:pt>
                <c:pt idx="24">
                  <c:v>140</c:v>
                </c:pt>
                <c:pt idx="25">
                  <c:v>125</c:v>
                </c:pt>
                <c:pt idx="26">
                  <c:v>105</c:v>
                </c:pt>
                <c:pt idx="27">
                  <c:v>100</c:v>
                </c:pt>
                <c:pt idx="28">
                  <c:v>100</c:v>
                </c:pt>
                <c:pt idx="29">
                  <c:v>95</c:v>
                </c:pt>
                <c:pt idx="30">
                  <c:v>90</c:v>
                </c:pt>
                <c:pt idx="31">
                  <c:v>90</c:v>
                </c:pt>
                <c:pt idx="32">
                  <c:v>85</c:v>
                </c:pt>
                <c:pt idx="33">
                  <c:v>105</c:v>
                </c:pt>
                <c:pt idx="34">
                  <c:v>95</c:v>
                </c:pt>
                <c:pt idx="35">
                  <c:v>90</c:v>
                </c:pt>
                <c:pt idx="36">
                  <c:v>90</c:v>
                </c:pt>
                <c:pt idx="37">
                  <c:v>90</c:v>
                </c:pt>
                <c:pt idx="38">
                  <c:v>85</c:v>
                </c:pt>
                <c:pt idx="39">
                  <c:v>85</c:v>
                </c:pt>
                <c:pt idx="40">
                  <c:v>85</c:v>
                </c:pt>
                <c:pt idx="41">
                  <c:v>85</c:v>
                </c:pt>
                <c:pt idx="42">
                  <c:v>85</c:v>
                </c:pt>
                <c:pt idx="43">
                  <c:v>75</c:v>
                </c:pt>
                <c:pt idx="44">
                  <c:v>60</c:v>
                </c:pt>
                <c:pt idx="45">
                  <c:v>60</c:v>
                </c:pt>
                <c:pt idx="46">
                  <c:v>75</c:v>
                </c:pt>
                <c:pt idx="47">
                  <c:v>70</c:v>
                </c:pt>
                <c:pt idx="48">
                  <c:v>70</c:v>
                </c:pt>
                <c:pt idx="49">
                  <c:v>85</c:v>
                </c:pt>
                <c:pt idx="50">
                  <c:v>75</c:v>
                </c:pt>
                <c:pt idx="51">
                  <c:v>75</c:v>
                </c:pt>
                <c:pt idx="52">
                  <c:v>75</c:v>
                </c:pt>
                <c:pt idx="53">
                  <c:v>75</c:v>
                </c:pt>
                <c:pt idx="54">
                  <c:v>75</c:v>
                </c:pt>
                <c:pt idx="55">
                  <c:v>60</c:v>
                </c:pt>
                <c:pt idx="56">
                  <c:v>60</c:v>
                </c:pt>
                <c:pt idx="57">
                  <c:v>60</c:v>
                </c:pt>
                <c:pt idx="58">
                  <c:v>65</c:v>
                </c:pt>
                <c:pt idx="59">
                  <c:v>75</c:v>
                </c:pt>
                <c:pt idx="60">
                  <c:v>65</c:v>
                </c:pt>
                <c:pt idx="61">
                  <c:v>80</c:v>
                </c:pt>
                <c:pt idx="62">
                  <c:v>80</c:v>
                </c:pt>
                <c:pt idx="63">
                  <c:v>70</c:v>
                </c:pt>
                <c:pt idx="64">
                  <c:v>85</c:v>
                </c:pt>
                <c:pt idx="65">
                  <c:v>75</c:v>
                </c:pt>
                <c:pt idx="66">
                  <c:v>95</c:v>
                </c:pt>
                <c:pt idx="67">
                  <c:v>75</c:v>
                </c:pt>
                <c:pt idx="68">
                  <c:v>75</c:v>
                </c:pt>
                <c:pt idx="69">
                  <c:v>75</c:v>
                </c:pt>
                <c:pt idx="70">
                  <c:v>70</c:v>
                </c:pt>
                <c:pt idx="71">
                  <c:v>80</c:v>
                </c:pt>
                <c:pt idx="72">
                  <c:v>85</c:v>
                </c:pt>
                <c:pt idx="73">
                  <c:v>75</c:v>
                </c:pt>
                <c:pt idx="74">
                  <c:v>75</c:v>
                </c:pt>
                <c:pt idx="75">
                  <c:v>80</c:v>
                </c:pt>
                <c:pt idx="76">
                  <c:v>75</c:v>
                </c:pt>
                <c:pt idx="77">
                  <c:v>75</c:v>
                </c:pt>
                <c:pt idx="78">
                  <c:v>60</c:v>
                </c:pt>
                <c:pt idx="79">
                  <c:v>65</c:v>
                </c:pt>
                <c:pt idx="80">
                  <c:v>70</c:v>
                </c:pt>
                <c:pt idx="81">
                  <c:v>75</c:v>
                </c:pt>
                <c:pt idx="82">
                  <c:v>75</c:v>
                </c:pt>
                <c:pt idx="83">
                  <c:v>75</c:v>
                </c:pt>
                <c:pt idx="84">
                  <c:v>100</c:v>
                </c:pt>
                <c:pt idx="85">
                  <c:v>95</c:v>
                </c:pt>
                <c:pt idx="86">
                  <c:v>90</c:v>
                </c:pt>
                <c:pt idx="87">
                  <c:v>115</c:v>
                </c:pt>
                <c:pt idx="88">
                  <c:v>95</c:v>
                </c:pt>
                <c:pt idx="89">
                  <c:v>90</c:v>
                </c:pt>
                <c:pt idx="90">
                  <c:v>95</c:v>
                </c:pt>
                <c:pt idx="91">
                  <c:v>95</c:v>
                </c:pt>
                <c:pt idx="92">
                  <c:v>105</c:v>
                </c:pt>
                <c:pt idx="93">
                  <c:v>115</c:v>
                </c:pt>
                <c:pt idx="94">
                  <c:v>95</c:v>
                </c:pt>
                <c:pt idx="95">
                  <c:v>105</c:v>
                </c:pt>
                <c:pt idx="96">
                  <c:v>110</c:v>
                </c:pt>
                <c:pt idx="97">
                  <c:v>105</c:v>
                </c:pt>
                <c:pt idx="98">
                  <c:v>105</c:v>
                </c:pt>
                <c:pt idx="99">
                  <c:v>100</c:v>
                </c:pt>
                <c:pt idx="100">
                  <c:v>100</c:v>
                </c:pt>
                <c:pt idx="101">
                  <c:v>110</c:v>
                </c:pt>
                <c:pt idx="102">
                  <c:v>115</c:v>
                </c:pt>
                <c:pt idx="103">
                  <c:v>110</c:v>
                </c:pt>
                <c:pt idx="104">
                  <c:v>120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hiLowLines/>
        <c:upDownBars>
          <c:gapWidth val="150"/>
          <c:upBars/>
          <c:downBars/>
        </c:upDownBars>
        <c:axId val="565206528"/>
        <c:axId val="564597824"/>
      </c:stockChart>
      <c:catAx>
        <c:axId val="565206528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spPr>
          <a:ln w="3175">
            <a:solidFill>
              <a:schemeClr val="bg1">
                <a:lumMod val="65000"/>
              </a:schemeClr>
            </a:solidFill>
            <a:prstDash val="sysDot"/>
          </a:ln>
        </c:spPr>
        <c:crossAx val="564597824"/>
        <c:crosses val="autoZero"/>
        <c:auto val="1"/>
        <c:lblAlgn val="ctr"/>
        <c:lblOffset val="100"/>
        <c:noMultiLvlLbl val="0"/>
      </c:catAx>
      <c:valAx>
        <c:axId val="564597824"/>
        <c:scaling>
          <c:orientation val="minMax"/>
        </c:scaling>
        <c:delete val="0"/>
        <c:axPos val="l"/>
        <c:majorGridlines>
          <c:spPr>
            <a:ln>
              <a:prstDash val="sysDash"/>
            </a:ln>
          </c:spPr>
        </c:majorGridlines>
        <c:numFmt formatCode="General" sourceLinked="1"/>
        <c:majorTickMark val="out"/>
        <c:minorTickMark val="none"/>
        <c:tickLblPos val="nextTo"/>
        <c:crossAx val="565206528"/>
        <c:crosses val="autoZero"/>
        <c:crossBetween val="between"/>
      </c:valAx>
    </c:plotArea>
    <c:plotVisOnly val="1"/>
    <c:dispBlanksAs val="gap"/>
    <c:showDLblsOverMax val="0"/>
  </c:chart>
  <c:spPr>
    <a:ln w="19050">
      <a:solidFill>
        <a:schemeClr val="accent2">
          <a:lumMod val="75000"/>
        </a:schemeClr>
      </a:solidFill>
    </a:ln>
  </c:sp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ja-JP" altLang="en-US" sz="1200">
                <a:solidFill>
                  <a:schemeClr val="accent1">
                    <a:lumMod val="50000"/>
                  </a:schemeClr>
                </a:solidFill>
              </a:rPr>
              <a:t>オプション・売</a:t>
            </a:r>
          </a:p>
        </c:rich>
      </c:tx>
      <c:overlay val="0"/>
    </c:title>
    <c:autoTitleDeleted val="0"/>
    <c:plotArea>
      <c:layout>
        <c:manualLayout>
          <c:layoutTarget val="inner"/>
          <c:xMode val="edge"/>
          <c:yMode val="edge"/>
          <c:x val="7.968995448602631E-2"/>
          <c:y val="0.11128153257268129"/>
          <c:w val="0.88843256952431504"/>
          <c:h val="0.6622462802645277"/>
        </c:manualLayout>
      </c:layout>
      <c:stockChart>
        <c:ser>
          <c:idx val="0"/>
          <c:order val="0"/>
          <c:tx>
            <c:strRef>
              <c:f>売・四本値!$D$2</c:f>
              <c:strCache>
                <c:ptCount val="1"/>
                <c:pt idx="0">
                  <c:v>始値</c:v>
                </c:pt>
              </c:strCache>
            </c:strRef>
          </c:tx>
          <c:spPr>
            <a:ln w="19050">
              <a:noFill/>
            </a:ln>
          </c:spPr>
          <c:marker>
            <c:symbol val="none"/>
          </c:marker>
          <c:cat>
            <c:multiLvlStrRef>
              <c:f>売・四本値!$B$3:$C$107</c:f>
              <c:multiLvlStrCache>
                <c:ptCount val="105"/>
                <c:lvl>
                  <c:pt idx="0">
                    <c:v>9:00</c:v>
                  </c:pt>
                  <c:pt idx="1">
                    <c:v>10:00</c:v>
                  </c:pt>
                  <c:pt idx="2">
                    <c:v>11:00</c:v>
                  </c:pt>
                  <c:pt idx="3">
                    <c:v>12:00</c:v>
                  </c:pt>
                  <c:pt idx="4">
                    <c:v>13:00</c:v>
                  </c:pt>
                  <c:pt idx="5">
                    <c:v>14:00</c:v>
                  </c:pt>
                  <c:pt idx="6">
                    <c:v>15:00</c:v>
                  </c:pt>
                  <c:pt idx="7">
                    <c:v>16:00</c:v>
                  </c:pt>
                  <c:pt idx="8">
                    <c:v>17:00</c:v>
                  </c:pt>
                  <c:pt idx="9">
                    <c:v>18:00</c:v>
                  </c:pt>
                  <c:pt idx="10">
                    <c:v>19:00</c:v>
                  </c:pt>
                  <c:pt idx="11">
                    <c:v>20:00</c:v>
                  </c:pt>
                  <c:pt idx="12">
                    <c:v>21:00</c:v>
                  </c:pt>
                  <c:pt idx="13">
                    <c:v>22:00</c:v>
                  </c:pt>
                  <c:pt idx="14">
                    <c:v>23:00</c:v>
                  </c:pt>
                  <c:pt idx="15">
                    <c:v>0:00</c:v>
                  </c:pt>
                  <c:pt idx="16">
                    <c:v>1:00</c:v>
                  </c:pt>
                  <c:pt idx="17">
                    <c:v>2:00</c:v>
                  </c:pt>
                  <c:pt idx="18">
                    <c:v>3:00</c:v>
                  </c:pt>
                  <c:pt idx="19">
                    <c:v>4:00</c:v>
                  </c:pt>
                  <c:pt idx="20">
                    <c:v>5:00</c:v>
                  </c:pt>
                  <c:pt idx="21">
                    <c:v>9:00</c:v>
                  </c:pt>
                  <c:pt idx="22">
                    <c:v>10:00</c:v>
                  </c:pt>
                  <c:pt idx="23">
                    <c:v>11:00</c:v>
                  </c:pt>
                  <c:pt idx="24">
                    <c:v>12:00</c:v>
                  </c:pt>
                  <c:pt idx="25">
                    <c:v>13:00</c:v>
                  </c:pt>
                  <c:pt idx="26">
                    <c:v>14:00</c:v>
                  </c:pt>
                  <c:pt idx="27">
                    <c:v>15:00</c:v>
                  </c:pt>
                  <c:pt idx="28">
                    <c:v>16:00</c:v>
                  </c:pt>
                  <c:pt idx="29">
                    <c:v>17:00</c:v>
                  </c:pt>
                  <c:pt idx="30">
                    <c:v>18:00</c:v>
                  </c:pt>
                  <c:pt idx="31">
                    <c:v>19:00</c:v>
                  </c:pt>
                  <c:pt idx="32">
                    <c:v>20:00</c:v>
                  </c:pt>
                  <c:pt idx="33">
                    <c:v>21:00</c:v>
                  </c:pt>
                  <c:pt idx="34">
                    <c:v>22:00</c:v>
                  </c:pt>
                  <c:pt idx="35">
                    <c:v>23:00</c:v>
                  </c:pt>
                  <c:pt idx="36">
                    <c:v>0:00</c:v>
                  </c:pt>
                  <c:pt idx="37">
                    <c:v>1:00</c:v>
                  </c:pt>
                  <c:pt idx="38">
                    <c:v>2:00</c:v>
                  </c:pt>
                  <c:pt idx="39">
                    <c:v>3:00</c:v>
                  </c:pt>
                  <c:pt idx="40">
                    <c:v>4:00</c:v>
                  </c:pt>
                  <c:pt idx="41">
                    <c:v>5:00</c:v>
                  </c:pt>
                  <c:pt idx="42">
                    <c:v>9:00</c:v>
                  </c:pt>
                  <c:pt idx="43">
                    <c:v>10:00</c:v>
                  </c:pt>
                  <c:pt idx="44">
                    <c:v>11:00</c:v>
                  </c:pt>
                  <c:pt idx="45">
                    <c:v>12:00</c:v>
                  </c:pt>
                  <c:pt idx="46">
                    <c:v>13:00</c:v>
                  </c:pt>
                  <c:pt idx="47">
                    <c:v>14:00</c:v>
                  </c:pt>
                  <c:pt idx="48">
                    <c:v>15:00</c:v>
                  </c:pt>
                  <c:pt idx="49">
                    <c:v>16:00</c:v>
                  </c:pt>
                  <c:pt idx="50">
                    <c:v>17:00</c:v>
                  </c:pt>
                  <c:pt idx="51">
                    <c:v>18:00</c:v>
                  </c:pt>
                  <c:pt idx="52">
                    <c:v>19:00</c:v>
                  </c:pt>
                  <c:pt idx="53">
                    <c:v>20:00</c:v>
                  </c:pt>
                  <c:pt idx="54">
                    <c:v>21:00</c:v>
                  </c:pt>
                  <c:pt idx="55">
                    <c:v>22:00</c:v>
                  </c:pt>
                  <c:pt idx="56">
                    <c:v>23:00</c:v>
                  </c:pt>
                  <c:pt idx="57">
                    <c:v>0:00</c:v>
                  </c:pt>
                  <c:pt idx="58">
                    <c:v>1:00</c:v>
                  </c:pt>
                  <c:pt idx="59">
                    <c:v>2:00</c:v>
                  </c:pt>
                  <c:pt idx="60">
                    <c:v>3:00</c:v>
                  </c:pt>
                  <c:pt idx="61">
                    <c:v>4:00</c:v>
                  </c:pt>
                  <c:pt idx="62">
                    <c:v>5:00</c:v>
                  </c:pt>
                  <c:pt idx="63">
                    <c:v>9:00</c:v>
                  </c:pt>
                  <c:pt idx="64">
                    <c:v>10:00</c:v>
                  </c:pt>
                  <c:pt idx="65">
                    <c:v>11:00</c:v>
                  </c:pt>
                  <c:pt idx="66">
                    <c:v>12:00</c:v>
                  </c:pt>
                  <c:pt idx="67">
                    <c:v>13:00</c:v>
                  </c:pt>
                  <c:pt idx="68">
                    <c:v>14:00</c:v>
                  </c:pt>
                  <c:pt idx="69">
                    <c:v>15:00</c:v>
                  </c:pt>
                  <c:pt idx="70">
                    <c:v>16:00</c:v>
                  </c:pt>
                  <c:pt idx="71">
                    <c:v>17:00</c:v>
                  </c:pt>
                  <c:pt idx="72">
                    <c:v>18:00</c:v>
                  </c:pt>
                  <c:pt idx="73">
                    <c:v>19:00</c:v>
                  </c:pt>
                  <c:pt idx="74">
                    <c:v>20:00</c:v>
                  </c:pt>
                  <c:pt idx="75">
                    <c:v>21:00</c:v>
                  </c:pt>
                  <c:pt idx="76">
                    <c:v>22:00</c:v>
                  </c:pt>
                  <c:pt idx="77">
                    <c:v>23:00</c:v>
                  </c:pt>
                  <c:pt idx="78">
                    <c:v>0:00</c:v>
                  </c:pt>
                  <c:pt idx="79">
                    <c:v>1:00</c:v>
                  </c:pt>
                  <c:pt idx="80">
                    <c:v>2:00</c:v>
                  </c:pt>
                  <c:pt idx="81">
                    <c:v>3:00</c:v>
                  </c:pt>
                  <c:pt idx="82">
                    <c:v>4:00</c:v>
                  </c:pt>
                  <c:pt idx="83">
                    <c:v>5:00</c:v>
                  </c:pt>
                  <c:pt idx="84">
                    <c:v>9:00</c:v>
                  </c:pt>
                  <c:pt idx="85">
                    <c:v>10:00</c:v>
                  </c:pt>
                  <c:pt idx="86">
                    <c:v>11:00</c:v>
                  </c:pt>
                  <c:pt idx="87">
                    <c:v>12:00</c:v>
                  </c:pt>
                  <c:pt idx="88">
                    <c:v>13:00</c:v>
                  </c:pt>
                  <c:pt idx="89">
                    <c:v>14:00</c:v>
                  </c:pt>
                  <c:pt idx="90">
                    <c:v>15:00</c:v>
                  </c:pt>
                  <c:pt idx="91">
                    <c:v>16:00</c:v>
                  </c:pt>
                  <c:pt idx="92">
                    <c:v>17:00</c:v>
                  </c:pt>
                  <c:pt idx="93">
                    <c:v>18:00</c:v>
                  </c:pt>
                  <c:pt idx="94">
                    <c:v>19:00</c:v>
                  </c:pt>
                  <c:pt idx="95">
                    <c:v>20:00</c:v>
                  </c:pt>
                  <c:pt idx="96">
                    <c:v>21:00</c:v>
                  </c:pt>
                  <c:pt idx="97">
                    <c:v>22:00</c:v>
                  </c:pt>
                  <c:pt idx="98">
                    <c:v>23:00</c:v>
                  </c:pt>
                  <c:pt idx="99">
                    <c:v>0:00</c:v>
                  </c:pt>
                  <c:pt idx="100">
                    <c:v>1:00</c:v>
                  </c:pt>
                  <c:pt idx="101">
                    <c:v>2:00</c:v>
                  </c:pt>
                  <c:pt idx="102">
                    <c:v>3:00</c:v>
                  </c:pt>
                  <c:pt idx="103">
                    <c:v>4:00</c:v>
                  </c:pt>
                  <c:pt idx="104">
                    <c:v>5:00</c:v>
                  </c:pt>
                </c:lvl>
                <c:lvl>
                  <c:pt idx="0">
                    <c:v>2018/2/9</c:v>
                  </c:pt>
                  <c:pt idx="21">
                    <c:v>2018/2/13</c:v>
                  </c:pt>
                  <c:pt idx="42">
                    <c:v>2018/2/14</c:v>
                  </c:pt>
                  <c:pt idx="63">
                    <c:v>2018/2/15</c:v>
                  </c:pt>
                  <c:pt idx="84">
                    <c:v>2018/2/16</c:v>
                  </c:pt>
                </c:lvl>
              </c:multiLvlStrCache>
            </c:multiLvlStrRef>
          </c:cat>
          <c:val>
            <c:numRef>
              <c:f>売・四本値!$D$3:$D$107</c:f>
              <c:numCache>
                <c:formatCode>General</c:formatCode>
                <c:ptCount val="105"/>
                <c:pt idx="0">
                  <c:v>70</c:v>
                </c:pt>
                <c:pt idx="1">
                  <c:v>80</c:v>
                </c:pt>
                <c:pt idx="2">
                  <c:v>75</c:v>
                </c:pt>
                <c:pt idx="3">
                  <c:v>75</c:v>
                </c:pt>
                <c:pt idx="4">
                  <c:v>80</c:v>
                </c:pt>
                <c:pt idx="5">
                  <c:v>85</c:v>
                </c:pt>
                <c:pt idx="6">
                  <c:v>95</c:v>
                </c:pt>
                <c:pt idx="7">
                  <c:v>95</c:v>
                </c:pt>
                <c:pt idx="8">
                  <c:v>95</c:v>
                </c:pt>
                <c:pt idx="9">
                  <c:v>95</c:v>
                </c:pt>
                <c:pt idx="10">
                  <c:v>95</c:v>
                </c:pt>
                <c:pt idx="11">
                  <c:v>95</c:v>
                </c:pt>
                <c:pt idx="12">
                  <c:v>95</c:v>
                </c:pt>
                <c:pt idx="13">
                  <c:v>95</c:v>
                </c:pt>
                <c:pt idx="14">
                  <c:v>95</c:v>
                </c:pt>
                <c:pt idx="15">
                  <c:v>95</c:v>
                </c:pt>
                <c:pt idx="16">
                  <c:v>95</c:v>
                </c:pt>
                <c:pt idx="17">
                  <c:v>95</c:v>
                </c:pt>
                <c:pt idx="18">
                  <c:v>95</c:v>
                </c:pt>
                <c:pt idx="19">
                  <c:v>95</c:v>
                </c:pt>
                <c:pt idx="20">
                  <c:v>95</c:v>
                </c:pt>
                <c:pt idx="21">
                  <c:v>70</c:v>
                </c:pt>
                <c:pt idx="22">
                  <c:v>44</c:v>
                </c:pt>
                <c:pt idx="23">
                  <c:v>48</c:v>
                </c:pt>
                <c:pt idx="24">
                  <c:v>48</c:v>
                </c:pt>
                <c:pt idx="25">
                  <c:v>46</c:v>
                </c:pt>
                <c:pt idx="26">
                  <c:v>45</c:v>
                </c:pt>
                <c:pt idx="27">
                  <c:v>37</c:v>
                </c:pt>
                <c:pt idx="28">
                  <c:v>36</c:v>
                </c:pt>
                <c:pt idx="29">
                  <c:v>37</c:v>
                </c:pt>
                <c:pt idx="30">
                  <c:v>39</c:v>
                </c:pt>
                <c:pt idx="31">
                  <c:v>35</c:v>
                </c:pt>
                <c:pt idx="32">
                  <c:v>35</c:v>
                </c:pt>
                <c:pt idx="33">
                  <c:v>35</c:v>
                </c:pt>
                <c:pt idx="34">
                  <c:v>45</c:v>
                </c:pt>
                <c:pt idx="35">
                  <c:v>38</c:v>
                </c:pt>
                <c:pt idx="36">
                  <c:v>36</c:v>
                </c:pt>
                <c:pt idx="37">
                  <c:v>35</c:v>
                </c:pt>
                <c:pt idx="38">
                  <c:v>36</c:v>
                </c:pt>
                <c:pt idx="39">
                  <c:v>38</c:v>
                </c:pt>
                <c:pt idx="40">
                  <c:v>39</c:v>
                </c:pt>
                <c:pt idx="41">
                  <c:v>40</c:v>
                </c:pt>
                <c:pt idx="42">
                  <c:v>37</c:v>
                </c:pt>
                <c:pt idx="43">
                  <c:v>31</c:v>
                </c:pt>
                <c:pt idx="44">
                  <c:v>26</c:v>
                </c:pt>
                <c:pt idx="45">
                  <c:v>23</c:v>
                </c:pt>
                <c:pt idx="46">
                  <c:v>24</c:v>
                </c:pt>
                <c:pt idx="47">
                  <c:v>29</c:v>
                </c:pt>
                <c:pt idx="48">
                  <c:v>27</c:v>
                </c:pt>
                <c:pt idx="49">
                  <c:v>27</c:v>
                </c:pt>
                <c:pt idx="50">
                  <c:v>30</c:v>
                </c:pt>
                <c:pt idx="51">
                  <c:v>30</c:v>
                </c:pt>
                <c:pt idx="52">
                  <c:v>29</c:v>
                </c:pt>
                <c:pt idx="53">
                  <c:v>29</c:v>
                </c:pt>
                <c:pt idx="54">
                  <c:v>29</c:v>
                </c:pt>
                <c:pt idx="55">
                  <c:v>29</c:v>
                </c:pt>
                <c:pt idx="56">
                  <c:v>25</c:v>
                </c:pt>
                <c:pt idx="57">
                  <c:v>25</c:v>
                </c:pt>
                <c:pt idx="58">
                  <c:v>25</c:v>
                </c:pt>
                <c:pt idx="59">
                  <c:v>26</c:v>
                </c:pt>
                <c:pt idx="60">
                  <c:v>28</c:v>
                </c:pt>
                <c:pt idx="61">
                  <c:v>29</c:v>
                </c:pt>
                <c:pt idx="62">
                  <c:v>35</c:v>
                </c:pt>
                <c:pt idx="63">
                  <c:v>28</c:v>
                </c:pt>
                <c:pt idx="64">
                  <c:v>25</c:v>
                </c:pt>
                <c:pt idx="65">
                  <c:v>32</c:v>
                </c:pt>
                <c:pt idx="66">
                  <c:v>25</c:v>
                </c:pt>
                <c:pt idx="67">
                  <c:v>35</c:v>
                </c:pt>
                <c:pt idx="68">
                  <c:v>27</c:v>
                </c:pt>
                <c:pt idx="69">
                  <c:v>24</c:v>
                </c:pt>
                <c:pt idx="70">
                  <c:v>25</c:v>
                </c:pt>
                <c:pt idx="71">
                  <c:v>23</c:v>
                </c:pt>
                <c:pt idx="72">
                  <c:v>25</c:v>
                </c:pt>
                <c:pt idx="73">
                  <c:v>26</c:v>
                </c:pt>
                <c:pt idx="74">
                  <c:v>24</c:v>
                </c:pt>
                <c:pt idx="75">
                  <c:v>25</c:v>
                </c:pt>
                <c:pt idx="76">
                  <c:v>23</c:v>
                </c:pt>
                <c:pt idx="77">
                  <c:v>24</c:v>
                </c:pt>
                <c:pt idx="78">
                  <c:v>23</c:v>
                </c:pt>
                <c:pt idx="79">
                  <c:v>20</c:v>
                </c:pt>
                <c:pt idx="80">
                  <c:v>20</c:v>
                </c:pt>
                <c:pt idx="81">
                  <c:v>24</c:v>
                </c:pt>
                <c:pt idx="82">
                  <c:v>23</c:v>
                </c:pt>
                <c:pt idx="83">
                  <c:v>20</c:v>
                </c:pt>
                <c:pt idx="84">
                  <c:v>22</c:v>
                </c:pt>
                <c:pt idx="85">
                  <c:v>32</c:v>
                </c:pt>
                <c:pt idx="86">
                  <c:v>32</c:v>
                </c:pt>
                <c:pt idx="87">
                  <c:v>28</c:v>
                </c:pt>
                <c:pt idx="88">
                  <c:v>36</c:v>
                </c:pt>
                <c:pt idx="89">
                  <c:v>30</c:v>
                </c:pt>
                <c:pt idx="90">
                  <c:v>27</c:v>
                </c:pt>
                <c:pt idx="91">
                  <c:v>30</c:v>
                </c:pt>
                <c:pt idx="92">
                  <c:v>27</c:v>
                </c:pt>
                <c:pt idx="93">
                  <c:v>34</c:v>
                </c:pt>
                <c:pt idx="94">
                  <c:v>36</c:v>
                </c:pt>
                <c:pt idx="95">
                  <c:v>33</c:v>
                </c:pt>
                <c:pt idx="96">
                  <c:v>36</c:v>
                </c:pt>
                <c:pt idx="97">
                  <c:v>35</c:v>
                </c:pt>
                <c:pt idx="98">
                  <c:v>34</c:v>
                </c:pt>
                <c:pt idx="99">
                  <c:v>32</c:v>
                </c:pt>
                <c:pt idx="100">
                  <c:v>34</c:v>
                </c:pt>
                <c:pt idx="101">
                  <c:v>36</c:v>
                </c:pt>
                <c:pt idx="102">
                  <c:v>36</c:v>
                </c:pt>
                <c:pt idx="103">
                  <c:v>36</c:v>
                </c:pt>
                <c:pt idx="104">
                  <c:v>39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売・四本値!$E$2</c:f>
              <c:strCache>
                <c:ptCount val="1"/>
                <c:pt idx="0">
                  <c:v>高値</c:v>
                </c:pt>
              </c:strCache>
            </c:strRef>
          </c:tx>
          <c:spPr>
            <a:ln w="19050">
              <a:noFill/>
            </a:ln>
          </c:spPr>
          <c:marker>
            <c:symbol val="none"/>
          </c:marker>
          <c:cat>
            <c:multiLvlStrRef>
              <c:f>売・四本値!$B$3:$C$107</c:f>
              <c:multiLvlStrCache>
                <c:ptCount val="105"/>
                <c:lvl>
                  <c:pt idx="0">
                    <c:v>9:00</c:v>
                  </c:pt>
                  <c:pt idx="1">
                    <c:v>10:00</c:v>
                  </c:pt>
                  <c:pt idx="2">
                    <c:v>11:00</c:v>
                  </c:pt>
                  <c:pt idx="3">
                    <c:v>12:00</c:v>
                  </c:pt>
                  <c:pt idx="4">
                    <c:v>13:00</c:v>
                  </c:pt>
                  <c:pt idx="5">
                    <c:v>14:00</c:v>
                  </c:pt>
                  <c:pt idx="6">
                    <c:v>15:00</c:v>
                  </c:pt>
                  <c:pt idx="7">
                    <c:v>16:00</c:v>
                  </c:pt>
                  <c:pt idx="8">
                    <c:v>17:00</c:v>
                  </c:pt>
                  <c:pt idx="9">
                    <c:v>18:00</c:v>
                  </c:pt>
                  <c:pt idx="10">
                    <c:v>19:00</c:v>
                  </c:pt>
                  <c:pt idx="11">
                    <c:v>20:00</c:v>
                  </c:pt>
                  <c:pt idx="12">
                    <c:v>21:00</c:v>
                  </c:pt>
                  <c:pt idx="13">
                    <c:v>22:00</c:v>
                  </c:pt>
                  <c:pt idx="14">
                    <c:v>23:00</c:v>
                  </c:pt>
                  <c:pt idx="15">
                    <c:v>0:00</c:v>
                  </c:pt>
                  <c:pt idx="16">
                    <c:v>1:00</c:v>
                  </c:pt>
                  <c:pt idx="17">
                    <c:v>2:00</c:v>
                  </c:pt>
                  <c:pt idx="18">
                    <c:v>3:00</c:v>
                  </c:pt>
                  <c:pt idx="19">
                    <c:v>4:00</c:v>
                  </c:pt>
                  <c:pt idx="20">
                    <c:v>5:00</c:v>
                  </c:pt>
                  <c:pt idx="21">
                    <c:v>9:00</c:v>
                  </c:pt>
                  <c:pt idx="22">
                    <c:v>10:00</c:v>
                  </c:pt>
                  <c:pt idx="23">
                    <c:v>11:00</c:v>
                  </c:pt>
                  <c:pt idx="24">
                    <c:v>12:00</c:v>
                  </c:pt>
                  <c:pt idx="25">
                    <c:v>13:00</c:v>
                  </c:pt>
                  <c:pt idx="26">
                    <c:v>14:00</c:v>
                  </c:pt>
                  <c:pt idx="27">
                    <c:v>15:00</c:v>
                  </c:pt>
                  <c:pt idx="28">
                    <c:v>16:00</c:v>
                  </c:pt>
                  <c:pt idx="29">
                    <c:v>17:00</c:v>
                  </c:pt>
                  <c:pt idx="30">
                    <c:v>18:00</c:v>
                  </c:pt>
                  <c:pt idx="31">
                    <c:v>19:00</c:v>
                  </c:pt>
                  <c:pt idx="32">
                    <c:v>20:00</c:v>
                  </c:pt>
                  <c:pt idx="33">
                    <c:v>21:00</c:v>
                  </c:pt>
                  <c:pt idx="34">
                    <c:v>22:00</c:v>
                  </c:pt>
                  <c:pt idx="35">
                    <c:v>23:00</c:v>
                  </c:pt>
                  <c:pt idx="36">
                    <c:v>0:00</c:v>
                  </c:pt>
                  <c:pt idx="37">
                    <c:v>1:00</c:v>
                  </c:pt>
                  <c:pt idx="38">
                    <c:v>2:00</c:v>
                  </c:pt>
                  <c:pt idx="39">
                    <c:v>3:00</c:v>
                  </c:pt>
                  <c:pt idx="40">
                    <c:v>4:00</c:v>
                  </c:pt>
                  <c:pt idx="41">
                    <c:v>5:00</c:v>
                  </c:pt>
                  <c:pt idx="42">
                    <c:v>9:00</c:v>
                  </c:pt>
                  <c:pt idx="43">
                    <c:v>10:00</c:v>
                  </c:pt>
                  <c:pt idx="44">
                    <c:v>11:00</c:v>
                  </c:pt>
                  <c:pt idx="45">
                    <c:v>12:00</c:v>
                  </c:pt>
                  <c:pt idx="46">
                    <c:v>13:00</c:v>
                  </c:pt>
                  <c:pt idx="47">
                    <c:v>14:00</c:v>
                  </c:pt>
                  <c:pt idx="48">
                    <c:v>15:00</c:v>
                  </c:pt>
                  <c:pt idx="49">
                    <c:v>16:00</c:v>
                  </c:pt>
                  <c:pt idx="50">
                    <c:v>17:00</c:v>
                  </c:pt>
                  <c:pt idx="51">
                    <c:v>18:00</c:v>
                  </c:pt>
                  <c:pt idx="52">
                    <c:v>19:00</c:v>
                  </c:pt>
                  <c:pt idx="53">
                    <c:v>20:00</c:v>
                  </c:pt>
                  <c:pt idx="54">
                    <c:v>21:00</c:v>
                  </c:pt>
                  <c:pt idx="55">
                    <c:v>22:00</c:v>
                  </c:pt>
                  <c:pt idx="56">
                    <c:v>23:00</c:v>
                  </c:pt>
                  <c:pt idx="57">
                    <c:v>0:00</c:v>
                  </c:pt>
                  <c:pt idx="58">
                    <c:v>1:00</c:v>
                  </c:pt>
                  <c:pt idx="59">
                    <c:v>2:00</c:v>
                  </c:pt>
                  <c:pt idx="60">
                    <c:v>3:00</c:v>
                  </c:pt>
                  <c:pt idx="61">
                    <c:v>4:00</c:v>
                  </c:pt>
                  <c:pt idx="62">
                    <c:v>5:00</c:v>
                  </c:pt>
                  <c:pt idx="63">
                    <c:v>9:00</c:v>
                  </c:pt>
                  <c:pt idx="64">
                    <c:v>10:00</c:v>
                  </c:pt>
                  <c:pt idx="65">
                    <c:v>11:00</c:v>
                  </c:pt>
                  <c:pt idx="66">
                    <c:v>12:00</c:v>
                  </c:pt>
                  <c:pt idx="67">
                    <c:v>13:00</c:v>
                  </c:pt>
                  <c:pt idx="68">
                    <c:v>14:00</c:v>
                  </c:pt>
                  <c:pt idx="69">
                    <c:v>15:00</c:v>
                  </c:pt>
                  <c:pt idx="70">
                    <c:v>16:00</c:v>
                  </c:pt>
                  <c:pt idx="71">
                    <c:v>17:00</c:v>
                  </c:pt>
                  <c:pt idx="72">
                    <c:v>18:00</c:v>
                  </c:pt>
                  <c:pt idx="73">
                    <c:v>19:00</c:v>
                  </c:pt>
                  <c:pt idx="74">
                    <c:v>20:00</c:v>
                  </c:pt>
                  <c:pt idx="75">
                    <c:v>21:00</c:v>
                  </c:pt>
                  <c:pt idx="76">
                    <c:v>22:00</c:v>
                  </c:pt>
                  <c:pt idx="77">
                    <c:v>23:00</c:v>
                  </c:pt>
                  <c:pt idx="78">
                    <c:v>0:00</c:v>
                  </c:pt>
                  <c:pt idx="79">
                    <c:v>1:00</c:v>
                  </c:pt>
                  <c:pt idx="80">
                    <c:v>2:00</c:v>
                  </c:pt>
                  <c:pt idx="81">
                    <c:v>3:00</c:v>
                  </c:pt>
                  <c:pt idx="82">
                    <c:v>4:00</c:v>
                  </c:pt>
                  <c:pt idx="83">
                    <c:v>5:00</c:v>
                  </c:pt>
                  <c:pt idx="84">
                    <c:v>9:00</c:v>
                  </c:pt>
                  <c:pt idx="85">
                    <c:v>10:00</c:v>
                  </c:pt>
                  <c:pt idx="86">
                    <c:v>11:00</c:v>
                  </c:pt>
                  <c:pt idx="87">
                    <c:v>12:00</c:v>
                  </c:pt>
                  <c:pt idx="88">
                    <c:v>13:00</c:v>
                  </c:pt>
                  <c:pt idx="89">
                    <c:v>14:00</c:v>
                  </c:pt>
                  <c:pt idx="90">
                    <c:v>15:00</c:v>
                  </c:pt>
                  <c:pt idx="91">
                    <c:v>16:00</c:v>
                  </c:pt>
                  <c:pt idx="92">
                    <c:v>17:00</c:v>
                  </c:pt>
                  <c:pt idx="93">
                    <c:v>18:00</c:v>
                  </c:pt>
                  <c:pt idx="94">
                    <c:v>19:00</c:v>
                  </c:pt>
                  <c:pt idx="95">
                    <c:v>20:00</c:v>
                  </c:pt>
                  <c:pt idx="96">
                    <c:v>21:00</c:v>
                  </c:pt>
                  <c:pt idx="97">
                    <c:v>22:00</c:v>
                  </c:pt>
                  <c:pt idx="98">
                    <c:v>23:00</c:v>
                  </c:pt>
                  <c:pt idx="99">
                    <c:v>0:00</c:v>
                  </c:pt>
                  <c:pt idx="100">
                    <c:v>1:00</c:v>
                  </c:pt>
                  <c:pt idx="101">
                    <c:v>2:00</c:v>
                  </c:pt>
                  <c:pt idx="102">
                    <c:v>3:00</c:v>
                  </c:pt>
                  <c:pt idx="103">
                    <c:v>4:00</c:v>
                  </c:pt>
                  <c:pt idx="104">
                    <c:v>5:00</c:v>
                  </c:pt>
                </c:lvl>
                <c:lvl>
                  <c:pt idx="0">
                    <c:v>2018/2/9</c:v>
                  </c:pt>
                  <c:pt idx="21">
                    <c:v>2018/2/13</c:v>
                  </c:pt>
                  <c:pt idx="42">
                    <c:v>2018/2/14</c:v>
                  </c:pt>
                  <c:pt idx="63">
                    <c:v>2018/2/15</c:v>
                  </c:pt>
                  <c:pt idx="84">
                    <c:v>2018/2/16</c:v>
                  </c:pt>
                </c:lvl>
              </c:multiLvlStrCache>
            </c:multiLvlStrRef>
          </c:cat>
          <c:val>
            <c:numRef>
              <c:f>売・四本値!$E$3:$E$107</c:f>
              <c:numCache>
                <c:formatCode>General</c:formatCode>
                <c:ptCount val="105"/>
                <c:pt idx="0">
                  <c:v>75</c:v>
                </c:pt>
                <c:pt idx="1">
                  <c:v>85</c:v>
                </c:pt>
                <c:pt idx="2">
                  <c:v>80</c:v>
                </c:pt>
                <c:pt idx="3">
                  <c:v>85</c:v>
                </c:pt>
                <c:pt idx="4">
                  <c:v>90</c:v>
                </c:pt>
                <c:pt idx="5">
                  <c:v>90</c:v>
                </c:pt>
                <c:pt idx="6">
                  <c:v>100</c:v>
                </c:pt>
                <c:pt idx="7">
                  <c:v>95</c:v>
                </c:pt>
                <c:pt idx="8">
                  <c:v>95</c:v>
                </c:pt>
                <c:pt idx="9">
                  <c:v>95</c:v>
                </c:pt>
                <c:pt idx="10">
                  <c:v>95</c:v>
                </c:pt>
                <c:pt idx="11">
                  <c:v>95</c:v>
                </c:pt>
                <c:pt idx="12">
                  <c:v>95</c:v>
                </c:pt>
                <c:pt idx="13">
                  <c:v>95</c:v>
                </c:pt>
                <c:pt idx="14">
                  <c:v>95</c:v>
                </c:pt>
                <c:pt idx="15">
                  <c:v>95</c:v>
                </c:pt>
                <c:pt idx="16">
                  <c:v>95</c:v>
                </c:pt>
                <c:pt idx="17">
                  <c:v>95</c:v>
                </c:pt>
                <c:pt idx="18">
                  <c:v>95</c:v>
                </c:pt>
                <c:pt idx="19">
                  <c:v>95</c:v>
                </c:pt>
                <c:pt idx="20">
                  <c:v>95</c:v>
                </c:pt>
                <c:pt idx="21">
                  <c:v>70</c:v>
                </c:pt>
                <c:pt idx="22">
                  <c:v>48</c:v>
                </c:pt>
                <c:pt idx="23">
                  <c:v>50</c:v>
                </c:pt>
                <c:pt idx="24">
                  <c:v>50</c:v>
                </c:pt>
                <c:pt idx="25">
                  <c:v>49</c:v>
                </c:pt>
                <c:pt idx="26">
                  <c:v>45</c:v>
                </c:pt>
                <c:pt idx="27">
                  <c:v>39</c:v>
                </c:pt>
                <c:pt idx="28">
                  <c:v>38</c:v>
                </c:pt>
                <c:pt idx="29">
                  <c:v>40</c:v>
                </c:pt>
                <c:pt idx="30">
                  <c:v>39</c:v>
                </c:pt>
                <c:pt idx="31">
                  <c:v>36</c:v>
                </c:pt>
                <c:pt idx="32">
                  <c:v>35</c:v>
                </c:pt>
                <c:pt idx="33">
                  <c:v>46</c:v>
                </c:pt>
                <c:pt idx="34">
                  <c:v>45</c:v>
                </c:pt>
                <c:pt idx="35">
                  <c:v>39</c:v>
                </c:pt>
                <c:pt idx="36">
                  <c:v>36</c:v>
                </c:pt>
                <c:pt idx="37">
                  <c:v>36</c:v>
                </c:pt>
                <c:pt idx="38">
                  <c:v>37</c:v>
                </c:pt>
                <c:pt idx="39">
                  <c:v>38</c:v>
                </c:pt>
                <c:pt idx="40">
                  <c:v>39</c:v>
                </c:pt>
                <c:pt idx="41">
                  <c:v>41</c:v>
                </c:pt>
                <c:pt idx="42">
                  <c:v>37</c:v>
                </c:pt>
                <c:pt idx="43">
                  <c:v>31</c:v>
                </c:pt>
                <c:pt idx="44">
                  <c:v>26</c:v>
                </c:pt>
                <c:pt idx="45">
                  <c:v>24</c:v>
                </c:pt>
                <c:pt idx="46">
                  <c:v>29</c:v>
                </c:pt>
                <c:pt idx="47">
                  <c:v>33</c:v>
                </c:pt>
                <c:pt idx="48">
                  <c:v>27</c:v>
                </c:pt>
                <c:pt idx="49">
                  <c:v>30</c:v>
                </c:pt>
                <c:pt idx="50">
                  <c:v>30</c:v>
                </c:pt>
                <c:pt idx="51">
                  <c:v>30</c:v>
                </c:pt>
                <c:pt idx="52">
                  <c:v>29</c:v>
                </c:pt>
                <c:pt idx="53">
                  <c:v>29</c:v>
                </c:pt>
                <c:pt idx="54">
                  <c:v>29</c:v>
                </c:pt>
                <c:pt idx="55">
                  <c:v>29</c:v>
                </c:pt>
                <c:pt idx="56">
                  <c:v>26</c:v>
                </c:pt>
                <c:pt idx="57">
                  <c:v>25</c:v>
                </c:pt>
                <c:pt idx="58">
                  <c:v>26</c:v>
                </c:pt>
                <c:pt idx="59">
                  <c:v>28</c:v>
                </c:pt>
                <c:pt idx="60">
                  <c:v>28</c:v>
                </c:pt>
                <c:pt idx="61">
                  <c:v>35</c:v>
                </c:pt>
                <c:pt idx="62">
                  <c:v>35</c:v>
                </c:pt>
                <c:pt idx="63">
                  <c:v>29</c:v>
                </c:pt>
                <c:pt idx="64">
                  <c:v>35</c:v>
                </c:pt>
                <c:pt idx="65">
                  <c:v>32</c:v>
                </c:pt>
                <c:pt idx="66">
                  <c:v>34</c:v>
                </c:pt>
                <c:pt idx="67">
                  <c:v>35</c:v>
                </c:pt>
                <c:pt idx="68">
                  <c:v>27</c:v>
                </c:pt>
                <c:pt idx="69">
                  <c:v>25</c:v>
                </c:pt>
                <c:pt idx="70">
                  <c:v>25</c:v>
                </c:pt>
                <c:pt idx="71">
                  <c:v>26</c:v>
                </c:pt>
                <c:pt idx="72">
                  <c:v>27</c:v>
                </c:pt>
                <c:pt idx="73">
                  <c:v>26</c:v>
                </c:pt>
                <c:pt idx="74">
                  <c:v>25</c:v>
                </c:pt>
                <c:pt idx="75">
                  <c:v>25</c:v>
                </c:pt>
                <c:pt idx="76">
                  <c:v>23</c:v>
                </c:pt>
                <c:pt idx="77">
                  <c:v>24</c:v>
                </c:pt>
                <c:pt idx="78">
                  <c:v>23</c:v>
                </c:pt>
                <c:pt idx="79">
                  <c:v>21</c:v>
                </c:pt>
                <c:pt idx="80">
                  <c:v>24</c:v>
                </c:pt>
                <c:pt idx="81">
                  <c:v>25</c:v>
                </c:pt>
                <c:pt idx="82">
                  <c:v>23</c:v>
                </c:pt>
                <c:pt idx="83">
                  <c:v>21</c:v>
                </c:pt>
                <c:pt idx="84">
                  <c:v>32</c:v>
                </c:pt>
                <c:pt idx="85">
                  <c:v>33</c:v>
                </c:pt>
                <c:pt idx="86">
                  <c:v>32</c:v>
                </c:pt>
                <c:pt idx="87">
                  <c:v>42</c:v>
                </c:pt>
                <c:pt idx="88">
                  <c:v>38</c:v>
                </c:pt>
                <c:pt idx="89">
                  <c:v>32</c:v>
                </c:pt>
                <c:pt idx="90">
                  <c:v>29</c:v>
                </c:pt>
                <c:pt idx="91">
                  <c:v>30</c:v>
                </c:pt>
                <c:pt idx="92">
                  <c:v>35</c:v>
                </c:pt>
                <c:pt idx="93">
                  <c:v>38</c:v>
                </c:pt>
                <c:pt idx="94">
                  <c:v>36</c:v>
                </c:pt>
                <c:pt idx="95">
                  <c:v>37</c:v>
                </c:pt>
                <c:pt idx="96">
                  <c:v>36</c:v>
                </c:pt>
                <c:pt idx="97">
                  <c:v>35</c:v>
                </c:pt>
                <c:pt idx="98">
                  <c:v>37</c:v>
                </c:pt>
                <c:pt idx="99">
                  <c:v>34</c:v>
                </c:pt>
                <c:pt idx="100">
                  <c:v>34</c:v>
                </c:pt>
                <c:pt idx="101">
                  <c:v>39</c:v>
                </c:pt>
                <c:pt idx="102">
                  <c:v>36</c:v>
                </c:pt>
                <c:pt idx="103">
                  <c:v>36</c:v>
                </c:pt>
                <c:pt idx="104">
                  <c:v>39</c:v>
                </c:pt>
              </c:numCache>
            </c:numRef>
          </c:val>
          <c:smooth val="0"/>
        </c:ser>
        <c:ser>
          <c:idx val="2"/>
          <c:order val="2"/>
          <c:tx>
            <c:strRef>
              <c:f>売・四本値!$F$2</c:f>
              <c:strCache>
                <c:ptCount val="1"/>
                <c:pt idx="0">
                  <c:v>安値</c:v>
                </c:pt>
              </c:strCache>
            </c:strRef>
          </c:tx>
          <c:spPr>
            <a:ln w="19050">
              <a:noFill/>
            </a:ln>
          </c:spPr>
          <c:marker>
            <c:symbol val="none"/>
          </c:marker>
          <c:cat>
            <c:multiLvlStrRef>
              <c:f>売・四本値!$B$3:$C$107</c:f>
              <c:multiLvlStrCache>
                <c:ptCount val="105"/>
                <c:lvl>
                  <c:pt idx="0">
                    <c:v>9:00</c:v>
                  </c:pt>
                  <c:pt idx="1">
                    <c:v>10:00</c:v>
                  </c:pt>
                  <c:pt idx="2">
                    <c:v>11:00</c:v>
                  </c:pt>
                  <c:pt idx="3">
                    <c:v>12:00</c:v>
                  </c:pt>
                  <c:pt idx="4">
                    <c:v>13:00</c:v>
                  </c:pt>
                  <c:pt idx="5">
                    <c:v>14:00</c:v>
                  </c:pt>
                  <c:pt idx="6">
                    <c:v>15:00</c:v>
                  </c:pt>
                  <c:pt idx="7">
                    <c:v>16:00</c:v>
                  </c:pt>
                  <c:pt idx="8">
                    <c:v>17:00</c:v>
                  </c:pt>
                  <c:pt idx="9">
                    <c:v>18:00</c:v>
                  </c:pt>
                  <c:pt idx="10">
                    <c:v>19:00</c:v>
                  </c:pt>
                  <c:pt idx="11">
                    <c:v>20:00</c:v>
                  </c:pt>
                  <c:pt idx="12">
                    <c:v>21:00</c:v>
                  </c:pt>
                  <c:pt idx="13">
                    <c:v>22:00</c:v>
                  </c:pt>
                  <c:pt idx="14">
                    <c:v>23:00</c:v>
                  </c:pt>
                  <c:pt idx="15">
                    <c:v>0:00</c:v>
                  </c:pt>
                  <c:pt idx="16">
                    <c:v>1:00</c:v>
                  </c:pt>
                  <c:pt idx="17">
                    <c:v>2:00</c:v>
                  </c:pt>
                  <c:pt idx="18">
                    <c:v>3:00</c:v>
                  </c:pt>
                  <c:pt idx="19">
                    <c:v>4:00</c:v>
                  </c:pt>
                  <c:pt idx="20">
                    <c:v>5:00</c:v>
                  </c:pt>
                  <c:pt idx="21">
                    <c:v>9:00</c:v>
                  </c:pt>
                  <c:pt idx="22">
                    <c:v>10:00</c:v>
                  </c:pt>
                  <c:pt idx="23">
                    <c:v>11:00</c:v>
                  </c:pt>
                  <c:pt idx="24">
                    <c:v>12:00</c:v>
                  </c:pt>
                  <c:pt idx="25">
                    <c:v>13:00</c:v>
                  </c:pt>
                  <c:pt idx="26">
                    <c:v>14:00</c:v>
                  </c:pt>
                  <c:pt idx="27">
                    <c:v>15:00</c:v>
                  </c:pt>
                  <c:pt idx="28">
                    <c:v>16:00</c:v>
                  </c:pt>
                  <c:pt idx="29">
                    <c:v>17:00</c:v>
                  </c:pt>
                  <c:pt idx="30">
                    <c:v>18:00</c:v>
                  </c:pt>
                  <c:pt idx="31">
                    <c:v>19:00</c:v>
                  </c:pt>
                  <c:pt idx="32">
                    <c:v>20:00</c:v>
                  </c:pt>
                  <c:pt idx="33">
                    <c:v>21:00</c:v>
                  </c:pt>
                  <c:pt idx="34">
                    <c:v>22:00</c:v>
                  </c:pt>
                  <c:pt idx="35">
                    <c:v>23:00</c:v>
                  </c:pt>
                  <c:pt idx="36">
                    <c:v>0:00</c:v>
                  </c:pt>
                  <c:pt idx="37">
                    <c:v>1:00</c:v>
                  </c:pt>
                  <c:pt idx="38">
                    <c:v>2:00</c:v>
                  </c:pt>
                  <c:pt idx="39">
                    <c:v>3:00</c:v>
                  </c:pt>
                  <c:pt idx="40">
                    <c:v>4:00</c:v>
                  </c:pt>
                  <c:pt idx="41">
                    <c:v>5:00</c:v>
                  </c:pt>
                  <c:pt idx="42">
                    <c:v>9:00</c:v>
                  </c:pt>
                  <c:pt idx="43">
                    <c:v>10:00</c:v>
                  </c:pt>
                  <c:pt idx="44">
                    <c:v>11:00</c:v>
                  </c:pt>
                  <c:pt idx="45">
                    <c:v>12:00</c:v>
                  </c:pt>
                  <c:pt idx="46">
                    <c:v>13:00</c:v>
                  </c:pt>
                  <c:pt idx="47">
                    <c:v>14:00</c:v>
                  </c:pt>
                  <c:pt idx="48">
                    <c:v>15:00</c:v>
                  </c:pt>
                  <c:pt idx="49">
                    <c:v>16:00</c:v>
                  </c:pt>
                  <c:pt idx="50">
                    <c:v>17:00</c:v>
                  </c:pt>
                  <c:pt idx="51">
                    <c:v>18:00</c:v>
                  </c:pt>
                  <c:pt idx="52">
                    <c:v>19:00</c:v>
                  </c:pt>
                  <c:pt idx="53">
                    <c:v>20:00</c:v>
                  </c:pt>
                  <c:pt idx="54">
                    <c:v>21:00</c:v>
                  </c:pt>
                  <c:pt idx="55">
                    <c:v>22:00</c:v>
                  </c:pt>
                  <c:pt idx="56">
                    <c:v>23:00</c:v>
                  </c:pt>
                  <c:pt idx="57">
                    <c:v>0:00</c:v>
                  </c:pt>
                  <c:pt idx="58">
                    <c:v>1:00</c:v>
                  </c:pt>
                  <c:pt idx="59">
                    <c:v>2:00</c:v>
                  </c:pt>
                  <c:pt idx="60">
                    <c:v>3:00</c:v>
                  </c:pt>
                  <c:pt idx="61">
                    <c:v>4:00</c:v>
                  </c:pt>
                  <c:pt idx="62">
                    <c:v>5:00</c:v>
                  </c:pt>
                  <c:pt idx="63">
                    <c:v>9:00</c:v>
                  </c:pt>
                  <c:pt idx="64">
                    <c:v>10:00</c:v>
                  </c:pt>
                  <c:pt idx="65">
                    <c:v>11:00</c:v>
                  </c:pt>
                  <c:pt idx="66">
                    <c:v>12:00</c:v>
                  </c:pt>
                  <c:pt idx="67">
                    <c:v>13:00</c:v>
                  </c:pt>
                  <c:pt idx="68">
                    <c:v>14:00</c:v>
                  </c:pt>
                  <c:pt idx="69">
                    <c:v>15:00</c:v>
                  </c:pt>
                  <c:pt idx="70">
                    <c:v>16:00</c:v>
                  </c:pt>
                  <c:pt idx="71">
                    <c:v>17:00</c:v>
                  </c:pt>
                  <c:pt idx="72">
                    <c:v>18:00</c:v>
                  </c:pt>
                  <c:pt idx="73">
                    <c:v>19:00</c:v>
                  </c:pt>
                  <c:pt idx="74">
                    <c:v>20:00</c:v>
                  </c:pt>
                  <c:pt idx="75">
                    <c:v>21:00</c:v>
                  </c:pt>
                  <c:pt idx="76">
                    <c:v>22:00</c:v>
                  </c:pt>
                  <c:pt idx="77">
                    <c:v>23:00</c:v>
                  </c:pt>
                  <c:pt idx="78">
                    <c:v>0:00</c:v>
                  </c:pt>
                  <c:pt idx="79">
                    <c:v>1:00</c:v>
                  </c:pt>
                  <c:pt idx="80">
                    <c:v>2:00</c:v>
                  </c:pt>
                  <c:pt idx="81">
                    <c:v>3:00</c:v>
                  </c:pt>
                  <c:pt idx="82">
                    <c:v>4:00</c:v>
                  </c:pt>
                  <c:pt idx="83">
                    <c:v>5:00</c:v>
                  </c:pt>
                  <c:pt idx="84">
                    <c:v>9:00</c:v>
                  </c:pt>
                  <c:pt idx="85">
                    <c:v>10:00</c:v>
                  </c:pt>
                  <c:pt idx="86">
                    <c:v>11:00</c:v>
                  </c:pt>
                  <c:pt idx="87">
                    <c:v>12:00</c:v>
                  </c:pt>
                  <c:pt idx="88">
                    <c:v>13:00</c:v>
                  </c:pt>
                  <c:pt idx="89">
                    <c:v>14:00</c:v>
                  </c:pt>
                  <c:pt idx="90">
                    <c:v>15:00</c:v>
                  </c:pt>
                  <c:pt idx="91">
                    <c:v>16:00</c:v>
                  </c:pt>
                  <c:pt idx="92">
                    <c:v>17:00</c:v>
                  </c:pt>
                  <c:pt idx="93">
                    <c:v>18:00</c:v>
                  </c:pt>
                  <c:pt idx="94">
                    <c:v>19:00</c:v>
                  </c:pt>
                  <c:pt idx="95">
                    <c:v>20:00</c:v>
                  </c:pt>
                  <c:pt idx="96">
                    <c:v>21:00</c:v>
                  </c:pt>
                  <c:pt idx="97">
                    <c:v>22:00</c:v>
                  </c:pt>
                  <c:pt idx="98">
                    <c:v>23:00</c:v>
                  </c:pt>
                  <c:pt idx="99">
                    <c:v>0:00</c:v>
                  </c:pt>
                  <c:pt idx="100">
                    <c:v>1:00</c:v>
                  </c:pt>
                  <c:pt idx="101">
                    <c:v>2:00</c:v>
                  </c:pt>
                  <c:pt idx="102">
                    <c:v>3:00</c:v>
                  </c:pt>
                  <c:pt idx="103">
                    <c:v>4:00</c:v>
                  </c:pt>
                  <c:pt idx="104">
                    <c:v>5:00</c:v>
                  </c:pt>
                </c:lvl>
                <c:lvl>
                  <c:pt idx="0">
                    <c:v>2018/2/9</c:v>
                  </c:pt>
                  <c:pt idx="21">
                    <c:v>2018/2/13</c:v>
                  </c:pt>
                  <c:pt idx="42">
                    <c:v>2018/2/14</c:v>
                  </c:pt>
                  <c:pt idx="63">
                    <c:v>2018/2/15</c:v>
                  </c:pt>
                  <c:pt idx="84">
                    <c:v>2018/2/16</c:v>
                  </c:pt>
                </c:lvl>
              </c:multiLvlStrCache>
            </c:multiLvlStrRef>
          </c:cat>
          <c:val>
            <c:numRef>
              <c:f>売・四本値!$F$3:$F$107</c:f>
              <c:numCache>
                <c:formatCode>General</c:formatCode>
                <c:ptCount val="105"/>
                <c:pt idx="0">
                  <c:v>60</c:v>
                </c:pt>
                <c:pt idx="1">
                  <c:v>75</c:v>
                </c:pt>
                <c:pt idx="2">
                  <c:v>75</c:v>
                </c:pt>
                <c:pt idx="3">
                  <c:v>75</c:v>
                </c:pt>
                <c:pt idx="4">
                  <c:v>80</c:v>
                </c:pt>
                <c:pt idx="5">
                  <c:v>85</c:v>
                </c:pt>
                <c:pt idx="6">
                  <c:v>95</c:v>
                </c:pt>
                <c:pt idx="7">
                  <c:v>95</c:v>
                </c:pt>
                <c:pt idx="8">
                  <c:v>95</c:v>
                </c:pt>
                <c:pt idx="9">
                  <c:v>95</c:v>
                </c:pt>
                <c:pt idx="10">
                  <c:v>95</c:v>
                </c:pt>
                <c:pt idx="11">
                  <c:v>95</c:v>
                </c:pt>
                <c:pt idx="12">
                  <c:v>95</c:v>
                </c:pt>
                <c:pt idx="13">
                  <c:v>95</c:v>
                </c:pt>
                <c:pt idx="14">
                  <c:v>95</c:v>
                </c:pt>
                <c:pt idx="15">
                  <c:v>95</c:v>
                </c:pt>
                <c:pt idx="16">
                  <c:v>95</c:v>
                </c:pt>
                <c:pt idx="17">
                  <c:v>95</c:v>
                </c:pt>
                <c:pt idx="18">
                  <c:v>95</c:v>
                </c:pt>
                <c:pt idx="19">
                  <c:v>95</c:v>
                </c:pt>
                <c:pt idx="20">
                  <c:v>95</c:v>
                </c:pt>
                <c:pt idx="21">
                  <c:v>40</c:v>
                </c:pt>
                <c:pt idx="22">
                  <c:v>43</c:v>
                </c:pt>
                <c:pt idx="23">
                  <c:v>46</c:v>
                </c:pt>
                <c:pt idx="24">
                  <c:v>44</c:v>
                </c:pt>
                <c:pt idx="25">
                  <c:v>44</c:v>
                </c:pt>
                <c:pt idx="26">
                  <c:v>37</c:v>
                </c:pt>
                <c:pt idx="27">
                  <c:v>36</c:v>
                </c:pt>
                <c:pt idx="28">
                  <c:v>33</c:v>
                </c:pt>
                <c:pt idx="29">
                  <c:v>35</c:v>
                </c:pt>
                <c:pt idx="30">
                  <c:v>35</c:v>
                </c:pt>
                <c:pt idx="31">
                  <c:v>33</c:v>
                </c:pt>
                <c:pt idx="32">
                  <c:v>33</c:v>
                </c:pt>
                <c:pt idx="33">
                  <c:v>33</c:v>
                </c:pt>
                <c:pt idx="34">
                  <c:v>37</c:v>
                </c:pt>
                <c:pt idx="35">
                  <c:v>36</c:v>
                </c:pt>
                <c:pt idx="36">
                  <c:v>34</c:v>
                </c:pt>
                <c:pt idx="37">
                  <c:v>35</c:v>
                </c:pt>
                <c:pt idx="38">
                  <c:v>35</c:v>
                </c:pt>
                <c:pt idx="39">
                  <c:v>38</c:v>
                </c:pt>
                <c:pt idx="40">
                  <c:v>39</c:v>
                </c:pt>
                <c:pt idx="41">
                  <c:v>40</c:v>
                </c:pt>
                <c:pt idx="42">
                  <c:v>32</c:v>
                </c:pt>
                <c:pt idx="43">
                  <c:v>26</c:v>
                </c:pt>
                <c:pt idx="44">
                  <c:v>22</c:v>
                </c:pt>
                <c:pt idx="45">
                  <c:v>22</c:v>
                </c:pt>
                <c:pt idx="46">
                  <c:v>21</c:v>
                </c:pt>
                <c:pt idx="47">
                  <c:v>26</c:v>
                </c:pt>
                <c:pt idx="48">
                  <c:v>27</c:v>
                </c:pt>
                <c:pt idx="49">
                  <c:v>27</c:v>
                </c:pt>
                <c:pt idx="50">
                  <c:v>28</c:v>
                </c:pt>
                <c:pt idx="51">
                  <c:v>29</c:v>
                </c:pt>
                <c:pt idx="52">
                  <c:v>28</c:v>
                </c:pt>
                <c:pt idx="53">
                  <c:v>29</c:v>
                </c:pt>
                <c:pt idx="54">
                  <c:v>29</c:v>
                </c:pt>
                <c:pt idx="55">
                  <c:v>24</c:v>
                </c:pt>
                <c:pt idx="56">
                  <c:v>25</c:v>
                </c:pt>
                <c:pt idx="57">
                  <c:v>24</c:v>
                </c:pt>
                <c:pt idx="58">
                  <c:v>25</c:v>
                </c:pt>
                <c:pt idx="59">
                  <c:v>26</c:v>
                </c:pt>
                <c:pt idx="60">
                  <c:v>28</c:v>
                </c:pt>
                <c:pt idx="61">
                  <c:v>29</c:v>
                </c:pt>
                <c:pt idx="62">
                  <c:v>35</c:v>
                </c:pt>
                <c:pt idx="63">
                  <c:v>24</c:v>
                </c:pt>
                <c:pt idx="64">
                  <c:v>25</c:v>
                </c:pt>
                <c:pt idx="65">
                  <c:v>27</c:v>
                </c:pt>
                <c:pt idx="66">
                  <c:v>25</c:v>
                </c:pt>
                <c:pt idx="67">
                  <c:v>25</c:v>
                </c:pt>
                <c:pt idx="68">
                  <c:v>23</c:v>
                </c:pt>
                <c:pt idx="69">
                  <c:v>24</c:v>
                </c:pt>
                <c:pt idx="70">
                  <c:v>23</c:v>
                </c:pt>
                <c:pt idx="71">
                  <c:v>23</c:v>
                </c:pt>
                <c:pt idx="72">
                  <c:v>24</c:v>
                </c:pt>
                <c:pt idx="73">
                  <c:v>25</c:v>
                </c:pt>
                <c:pt idx="74">
                  <c:v>23</c:v>
                </c:pt>
                <c:pt idx="75">
                  <c:v>24</c:v>
                </c:pt>
                <c:pt idx="76">
                  <c:v>23</c:v>
                </c:pt>
                <c:pt idx="77">
                  <c:v>23</c:v>
                </c:pt>
                <c:pt idx="78">
                  <c:v>21</c:v>
                </c:pt>
                <c:pt idx="79">
                  <c:v>20</c:v>
                </c:pt>
                <c:pt idx="80">
                  <c:v>20</c:v>
                </c:pt>
                <c:pt idx="81">
                  <c:v>23</c:v>
                </c:pt>
                <c:pt idx="82">
                  <c:v>23</c:v>
                </c:pt>
                <c:pt idx="83">
                  <c:v>20</c:v>
                </c:pt>
                <c:pt idx="84">
                  <c:v>20</c:v>
                </c:pt>
                <c:pt idx="85">
                  <c:v>26</c:v>
                </c:pt>
                <c:pt idx="86">
                  <c:v>28</c:v>
                </c:pt>
                <c:pt idx="87">
                  <c:v>28</c:v>
                </c:pt>
                <c:pt idx="88">
                  <c:v>29</c:v>
                </c:pt>
                <c:pt idx="89">
                  <c:v>27</c:v>
                </c:pt>
                <c:pt idx="90">
                  <c:v>27</c:v>
                </c:pt>
                <c:pt idx="91">
                  <c:v>28</c:v>
                </c:pt>
                <c:pt idx="92">
                  <c:v>27</c:v>
                </c:pt>
                <c:pt idx="93">
                  <c:v>34</c:v>
                </c:pt>
                <c:pt idx="94">
                  <c:v>32</c:v>
                </c:pt>
                <c:pt idx="95">
                  <c:v>33</c:v>
                </c:pt>
                <c:pt idx="96">
                  <c:v>36</c:v>
                </c:pt>
                <c:pt idx="97">
                  <c:v>34</c:v>
                </c:pt>
                <c:pt idx="98">
                  <c:v>32</c:v>
                </c:pt>
                <c:pt idx="99">
                  <c:v>32</c:v>
                </c:pt>
                <c:pt idx="100">
                  <c:v>31</c:v>
                </c:pt>
                <c:pt idx="101">
                  <c:v>35</c:v>
                </c:pt>
                <c:pt idx="102">
                  <c:v>34</c:v>
                </c:pt>
                <c:pt idx="103">
                  <c:v>36</c:v>
                </c:pt>
                <c:pt idx="104">
                  <c:v>39</c:v>
                </c:pt>
              </c:numCache>
            </c:numRef>
          </c:val>
          <c:smooth val="0"/>
        </c:ser>
        <c:ser>
          <c:idx val="3"/>
          <c:order val="3"/>
          <c:tx>
            <c:strRef>
              <c:f>売・四本値!$G$2</c:f>
              <c:strCache>
                <c:ptCount val="1"/>
                <c:pt idx="0">
                  <c:v>終値</c:v>
                </c:pt>
              </c:strCache>
            </c:strRef>
          </c:tx>
          <c:spPr>
            <a:ln w="19050">
              <a:noFill/>
            </a:ln>
          </c:spPr>
          <c:marker>
            <c:symbol val="none"/>
          </c:marker>
          <c:cat>
            <c:multiLvlStrRef>
              <c:f>売・四本値!$B$3:$C$107</c:f>
              <c:multiLvlStrCache>
                <c:ptCount val="105"/>
                <c:lvl>
                  <c:pt idx="0">
                    <c:v>9:00</c:v>
                  </c:pt>
                  <c:pt idx="1">
                    <c:v>10:00</c:v>
                  </c:pt>
                  <c:pt idx="2">
                    <c:v>11:00</c:v>
                  </c:pt>
                  <c:pt idx="3">
                    <c:v>12:00</c:v>
                  </c:pt>
                  <c:pt idx="4">
                    <c:v>13:00</c:v>
                  </c:pt>
                  <c:pt idx="5">
                    <c:v>14:00</c:v>
                  </c:pt>
                  <c:pt idx="6">
                    <c:v>15:00</c:v>
                  </c:pt>
                  <c:pt idx="7">
                    <c:v>16:00</c:v>
                  </c:pt>
                  <c:pt idx="8">
                    <c:v>17:00</c:v>
                  </c:pt>
                  <c:pt idx="9">
                    <c:v>18:00</c:v>
                  </c:pt>
                  <c:pt idx="10">
                    <c:v>19:00</c:v>
                  </c:pt>
                  <c:pt idx="11">
                    <c:v>20:00</c:v>
                  </c:pt>
                  <c:pt idx="12">
                    <c:v>21:00</c:v>
                  </c:pt>
                  <c:pt idx="13">
                    <c:v>22:00</c:v>
                  </c:pt>
                  <c:pt idx="14">
                    <c:v>23:00</c:v>
                  </c:pt>
                  <c:pt idx="15">
                    <c:v>0:00</c:v>
                  </c:pt>
                  <c:pt idx="16">
                    <c:v>1:00</c:v>
                  </c:pt>
                  <c:pt idx="17">
                    <c:v>2:00</c:v>
                  </c:pt>
                  <c:pt idx="18">
                    <c:v>3:00</c:v>
                  </c:pt>
                  <c:pt idx="19">
                    <c:v>4:00</c:v>
                  </c:pt>
                  <c:pt idx="20">
                    <c:v>5:00</c:v>
                  </c:pt>
                  <c:pt idx="21">
                    <c:v>9:00</c:v>
                  </c:pt>
                  <c:pt idx="22">
                    <c:v>10:00</c:v>
                  </c:pt>
                  <c:pt idx="23">
                    <c:v>11:00</c:v>
                  </c:pt>
                  <c:pt idx="24">
                    <c:v>12:00</c:v>
                  </c:pt>
                  <c:pt idx="25">
                    <c:v>13:00</c:v>
                  </c:pt>
                  <c:pt idx="26">
                    <c:v>14:00</c:v>
                  </c:pt>
                  <c:pt idx="27">
                    <c:v>15:00</c:v>
                  </c:pt>
                  <c:pt idx="28">
                    <c:v>16:00</c:v>
                  </c:pt>
                  <c:pt idx="29">
                    <c:v>17:00</c:v>
                  </c:pt>
                  <c:pt idx="30">
                    <c:v>18:00</c:v>
                  </c:pt>
                  <c:pt idx="31">
                    <c:v>19:00</c:v>
                  </c:pt>
                  <c:pt idx="32">
                    <c:v>20:00</c:v>
                  </c:pt>
                  <c:pt idx="33">
                    <c:v>21:00</c:v>
                  </c:pt>
                  <c:pt idx="34">
                    <c:v>22:00</c:v>
                  </c:pt>
                  <c:pt idx="35">
                    <c:v>23:00</c:v>
                  </c:pt>
                  <c:pt idx="36">
                    <c:v>0:00</c:v>
                  </c:pt>
                  <c:pt idx="37">
                    <c:v>1:00</c:v>
                  </c:pt>
                  <c:pt idx="38">
                    <c:v>2:00</c:v>
                  </c:pt>
                  <c:pt idx="39">
                    <c:v>3:00</c:v>
                  </c:pt>
                  <c:pt idx="40">
                    <c:v>4:00</c:v>
                  </c:pt>
                  <c:pt idx="41">
                    <c:v>5:00</c:v>
                  </c:pt>
                  <c:pt idx="42">
                    <c:v>9:00</c:v>
                  </c:pt>
                  <c:pt idx="43">
                    <c:v>10:00</c:v>
                  </c:pt>
                  <c:pt idx="44">
                    <c:v>11:00</c:v>
                  </c:pt>
                  <c:pt idx="45">
                    <c:v>12:00</c:v>
                  </c:pt>
                  <c:pt idx="46">
                    <c:v>13:00</c:v>
                  </c:pt>
                  <c:pt idx="47">
                    <c:v>14:00</c:v>
                  </c:pt>
                  <c:pt idx="48">
                    <c:v>15:00</c:v>
                  </c:pt>
                  <c:pt idx="49">
                    <c:v>16:00</c:v>
                  </c:pt>
                  <c:pt idx="50">
                    <c:v>17:00</c:v>
                  </c:pt>
                  <c:pt idx="51">
                    <c:v>18:00</c:v>
                  </c:pt>
                  <c:pt idx="52">
                    <c:v>19:00</c:v>
                  </c:pt>
                  <c:pt idx="53">
                    <c:v>20:00</c:v>
                  </c:pt>
                  <c:pt idx="54">
                    <c:v>21:00</c:v>
                  </c:pt>
                  <c:pt idx="55">
                    <c:v>22:00</c:v>
                  </c:pt>
                  <c:pt idx="56">
                    <c:v>23:00</c:v>
                  </c:pt>
                  <c:pt idx="57">
                    <c:v>0:00</c:v>
                  </c:pt>
                  <c:pt idx="58">
                    <c:v>1:00</c:v>
                  </c:pt>
                  <c:pt idx="59">
                    <c:v>2:00</c:v>
                  </c:pt>
                  <c:pt idx="60">
                    <c:v>3:00</c:v>
                  </c:pt>
                  <c:pt idx="61">
                    <c:v>4:00</c:v>
                  </c:pt>
                  <c:pt idx="62">
                    <c:v>5:00</c:v>
                  </c:pt>
                  <c:pt idx="63">
                    <c:v>9:00</c:v>
                  </c:pt>
                  <c:pt idx="64">
                    <c:v>10:00</c:v>
                  </c:pt>
                  <c:pt idx="65">
                    <c:v>11:00</c:v>
                  </c:pt>
                  <c:pt idx="66">
                    <c:v>12:00</c:v>
                  </c:pt>
                  <c:pt idx="67">
                    <c:v>13:00</c:v>
                  </c:pt>
                  <c:pt idx="68">
                    <c:v>14:00</c:v>
                  </c:pt>
                  <c:pt idx="69">
                    <c:v>15:00</c:v>
                  </c:pt>
                  <c:pt idx="70">
                    <c:v>16:00</c:v>
                  </c:pt>
                  <c:pt idx="71">
                    <c:v>17:00</c:v>
                  </c:pt>
                  <c:pt idx="72">
                    <c:v>18:00</c:v>
                  </c:pt>
                  <c:pt idx="73">
                    <c:v>19:00</c:v>
                  </c:pt>
                  <c:pt idx="74">
                    <c:v>20:00</c:v>
                  </c:pt>
                  <c:pt idx="75">
                    <c:v>21:00</c:v>
                  </c:pt>
                  <c:pt idx="76">
                    <c:v>22:00</c:v>
                  </c:pt>
                  <c:pt idx="77">
                    <c:v>23:00</c:v>
                  </c:pt>
                  <c:pt idx="78">
                    <c:v>0:00</c:v>
                  </c:pt>
                  <c:pt idx="79">
                    <c:v>1:00</c:v>
                  </c:pt>
                  <c:pt idx="80">
                    <c:v>2:00</c:v>
                  </c:pt>
                  <c:pt idx="81">
                    <c:v>3:00</c:v>
                  </c:pt>
                  <c:pt idx="82">
                    <c:v>4:00</c:v>
                  </c:pt>
                  <c:pt idx="83">
                    <c:v>5:00</c:v>
                  </c:pt>
                  <c:pt idx="84">
                    <c:v>9:00</c:v>
                  </c:pt>
                  <c:pt idx="85">
                    <c:v>10:00</c:v>
                  </c:pt>
                  <c:pt idx="86">
                    <c:v>11:00</c:v>
                  </c:pt>
                  <c:pt idx="87">
                    <c:v>12:00</c:v>
                  </c:pt>
                  <c:pt idx="88">
                    <c:v>13:00</c:v>
                  </c:pt>
                  <c:pt idx="89">
                    <c:v>14:00</c:v>
                  </c:pt>
                  <c:pt idx="90">
                    <c:v>15:00</c:v>
                  </c:pt>
                  <c:pt idx="91">
                    <c:v>16:00</c:v>
                  </c:pt>
                  <c:pt idx="92">
                    <c:v>17:00</c:v>
                  </c:pt>
                  <c:pt idx="93">
                    <c:v>18:00</c:v>
                  </c:pt>
                  <c:pt idx="94">
                    <c:v>19:00</c:v>
                  </c:pt>
                  <c:pt idx="95">
                    <c:v>20:00</c:v>
                  </c:pt>
                  <c:pt idx="96">
                    <c:v>21:00</c:v>
                  </c:pt>
                  <c:pt idx="97">
                    <c:v>22:00</c:v>
                  </c:pt>
                  <c:pt idx="98">
                    <c:v>23:00</c:v>
                  </c:pt>
                  <c:pt idx="99">
                    <c:v>0:00</c:v>
                  </c:pt>
                  <c:pt idx="100">
                    <c:v>1:00</c:v>
                  </c:pt>
                  <c:pt idx="101">
                    <c:v>2:00</c:v>
                  </c:pt>
                  <c:pt idx="102">
                    <c:v>3:00</c:v>
                  </c:pt>
                  <c:pt idx="103">
                    <c:v>4:00</c:v>
                  </c:pt>
                  <c:pt idx="104">
                    <c:v>5:00</c:v>
                  </c:pt>
                </c:lvl>
                <c:lvl>
                  <c:pt idx="0">
                    <c:v>2018/2/9</c:v>
                  </c:pt>
                  <c:pt idx="21">
                    <c:v>2018/2/13</c:v>
                  </c:pt>
                  <c:pt idx="42">
                    <c:v>2018/2/14</c:v>
                  </c:pt>
                  <c:pt idx="63">
                    <c:v>2018/2/15</c:v>
                  </c:pt>
                  <c:pt idx="84">
                    <c:v>2018/2/16</c:v>
                  </c:pt>
                </c:lvl>
              </c:multiLvlStrCache>
            </c:multiLvlStrRef>
          </c:cat>
          <c:val>
            <c:numRef>
              <c:f>売・四本値!$G$3:$G$107</c:f>
              <c:numCache>
                <c:formatCode>General</c:formatCode>
                <c:ptCount val="105"/>
                <c:pt idx="0">
                  <c:v>75</c:v>
                </c:pt>
                <c:pt idx="1">
                  <c:v>75</c:v>
                </c:pt>
                <c:pt idx="2">
                  <c:v>80</c:v>
                </c:pt>
                <c:pt idx="3">
                  <c:v>80</c:v>
                </c:pt>
                <c:pt idx="4">
                  <c:v>85</c:v>
                </c:pt>
                <c:pt idx="5">
                  <c:v>90</c:v>
                </c:pt>
                <c:pt idx="6">
                  <c:v>95</c:v>
                </c:pt>
                <c:pt idx="7">
                  <c:v>95</c:v>
                </c:pt>
                <c:pt idx="8">
                  <c:v>95</c:v>
                </c:pt>
                <c:pt idx="9">
                  <c:v>95</c:v>
                </c:pt>
                <c:pt idx="10">
                  <c:v>95</c:v>
                </c:pt>
                <c:pt idx="11">
                  <c:v>95</c:v>
                </c:pt>
                <c:pt idx="12">
                  <c:v>95</c:v>
                </c:pt>
                <c:pt idx="13">
                  <c:v>95</c:v>
                </c:pt>
                <c:pt idx="14">
                  <c:v>95</c:v>
                </c:pt>
                <c:pt idx="15">
                  <c:v>95</c:v>
                </c:pt>
                <c:pt idx="16">
                  <c:v>95</c:v>
                </c:pt>
                <c:pt idx="17">
                  <c:v>95</c:v>
                </c:pt>
                <c:pt idx="18">
                  <c:v>95</c:v>
                </c:pt>
                <c:pt idx="19">
                  <c:v>95</c:v>
                </c:pt>
                <c:pt idx="20">
                  <c:v>95</c:v>
                </c:pt>
                <c:pt idx="21">
                  <c:v>43</c:v>
                </c:pt>
                <c:pt idx="22">
                  <c:v>48</c:v>
                </c:pt>
                <c:pt idx="23">
                  <c:v>48</c:v>
                </c:pt>
                <c:pt idx="24">
                  <c:v>47</c:v>
                </c:pt>
                <c:pt idx="25">
                  <c:v>45</c:v>
                </c:pt>
                <c:pt idx="26">
                  <c:v>37</c:v>
                </c:pt>
                <c:pt idx="27">
                  <c:v>37</c:v>
                </c:pt>
                <c:pt idx="28">
                  <c:v>37</c:v>
                </c:pt>
                <c:pt idx="29">
                  <c:v>39</c:v>
                </c:pt>
                <c:pt idx="30">
                  <c:v>36</c:v>
                </c:pt>
                <c:pt idx="31">
                  <c:v>36</c:v>
                </c:pt>
                <c:pt idx="32">
                  <c:v>33</c:v>
                </c:pt>
                <c:pt idx="33">
                  <c:v>45</c:v>
                </c:pt>
                <c:pt idx="34">
                  <c:v>37</c:v>
                </c:pt>
                <c:pt idx="35">
                  <c:v>37</c:v>
                </c:pt>
                <c:pt idx="36">
                  <c:v>34</c:v>
                </c:pt>
                <c:pt idx="37">
                  <c:v>36</c:v>
                </c:pt>
                <c:pt idx="38">
                  <c:v>35</c:v>
                </c:pt>
                <c:pt idx="39">
                  <c:v>38</c:v>
                </c:pt>
                <c:pt idx="40">
                  <c:v>39</c:v>
                </c:pt>
                <c:pt idx="41">
                  <c:v>41</c:v>
                </c:pt>
                <c:pt idx="42">
                  <c:v>32</c:v>
                </c:pt>
                <c:pt idx="43">
                  <c:v>26</c:v>
                </c:pt>
                <c:pt idx="44">
                  <c:v>23</c:v>
                </c:pt>
                <c:pt idx="45">
                  <c:v>24</c:v>
                </c:pt>
                <c:pt idx="46">
                  <c:v>28</c:v>
                </c:pt>
                <c:pt idx="47">
                  <c:v>26</c:v>
                </c:pt>
                <c:pt idx="48">
                  <c:v>27</c:v>
                </c:pt>
                <c:pt idx="49">
                  <c:v>30</c:v>
                </c:pt>
                <c:pt idx="50">
                  <c:v>30</c:v>
                </c:pt>
                <c:pt idx="51">
                  <c:v>29</c:v>
                </c:pt>
                <c:pt idx="52">
                  <c:v>28</c:v>
                </c:pt>
                <c:pt idx="53">
                  <c:v>29</c:v>
                </c:pt>
                <c:pt idx="54">
                  <c:v>29</c:v>
                </c:pt>
                <c:pt idx="55">
                  <c:v>26</c:v>
                </c:pt>
                <c:pt idx="56">
                  <c:v>25</c:v>
                </c:pt>
                <c:pt idx="57">
                  <c:v>24</c:v>
                </c:pt>
                <c:pt idx="58">
                  <c:v>26</c:v>
                </c:pt>
                <c:pt idx="59">
                  <c:v>28</c:v>
                </c:pt>
                <c:pt idx="60">
                  <c:v>28</c:v>
                </c:pt>
                <c:pt idx="61">
                  <c:v>35</c:v>
                </c:pt>
                <c:pt idx="62">
                  <c:v>35</c:v>
                </c:pt>
                <c:pt idx="63">
                  <c:v>26</c:v>
                </c:pt>
                <c:pt idx="64">
                  <c:v>32</c:v>
                </c:pt>
                <c:pt idx="65">
                  <c:v>27</c:v>
                </c:pt>
                <c:pt idx="66">
                  <c:v>34</c:v>
                </c:pt>
                <c:pt idx="67">
                  <c:v>26</c:v>
                </c:pt>
                <c:pt idx="68">
                  <c:v>24</c:v>
                </c:pt>
                <c:pt idx="69">
                  <c:v>25</c:v>
                </c:pt>
                <c:pt idx="70">
                  <c:v>23</c:v>
                </c:pt>
                <c:pt idx="71">
                  <c:v>25</c:v>
                </c:pt>
                <c:pt idx="72">
                  <c:v>26</c:v>
                </c:pt>
                <c:pt idx="73">
                  <c:v>25</c:v>
                </c:pt>
                <c:pt idx="74">
                  <c:v>25</c:v>
                </c:pt>
                <c:pt idx="75">
                  <c:v>24</c:v>
                </c:pt>
                <c:pt idx="76">
                  <c:v>23</c:v>
                </c:pt>
                <c:pt idx="77">
                  <c:v>23</c:v>
                </c:pt>
                <c:pt idx="78">
                  <c:v>21</c:v>
                </c:pt>
                <c:pt idx="79">
                  <c:v>20</c:v>
                </c:pt>
                <c:pt idx="80">
                  <c:v>24</c:v>
                </c:pt>
                <c:pt idx="81">
                  <c:v>23</c:v>
                </c:pt>
                <c:pt idx="82">
                  <c:v>23</c:v>
                </c:pt>
                <c:pt idx="83">
                  <c:v>20</c:v>
                </c:pt>
                <c:pt idx="84">
                  <c:v>32</c:v>
                </c:pt>
                <c:pt idx="85">
                  <c:v>29</c:v>
                </c:pt>
                <c:pt idx="86">
                  <c:v>28</c:v>
                </c:pt>
                <c:pt idx="87">
                  <c:v>37</c:v>
                </c:pt>
                <c:pt idx="88">
                  <c:v>29</c:v>
                </c:pt>
                <c:pt idx="89">
                  <c:v>27</c:v>
                </c:pt>
                <c:pt idx="90">
                  <c:v>29</c:v>
                </c:pt>
                <c:pt idx="91">
                  <c:v>28</c:v>
                </c:pt>
                <c:pt idx="92">
                  <c:v>34</c:v>
                </c:pt>
                <c:pt idx="93">
                  <c:v>36</c:v>
                </c:pt>
                <c:pt idx="94">
                  <c:v>33</c:v>
                </c:pt>
                <c:pt idx="95">
                  <c:v>36</c:v>
                </c:pt>
                <c:pt idx="96">
                  <c:v>36</c:v>
                </c:pt>
                <c:pt idx="97">
                  <c:v>35</c:v>
                </c:pt>
                <c:pt idx="98">
                  <c:v>33</c:v>
                </c:pt>
                <c:pt idx="99">
                  <c:v>32</c:v>
                </c:pt>
                <c:pt idx="100">
                  <c:v>34</c:v>
                </c:pt>
                <c:pt idx="101">
                  <c:v>35</c:v>
                </c:pt>
                <c:pt idx="102">
                  <c:v>36</c:v>
                </c:pt>
                <c:pt idx="103">
                  <c:v>36</c:v>
                </c:pt>
                <c:pt idx="104">
                  <c:v>39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hiLowLines/>
        <c:upDownBars>
          <c:gapWidth val="150"/>
          <c:upBars/>
          <c:downBars/>
        </c:upDownBars>
        <c:axId val="564682752"/>
        <c:axId val="564600128"/>
      </c:stockChart>
      <c:catAx>
        <c:axId val="564682752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spPr>
          <a:ln w="3175">
            <a:solidFill>
              <a:schemeClr val="bg1">
                <a:lumMod val="65000"/>
              </a:schemeClr>
            </a:solidFill>
            <a:prstDash val="sysDot"/>
          </a:ln>
        </c:spPr>
        <c:crossAx val="564600128"/>
        <c:crosses val="autoZero"/>
        <c:auto val="1"/>
        <c:lblAlgn val="ctr"/>
        <c:lblOffset val="100"/>
        <c:noMultiLvlLbl val="0"/>
      </c:catAx>
      <c:valAx>
        <c:axId val="564600128"/>
        <c:scaling>
          <c:orientation val="minMax"/>
        </c:scaling>
        <c:delete val="0"/>
        <c:axPos val="l"/>
        <c:majorGridlines>
          <c:spPr>
            <a:ln>
              <a:prstDash val="sysDash"/>
            </a:ln>
          </c:spPr>
        </c:majorGridlines>
        <c:numFmt formatCode="General" sourceLinked="1"/>
        <c:majorTickMark val="out"/>
        <c:minorTickMark val="none"/>
        <c:tickLblPos val="nextTo"/>
        <c:crossAx val="564682752"/>
        <c:crosses val="autoZero"/>
        <c:crossBetween val="between"/>
      </c:valAx>
    </c:plotArea>
    <c:plotVisOnly val="1"/>
    <c:dispBlanksAs val="gap"/>
    <c:showDLblsOverMax val="0"/>
  </c:chart>
  <c:spPr>
    <a:ln w="19050">
      <a:solidFill>
        <a:schemeClr val="accent1">
          <a:lumMod val="75000"/>
        </a:schemeClr>
      </a:solidFill>
    </a:ln>
  </c:sp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ja-JP" altLang="en-US" sz="1200">
                <a:solidFill>
                  <a:srgbClr val="FF0000"/>
                </a:solidFill>
              </a:rPr>
              <a:t>オプション・買</a:t>
            </a:r>
          </a:p>
        </c:rich>
      </c:tx>
      <c:overlay val="0"/>
    </c:title>
    <c:autoTitleDeleted val="0"/>
    <c:plotArea>
      <c:layout>
        <c:manualLayout>
          <c:layoutTarget val="inner"/>
          <c:xMode val="edge"/>
          <c:yMode val="edge"/>
          <c:x val="7.968995448602631E-2"/>
          <c:y val="0.11128153257268129"/>
          <c:w val="0.88843256952431504"/>
          <c:h val="0.6622462802645277"/>
        </c:manualLayout>
      </c:layout>
      <c:stockChart>
        <c:ser>
          <c:idx val="0"/>
          <c:order val="0"/>
          <c:tx>
            <c:strRef>
              <c:f>買・四本値!$D$2</c:f>
              <c:strCache>
                <c:ptCount val="1"/>
                <c:pt idx="0">
                  <c:v>始値</c:v>
                </c:pt>
              </c:strCache>
            </c:strRef>
          </c:tx>
          <c:spPr>
            <a:ln w="19050">
              <a:noFill/>
            </a:ln>
          </c:spPr>
          <c:marker>
            <c:symbol val="none"/>
          </c:marker>
          <c:cat>
            <c:multiLvlStrRef>
              <c:f>買・四本値!$B$3:$C$107</c:f>
              <c:multiLvlStrCache>
                <c:ptCount val="105"/>
                <c:lvl>
                  <c:pt idx="0">
                    <c:v>9:00</c:v>
                  </c:pt>
                  <c:pt idx="1">
                    <c:v>10:00</c:v>
                  </c:pt>
                  <c:pt idx="2">
                    <c:v>11:00</c:v>
                  </c:pt>
                  <c:pt idx="3">
                    <c:v>12:00</c:v>
                  </c:pt>
                  <c:pt idx="4">
                    <c:v>13:00</c:v>
                  </c:pt>
                  <c:pt idx="5">
                    <c:v>14:00</c:v>
                  </c:pt>
                  <c:pt idx="6">
                    <c:v>15:00</c:v>
                  </c:pt>
                  <c:pt idx="7">
                    <c:v>16:00</c:v>
                  </c:pt>
                  <c:pt idx="8">
                    <c:v>17:00</c:v>
                  </c:pt>
                  <c:pt idx="9">
                    <c:v>18:00</c:v>
                  </c:pt>
                  <c:pt idx="10">
                    <c:v>19:00</c:v>
                  </c:pt>
                  <c:pt idx="11">
                    <c:v>20:00</c:v>
                  </c:pt>
                  <c:pt idx="12">
                    <c:v>21:00</c:v>
                  </c:pt>
                  <c:pt idx="13">
                    <c:v>22:00</c:v>
                  </c:pt>
                  <c:pt idx="14">
                    <c:v>23:00</c:v>
                  </c:pt>
                  <c:pt idx="15">
                    <c:v>0:00</c:v>
                  </c:pt>
                  <c:pt idx="16">
                    <c:v>1:00</c:v>
                  </c:pt>
                  <c:pt idx="17">
                    <c:v>2:00</c:v>
                  </c:pt>
                  <c:pt idx="18">
                    <c:v>3:00</c:v>
                  </c:pt>
                  <c:pt idx="19">
                    <c:v>4:00</c:v>
                  </c:pt>
                  <c:pt idx="20">
                    <c:v>5:00</c:v>
                  </c:pt>
                  <c:pt idx="21">
                    <c:v>9:00</c:v>
                  </c:pt>
                  <c:pt idx="22">
                    <c:v>10:00</c:v>
                  </c:pt>
                  <c:pt idx="23">
                    <c:v>11:00</c:v>
                  </c:pt>
                  <c:pt idx="24">
                    <c:v>12:00</c:v>
                  </c:pt>
                  <c:pt idx="25">
                    <c:v>13:00</c:v>
                  </c:pt>
                  <c:pt idx="26">
                    <c:v>14:00</c:v>
                  </c:pt>
                  <c:pt idx="27">
                    <c:v>15:00</c:v>
                  </c:pt>
                  <c:pt idx="28">
                    <c:v>16:00</c:v>
                  </c:pt>
                  <c:pt idx="29">
                    <c:v>17:00</c:v>
                  </c:pt>
                  <c:pt idx="30">
                    <c:v>18:00</c:v>
                  </c:pt>
                  <c:pt idx="31">
                    <c:v>19:00</c:v>
                  </c:pt>
                  <c:pt idx="32">
                    <c:v>20:00</c:v>
                  </c:pt>
                  <c:pt idx="33">
                    <c:v>21:00</c:v>
                  </c:pt>
                  <c:pt idx="34">
                    <c:v>22:00</c:v>
                  </c:pt>
                  <c:pt idx="35">
                    <c:v>23:00</c:v>
                  </c:pt>
                  <c:pt idx="36">
                    <c:v>0:00</c:v>
                  </c:pt>
                  <c:pt idx="37">
                    <c:v>1:00</c:v>
                  </c:pt>
                  <c:pt idx="38">
                    <c:v>2:00</c:v>
                  </c:pt>
                  <c:pt idx="39">
                    <c:v>3:00</c:v>
                  </c:pt>
                  <c:pt idx="40">
                    <c:v>4:00</c:v>
                  </c:pt>
                  <c:pt idx="41">
                    <c:v>5:00</c:v>
                  </c:pt>
                  <c:pt idx="42">
                    <c:v>9:00</c:v>
                  </c:pt>
                  <c:pt idx="43">
                    <c:v>10:00</c:v>
                  </c:pt>
                  <c:pt idx="44">
                    <c:v>11:00</c:v>
                  </c:pt>
                  <c:pt idx="45">
                    <c:v>12:00</c:v>
                  </c:pt>
                  <c:pt idx="46">
                    <c:v>13:00</c:v>
                  </c:pt>
                  <c:pt idx="47">
                    <c:v>14:00</c:v>
                  </c:pt>
                  <c:pt idx="48">
                    <c:v>15:00</c:v>
                  </c:pt>
                  <c:pt idx="49">
                    <c:v>16:00</c:v>
                  </c:pt>
                  <c:pt idx="50">
                    <c:v>17:00</c:v>
                  </c:pt>
                  <c:pt idx="51">
                    <c:v>18:00</c:v>
                  </c:pt>
                  <c:pt idx="52">
                    <c:v>19:00</c:v>
                  </c:pt>
                  <c:pt idx="53">
                    <c:v>20:00</c:v>
                  </c:pt>
                  <c:pt idx="54">
                    <c:v>21:00</c:v>
                  </c:pt>
                  <c:pt idx="55">
                    <c:v>22:00</c:v>
                  </c:pt>
                  <c:pt idx="56">
                    <c:v>23:00</c:v>
                  </c:pt>
                  <c:pt idx="57">
                    <c:v>0:00</c:v>
                  </c:pt>
                  <c:pt idx="58">
                    <c:v>1:00</c:v>
                  </c:pt>
                  <c:pt idx="59">
                    <c:v>2:00</c:v>
                  </c:pt>
                  <c:pt idx="60">
                    <c:v>3:00</c:v>
                  </c:pt>
                  <c:pt idx="61">
                    <c:v>4:00</c:v>
                  </c:pt>
                  <c:pt idx="62">
                    <c:v>5:00</c:v>
                  </c:pt>
                  <c:pt idx="63">
                    <c:v>9:00</c:v>
                  </c:pt>
                  <c:pt idx="64">
                    <c:v>10:00</c:v>
                  </c:pt>
                  <c:pt idx="65">
                    <c:v>11:00</c:v>
                  </c:pt>
                  <c:pt idx="66">
                    <c:v>12:00</c:v>
                  </c:pt>
                  <c:pt idx="67">
                    <c:v>13:00</c:v>
                  </c:pt>
                  <c:pt idx="68">
                    <c:v>14:00</c:v>
                  </c:pt>
                  <c:pt idx="69">
                    <c:v>15:00</c:v>
                  </c:pt>
                  <c:pt idx="70">
                    <c:v>16:00</c:v>
                  </c:pt>
                  <c:pt idx="71">
                    <c:v>17:00</c:v>
                  </c:pt>
                  <c:pt idx="72">
                    <c:v>18:00</c:v>
                  </c:pt>
                  <c:pt idx="73">
                    <c:v>19:00</c:v>
                  </c:pt>
                  <c:pt idx="74">
                    <c:v>20:00</c:v>
                  </c:pt>
                  <c:pt idx="75">
                    <c:v>21:00</c:v>
                  </c:pt>
                  <c:pt idx="76">
                    <c:v>22:00</c:v>
                  </c:pt>
                  <c:pt idx="77">
                    <c:v>23:00</c:v>
                  </c:pt>
                  <c:pt idx="78">
                    <c:v>0:00</c:v>
                  </c:pt>
                  <c:pt idx="79">
                    <c:v>1:00</c:v>
                  </c:pt>
                  <c:pt idx="80">
                    <c:v>2:00</c:v>
                  </c:pt>
                  <c:pt idx="81">
                    <c:v>3:00</c:v>
                  </c:pt>
                  <c:pt idx="82">
                    <c:v>4:00</c:v>
                  </c:pt>
                  <c:pt idx="83">
                    <c:v>5:00</c:v>
                  </c:pt>
                  <c:pt idx="84">
                    <c:v>9:00</c:v>
                  </c:pt>
                  <c:pt idx="85">
                    <c:v>10:00</c:v>
                  </c:pt>
                  <c:pt idx="86">
                    <c:v>11:00</c:v>
                  </c:pt>
                  <c:pt idx="87">
                    <c:v>12:00</c:v>
                  </c:pt>
                  <c:pt idx="88">
                    <c:v>13:00</c:v>
                  </c:pt>
                  <c:pt idx="89">
                    <c:v>14:00</c:v>
                  </c:pt>
                  <c:pt idx="90">
                    <c:v>15:00</c:v>
                  </c:pt>
                  <c:pt idx="91">
                    <c:v>16:00</c:v>
                  </c:pt>
                  <c:pt idx="92">
                    <c:v>17:00</c:v>
                  </c:pt>
                  <c:pt idx="93">
                    <c:v>18:00</c:v>
                  </c:pt>
                  <c:pt idx="94">
                    <c:v>19:00</c:v>
                  </c:pt>
                  <c:pt idx="95">
                    <c:v>20:00</c:v>
                  </c:pt>
                  <c:pt idx="96">
                    <c:v>21:00</c:v>
                  </c:pt>
                  <c:pt idx="97">
                    <c:v>22:00</c:v>
                  </c:pt>
                  <c:pt idx="98">
                    <c:v>23:00</c:v>
                  </c:pt>
                  <c:pt idx="99">
                    <c:v>0:00</c:v>
                  </c:pt>
                  <c:pt idx="100">
                    <c:v>1:00</c:v>
                  </c:pt>
                  <c:pt idx="101">
                    <c:v>2:00</c:v>
                  </c:pt>
                  <c:pt idx="102">
                    <c:v>3:00</c:v>
                  </c:pt>
                  <c:pt idx="103">
                    <c:v>4:00</c:v>
                  </c:pt>
                  <c:pt idx="104">
                    <c:v>5:00</c:v>
                  </c:pt>
                </c:lvl>
                <c:lvl>
                  <c:pt idx="0">
                    <c:v>2018/2/9</c:v>
                  </c:pt>
                  <c:pt idx="21">
                    <c:v>2018/2/13</c:v>
                  </c:pt>
                  <c:pt idx="42">
                    <c:v>2018/2/14</c:v>
                  </c:pt>
                  <c:pt idx="63">
                    <c:v>2018/2/15</c:v>
                  </c:pt>
                  <c:pt idx="84">
                    <c:v>2018/2/16</c:v>
                  </c:pt>
                </c:lvl>
              </c:multiLvlStrCache>
            </c:multiLvlStrRef>
          </c:cat>
          <c:val>
            <c:numRef>
              <c:f>買・四本値!$D$3:$D$107</c:f>
              <c:numCache>
                <c:formatCode>General</c:formatCode>
                <c:ptCount val="105"/>
                <c:pt idx="0">
                  <c:v>145</c:v>
                </c:pt>
                <c:pt idx="1">
                  <c:v>180</c:v>
                </c:pt>
                <c:pt idx="2">
                  <c:v>160</c:v>
                </c:pt>
                <c:pt idx="3">
                  <c:v>175</c:v>
                </c:pt>
                <c:pt idx="4">
                  <c:v>170</c:v>
                </c:pt>
                <c:pt idx="5">
                  <c:v>190</c:v>
                </c:pt>
                <c:pt idx="6">
                  <c:v>210</c:v>
                </c:pt>
                <c:pt idx="7">
                  <c:v>210</c:v>
                </c:pt>
                <c:pt idx="8">
                  <c:v>210</c:v>
                </c:pt>
                <c:pt idx="9">
                  <c:v>210</c:v>
                </c:pt>
                <c:pt idx="10">
                  <c:v>210</c:v>
                </c:pt>
                <c:pt idx="11">
                  <c:v>210</c:v>
                </c:pt>
                <c:pt idx="12">
                  <c:v>210</c:v>
                </c:pt>
                <c:pt idx="13">
                  <c:v>210</c:v>
                </c:pt>
                <c:pt idx="14">
                  <c:v>210</c:v>
                </c:pt>
                <c:pt idx="15">
                  <c:v>210</c:v>
                </c:pt>
                <c:pt idx="16">
                  <c:v>210</c:v>
                </c:pt>
                <c:pt idx="17">
                  <c:v>210</c:v>
                </c:pt>
                <c:pt idx="18">
                  <c:v>210</c:v>
                </c:pt>
                <c:pt idx="19">
                  <c:v>210</c:v>
                </c:pt>
                <c:pt idx="20">
                  <c:v>210</c:v>
                </c:pt>
                <c:pt idx="21">
                  <c:v>175</c:v>
                </c:pt>
                <c:pt idx="22">
                  <c:v>125</c:v>
                </c:pt>
                <c:pt idx="23">
                  <c:v>140</c:v>
                </c:pt>
                <c:pt idx="24">
                  <c:v>145</c:v>
                </c:pt>
                <c:pt idx="25">
                  <c:v>130</c:v>
                </c:pt>
                <c:pt idx="26">
                  <c:v>120</c:v>
                </c:pt>
                <c:pt idx="27">
                  <c:v>100</c:v>
                </c:pt>
                <c:pt idx="28">
                  <c:v>95</c:v>
                </c:pt>
                <c:pt idx="29">
                  <c:v>95</c:v>
                </c:pt>
                <c:pt idx="30">
                  <c:v>90</c:v>
                </c:pt>
                <c:pt idx="31">
                  <c:v>90</c:v>
                </c:pt>
                <c:pt idx="32">
                  <c:v>85</c:v>
                </c:pt>
                <c:pt idx="33">
                  <c:v>90</c:v>
                </c:pt>
                <c:pt idx="34">
                  <c:v>105</c:v>
                </c:pt>
                <c:pt idx="35">
                  <c:v>90</c:v>
                </c:pt>
                <c:pt idx="36">
                  <c:v>85</c:v>
                </c:pt>
                <c:pt idx="37">
                  <c:v>90</c:v>
                </c:pt>
                <c:pt idx="38">
                  <c:v>95</c:v>
                </c:pt>
                <c:pt idx="39">
                  <c:v>85</c:v>
                </c:pt>
                <c:pt idx="40">
                  <c:v>85</c:v>
                </c:pt>
                <c:pt idx="41">
                  <c:v>85</c:v>
                </c:pt>
                <c:pt idx="42">
                  <c:v>95</c:v>
                </c:pt>
                <c:pt idx="43">
                  <c:v>80</c:v>
                </c:pt>
                <c:pt idx="44">
                  <c:v>70</c:v>
                </c:pt>
                <c:pt idx="45">
                  <c:v>60</c:v>
                </c:pt>
                <c:pt idx="46">
                  <c:v>60</c:v>
                </c:pt>
                <c:pt idx="47">
                  <c:v>75</c:v>
                </c:pt>
                <c:pt idx="48">
                  <c:v>70</c:v>
                </c:pt>
                <c:pt idx="49">
                  <c:v>75</c:v>
                </c:pt>
                <c:pt idx="50">
                  <c:v>80</c:v>
                </c:pt>
                <c:pt idx="51">
                  <c:v>75</c:v>
                </c:pt>
                <c:pt idx="52">
                  <c:v>75</c:v>
                </c:pt>
                <c:pt idx="53">
                  <c:v>75</c:v>
                </c:pt>
                <c:pt idx="54">
                  <c:v>75</c:v>
                </c:pt>
                <c:pt idx="55">
                  <c:v>70</c:v>
                </c:pt>
                <c:pt idx="56">
                  <c:v>60</c:v>
                </c:pt>
                <c:pt idx="57">
                  <c:v>60</c:v>
                </c:pt>
                <c:pt idx="58">
                  <c:v>60</c:v>
                </c:pt>
                <c:pt idx="59">
                  <c:v>65</c:v>
                </c:pt>
                <c:pt idx="60">
                  <c:v>65</c:v>
                </c:pt>
                <c:pt idx="61">
                  <c:v>80</c:v>
                </c:pt>
                <c:pt idx="62">
                  <c:v>80</c:v>
                </c:pt>
                <c:pt idx="63">
                  <c:v>70</c:v>
                </c:pt>
                <c:pt idx="64">
                  <c:v>70</c:v>
                </c:pt>
                <c:pt idx="65">
                  <c:v>85</c:v>
                </c:pt>
                <c:pt idx="66">
                  <c:v>70</c:v>
                </c:pt>
                <c:pt idx="67">
                  <c:v>95</c:v>
                </c:pt>
                <c:pt idx="68">
                  <c:v>70</c:v>
                </c:pt>
                <c:pt idx="69">
                  <c:v>75</c:v>
                </c:pt>
                <c:pt idx="70">
                  <c:v>70</c:v>
                </c:pt>
                <c:pt idx="71">
                  <c:v>70</c:v>
                </c:pt>
                <c:pt idx="72">
                  <c:v>80</c:v>
                </c:pt>
                <c:pt idx="73">
                  <c:v>85</c:v>
                </c:pt>
                <c:pt idx="74">
                  <c:v>75</c:v>
                </c:pt>
                <c:pt idx="75">
                  <c:v>80</c:v>
                </c:pt>
                <c:pt idx="76">
                  <c:v>75</c:v>
                </c:pt>
                <c:pt idx="77">
                  <c:v>80</c:v>
                </c:pt>
                <c:pt idx="78">
                  <c:v>75</c:v>
                </c:pt>
                <c:pt idx="79">
                  <c:v>60</c:v>
                </c:pt>
                <c:pt idx="80">
                  <c:v>65</c:v>
                </c:pt>
                <c:pt idx="81">
                  <c:v>70</c:v>
                </c:pt>
                <c:pt idx="82">
                  <c:v>75</c:v>
                </c:pt>
                <c:pt idx="83">
                  <c:v>75</c:v>
                </c:pt>
                <c:pt idx="84">
                  <c:v>75</c:v>
                </c:pt>
                <c:pt idx="85">
                  <c:v>100</c:v>
                </c:pt>
                <c:pt idx="86">
                  <c:v>95</c:v>
                </c:pt>
                <c:pt idx="87">
                  <c:v>100</c:v>
                </c:pt>
                <c:pt idx="88">
                  <c:v>115</c:v>
                </c:pt>
                <c:pt idx="89">
                  <c:v>95</c:v>
                </c:pt>
                <c:pt idx="90">
                  <c:v>90</c:v>
                </c:pt>
                <c:pt idx="91">
                  <c:v>100</c:v>
                </c:pt>
                <c:pt idx="92">
                  <c:v>95</c:v>
                </c:pt>
                <c:pt idx="93">
                  <c:v>105</c:v>
                </c:pt>
                <c:pt idx="94">
                  <c:v>110</c:v>
                </c:pt>
                <c:pt idx="95">
                  <c:v>100</c:v>
                </c:pt>
                <c:pt idx="96">
                  <c:v>110</c:v>
                </c:pt>
                <c:pt idx="97">
                  <c:v>105</c:v>
                </c:pt>
                <c:pt idx="98">
                  <c:v>100</c:v>
                </c:pt>
                <c:pt idx="99">
                  <c:v>100</c:v>
                </c:pt>
                <c:pt idx="100">
                  <c:v>100</c:v>
                </c:pt>
                <c:pt idx="101">
                  <c:v>110</c:v>
                </c:pt>
                <c:pt idx="102">
                  <c:v>100</c:v>
                </c:pt>
                <c:pt idx="103">
                  <c:v>110</c:v>
                </c:pt>
                <c:pt idx="104">
                  <c:v>125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買・四本値!$E$2</c:f>
              <c:strCache>
                <c:ptCount val="1"/>
                <c:pt idx="0">
                  <c:v>高値</c:v>
                </c:pt>
              </c:strCache>
            </c:strRef>
          </c:tx>
          <c:spPr>
            <a:ln w="19050">
              <a:noFill/>
            </a:ln>
          </c:spPr>
          <c:marker>
            <c:symbol val="none"/>
          </c:marker>
          <c:cat>
            <c:multiLvlStrRef>
              <c:f>買・四本値!$B$3:$C$107</c:f>
              <c:multiLvlStrCache>
                <c:ptCount val="105"/>
                <c:lvl>
                  <c:pt idx="0">
                    <c:v>9:00</c:v>
                  </c:pt>
                  <c:pt idx="1">
                    <c:v>10:00</c:v>
                  </c:pt>
                  <c:pt idx="2">
                    <c:v>11:00</c:v>
                  </c:pt>
                  <c:pt idx="3">
                    <c:v>12:00</c:v>
                  </c:pt>
                  <c:pt idx="4">
                    <c:v>13:00</c:v>
                  </c:pt>
                  <c:pt idx="5">
                    <c:v>14:00</c:v>
                  </c:pt>
                  <c:pt idx="6">
                    <c:v>15:00</c:v>
                  </c:pt>
                  <c:pt idx="7">
                    <c:v>16:00</c:v>
                  </c:pt>
                  <c:pt idx="8">
                    <c:v>17:00</c:v>
                  </c:pt>
                  <c:pt idx="9">
                    <c:v>18:00</c:v>
                  </c:pt>
                  <c:pt idx="10">
                    <c:v>19:00</c:v>
                  </c:pt>
                  <c:pt idx="11">
                    <c:v>20:00</c:v>
                  </c:pt>
                  <c:pt idx="12">
                    <c:v>21:00</c:v>
                  </c:pt>
                  <c:pt idx="13">
                    <c:v>22:00</c:v>
                  </c:pt>
                  <c:pt idx="14">
                    <c:v>23:00</c:v>
                  </c:pt>
                  <c:pt idx="15">
                    <c:v>0:00</c:v>
                  </c:pt>
                  <c:pt idx="16">
                    <c:v>1:00</c:v>
                  </c:pt>
                  <c:pt idx="17">
                    <c:v>2:00</c:v>
                  </c:pt>
                  <c:pt idx="18">
                    <c:v>3:00</c:v>
                  </c:pt>
                  <c:pt idx="19">
                    <c:v>4:00</c:v>
                  </c:pt>
                  <c:pt idx="20">
                    <c:v>5:00</c:v>
                  </c:pt>
                  <c:pt idx="21">
                    <c:v>9:00</c:v>
                  </c:pt>
                  <c:pt idx="22">
                    <c:v>10:00</c:v>
                  </c:pt>
                  <c:pt idx="23">
                    <c:v>11:00</c:v>
                  </c:pt>
                  <c:pt idx="24">
                    <c:v>12:00</c:v>
                  </c:pt>
                  <c:pt idx="25">
                    <c:v>13:00</c:v>
                  </c:pt>
                  <c:pt idx="26">
                    <c:v>14:00</c:v>
                  </c:pt>
                  <c:pt idx="27">
                    <c:v>15:00</c:v>
                  </c:pt>
                  <c:pt idx="28">
                    <c:v>16:00</c:v>
                  </c:pt>
                  <c:pt idx="29">
                    <c:v>17:00</c:v>
                  </c:pt>
                  <c:pt idx="30">
                    <c:v>18:00</c:v>
                  </c:pt>
                  <c:pt idx="31">
                    <c:v>19:00</c:v>
                  </c:pt>
                  <c:pt idx="32">
                    <c:v>20:00</c:v>
                  </c:pt>
                  <c:pt idx="33">
                    <c:v>21:00</c:v>
                  </c:pt>
                  <c:pt idx="34">
                    <c:v>22:00</c:v>
                  </c:pt>
                  <c:pt idx="35">
                    <c:v>23:00</c:v>
                  </c:pt>
                  <c:pt idx="36">
                    <c:v>0:00</c:v>
                  </c:pt>
                  <c:pt idx="37">
                    <c:v>1:00</c:v>
                  </c:pt>
                  <c:pt idx="38">
                    <c:v>2:00</c:v>
                  </c:pt>
                  <c:pt idx="39">
                    <c:v>3:00</c:v>
                  </c:pt>
                  <c:pt idx="40">
                    <c:v>4:00</c:v>
                  </c:pt>
                  <c:pt idx="41">
                    <c:v>5:00</c:v>
                  </c:pt>
                  <c:pt idx="42">
                    <c:v>9:00</c:v>
                  </c:pt>
                  <c:pt idx="43">
                    <c:v>10:00</c:v>
                  </c:pt>
                  <c:pt idx="44">
                    <c:v>11:00</c:v>
                  </c:pt>
                  <c:pt idx="45">
                    <c:v>12:00</c:v>
                  </c:pt>
                  <c:pt idx="46">
                    <c:v>13:00</c:v>
                  </c:pt>
                  <c:pt idx="47">
                    <c:v>14:00</c:v>
                  </c:pt>
                  <c:pt idx="48">
                    <c:v>15:00</c:v>
                  </c:pt>
                  <c:pt idx="49">
                    <c:v>16:00</c:v>
                  </c:pt>
                  <c:pt idx="50">
                    <c:v>17:00</c:v>
                  </c:pt>
                  <c:pt idx="51">
                    <c:v>18:00</c:v>
                  </c:pt>
                  <c:pt idx="52">
                    <c:v>19:00</c:v>
                  </c:pt>
                  <c:pt idx="53">
                    <c:v>20:00</c:v>
                  </c:pt>
                  <c:pt idx="54">
                    <c:v>21:00</c:v>
                  </c:pt>
                  <c:pt idx="55">
                    <c:v>22:00</c:v>
                  </c:pt>
                  <c:pt idx="56">
                    <c:v>23:00</c:v>
                  </c:pt>
                  <c:pt idx="57">
                    <c:v>0:00</c:v>
                  </c:pt>
                  <c:pt idx="58">
                    <c:v>1:00</c:v>
                  </c:pt>
                  <c:pt idx="59">
                    <c:v>2:00</c:v>
                  </c:pt>
                  <c:pt idx="60">
                    <c:v>3:00</c:v>
                  </c:pt>
                  <c:pt idx="61">
                    <c:v>4:00</c:v>
                  </c:pt>
                  <c:pt idx="62">
                    <c:v>5:00</c:v>
                  </c:pt>
                  <c:pt idx="63">
                    <c:v>9:00</c:v>
                  </c:pt>
                  <c:pt idx="64">
                    <c:v>10:00</c:v>
                  </c:pt>
                  <c:pt idx="65">
                    <c:v>11:00</c:v>
                  </c:pt>
                  <c:pt idx="66">
                    <c:v>12:00</c:v>
                  </c:pt>
                  <c:pt idx="67">
                    <c:v>13:00</c:v>
                  </c:pt>
                  <c:pt idx="68">
                    <c:v>14:00</c:v>
                  </c:pt>
                  <c:pt idx="69">
                    <c:v>15:00</c:v>
                  </c:pt>
                  <c:pt idx="70">
                    <c:v>16:00</c:v>
                  </c:pt>
                  <c:pt idx="71">
                    <c:v>17:00</c:v>
                  </c:pt>
                  <c:pt idx="72">
                    <c:v>18:00</c:v>
                  </c:pt>
                  <c:pt idx="73">
                    <c:v>19:00</c:v>
                  </c:pt>
                  <c:pt idx="74">
                    <c:v>20:00</c:v>
                  </c:pt>
                  <c:pt idx="75">
                    <c:v>21:00</c:v>
                  </c:pt>
                  <c:pt idx="76">
                    <c:v>22:00</c:v>
                  </c:pt>
                  <c:pt idx="77">
                    <c:v>23:00</c:v>
                  </c:pt>
                  <c:pt idx="78">
                    <c:v>0:00</c:v>
                  </c:pt>
                  <c:pt idx="79">
                    <c:v>1:00</c:v>
                  </c:pt>
                  <c:pt idx="80">
                    <c:v>2:00</c:v>
                  </c:pt>
                  <c:pt idx="81">
                    <c:v>3:00</c:v>
                  </c:pt>
                  <c:pt idx="82">
                    <c:v>4:00</c:v>
                  </c:pt>
                  <c:pt idx="83">
                    <c:v>5:00</c:v>
                  </c:pt>
                  <c:pt idx="84">
                    <c:v>9:00</c:v>
                  </c:pt>
                  <c:pt idx="85">
                    <c:v>10:00</c:v>
                  </c:pt>
                  <c:pt idx="86">
                    <c:v>11:00</c:v>
                  </c:pt>
                  <c:pt idx="87">
                    <c:v>12:00</c:v>
                  </c:pt>
                  <c:pt idx="88">
                    <c:v>13:00</c:v>
                  </c:pt>
                  <c:pt idx="89">
                    <c:v>14:00</c:v>
                  </c:pt>
                  <c:pt idx="90">
                    <c:v>15:00</c:v>
                  </c:pt>
                  <c:pt idx="91">
                    <c:v>16:00</c:v>
                  </c:pt>
                  <c:pt idx="92">
                    <c:v>17:00</c:v>
                  </c:pt>
                  <c:pt idx="93">
                    <c:v>18:00</c:v>
                  </c:pt>
                  <c:pt idx="94">
                    <c:v>19:00</c:v>
                  </c:pt>
                  <c:pt idx="95">
                    <c:v>20:00</c:v>
                  </c:pt>
                  <c:pt idx="96">
                    <c:v>21:00</c:v>
                  </c:pt>
                  <c:pt idx="97">
                    <c:v>22:00</c:v>
                  </c:pt>
                  <c:pt idx="98">
                    <c:v>23:00</c:v>
                  </c:pt>
                  <c:pt idx="99">
                    <c:v>0:00</c:v>
                  </c:pt>
                  <c:pt idx="100">
                    <c:v>1:00</c:v>
                  </c:pt>
                  <c:pt idx="101">
                    <c:v>2:00</c:v>
                  </c:pt>
                  <c:pt idx="102">
                    <c:v>3:00</c:v>
                  </c:pt>
                  <c:pt idx="103">
                    <c:v>4:00</c:v>
                  </c:pt>
                  <c:pt idx="104">
                    <c:v>5:00</c:v>
                  </c:pt>
                </c:lvl>
                <c:lvl>
                  <c:pt idx="0">
                    <c:v>2018/2/9</c:v>
                  </c:pt>
                  <c:pt idx="21">
                    <c:v>2018/2/13</c:v>
                  </c:pt>
                  <c:pt idx="42">
                    <c:v>2018/2/14</c:v>
                  </c:pt>
                  <c:pt idx="63">
                    <c:v>2018/2/15</c:v>
                  </c:pt>
                  <c:pt idx="84">
                    <c:v>2018/2/16</c:v>
                  </c:pt>
                </c:lvl>
              </c:multiLvlStrCache>
            </c:multiLvlStrRef>
          </c:cat>
          <c:val>
            <c:numRef>
              <c:f>買・四本値!$E$3:$E$107</c:f>
              <c:numCache>
                <c:formatCode>General</c:formatCode>
                <c:ptCount val="105"/>
                <c:pt idx="0">
                  <c:v>165</c:v>
                </c:pt>
                <c:pt idx="1">
                  <c:v>190</c:v>
                </c:pt>
                <c:pt idx="2">
                  <c:v>170</c:v>
                </c:pt>
                <c:pt idx="3">
                  <c:v>190</c:v>
                </c:pt>
                <c:pt idx="4">
                  <c:v>195</c:v>
                </c:pt>
                <c:pt idx="5">
                  <c:v>205</c:v>
                </c:pt>
                <c:pt idx="6">
                  <c:v>215</c:v>
                </c:pt>
                <c:pt idx="7">
                  <c:v>210</c:v>
                </c:pt>
                <c:pt idx="8">
                  <c:v>210</c:v>
                </c:pt>
                <c:pt idx="9">
                  <c:v>210</c:v>
                </c:pt>
                <c:pt idx="10">
                  <c:v>210</c:v>
                </c:pt>
                <c:pt idx="11">
                  <c:v>210</c:v>
                </c:pt>
                <c:pt idx="12">
                  <c:v>210</c:v>
                </c:pt>
                <c:pt idx="13">
                  <c:v>210</c:v>
                </c:pt>
                <c:pt idx="14">
                  <c:v>210</c:v>
                </c:pt>
                <c:pt idx="15">
                  <c:v>210</c:v>
                </c:pt>
                <c:pt idx="16">
                  <c:v>210</c:v>
                </c:pt>
                <c:pt idx="17">
                  <c:v>210</c:v>
                </c:pt>
                <c:pt idx="18">
                  <c:v>210</c:v>
                </c:pt>
                <c:pt idx="19">
                  <c:v>210</c:v>
                </c:pt>
                <c:pt idx="20">
                  <c:v>210</c:v>
                </c:pt>
                <c:pt idx="21">
                  <c:v>175</c:v>
                </c:pt>
                <c:pt idx="22">
                  <c:v>135</c:v>
                </c:pt>
                <c:pt idx="23">
                  <c:v>150</c:v>
                </c:pt>
                <c:pt idx="24">
                  <c:v>145</c:v>
                </c:pt>
                <c:pt idx="25">
                  <c:v>135</c:v>
                </c:pt>
                <c:pt idx="26">
                  <c:v>125</c:v>
                </c:pt>
                <c:pt idx="27">
                  <c:v>100</c:v>
                </c:pt>
                <c:pt idx="28">
                  <c:v>100</c:v>
                </c:pt>
                <c:pt idx="29">
                  <c:v>95</c:v>
                </c:pt>
                <c:pt idx="30">
                  <c:v>90</c:v>
                </c:pt>
                <c:pt idx="31">
                  <c:v>90</c:v>
                </c:pt>
                <c:pt idx="32">
                  <c:v>85</c:v>
                </c:pt>
                <c:pt idx="33">
                  <c:v>110</c:v>
                </c:pt>
                <c:pt idx="34">
                  <c:v>105</c:v>
                </c:pt>
                <c:pt idx="35">
                  <c:v>95</c:v>
                </c:pt>
                <c:pt idx="36">
                  <c:v>90</c:v>
                </c:pt>
                <c:pt idx="37">
                  <c:v>90</c:v>
                </c:pt>
                <c:pt idx="38">
                  <c:v>95</c:v>
                </c:pt>
                <c:pt idx="39">
                  <c:v>85</c:v>
                </c:pt>
                <c:pt idx="40">
                  <c:v>85</c:v>
                </c:pt>
                <c:pt idx="41">
                  <c:v>85</c:v>
                </c:pt>
                <c:pt idx="42">
                  <c:v>95</c:v>
                </c:pt>
                <c:pt idx="43">
                  <c:v>80</c:v>
                </c:pt>
                <c:pt idx="44">
                  <c:v>70</c:v>
                </c:pt>
                <c:pt idx="45">
                  <c:v>60</c:v>
                </c:pt>
                <c:pt idx="46">
                  <c:v>75</c:v>
                </c:pt>
                <c:pt idx="47">
                  <c:v>85</c:v>
                </c:pt>
                <c:pt idx="48">
                  <c:v>70</c:v>
                </c:pt>
                <c:pt idx="49">
                  <c:v>85</c:v>
                </c:pt>
                <c:pt idx="50">
                  <c:v>80</c:v>
                </c:pt>
                <c:pt idx="51">
                  <c:v>75</c:v>
                </c:pt>
                <c:pt idx="52">
                  <c:v>75</c:v>
                </c:pt>
                <c:pt idx="53">
                  <c:v>75</c:v>
                </c:pt>
                <c:pt idx="54">
                  <c:v>75</c:v>
                </c:pt>
                <c:pt idx="55">
                  <c:v>70</c:v>
                </c:pt>
                <c:pt idx="56">
                  <c:v>60</c:v>
                </c:pt>
                <c:pt idx="57">
                  <c:v>65</c:v>
                </c:pt>
                <c:pt idx="58">
                  <c:v>70</c:v>
                </c:pt>
                <c:pt idx="59">
                  <c:v>75</c:v>
                </c:pt>
                <c:pt idx="60">
                  <c:v>65</c:v>
                </c:pt>
                <c:pt idx="61">
                  <c:v>80</c:v>
                </c:pt>
                <c:pt idx="62">
                  <c:v>80</c:v>
                </c:pt>
                <c:pt idx="63">
                  <c:v>75</c:v>
                </c:pt>
                <c:pt idx="64">
                  <c:v>90</c:v>
                </c:pt>
                <c:pt idx="65">
                  <c:v>85</c:v>
                </c:pt>
                <c:pt idx="66">
                  <c:v>95</c:v>
                </c:pt>
                <c:pt idx="67">
                  <c:v>95</c:v>
                </c:pt>
                <c:pt idx="68">
                  <c:v>75</c:v>
                </c:pt>
                <c:pt idx="69">
                  <c:v>75</c:v>
                </c:pt>
                <c:pt idx="70">
                  <c:v>70</c:v>
                </c:pt>
                <c:pt idx="71">
                  <c:v>80</c:v>
                </c:pt>
                <c:pt idx="72">
                  <c:v>85</c:v>
                </c:pt>
                <c:pt idx="73">
                  <c:v>85</c:v>
                </c:pt>
                <c:pt idx="74">
                  <c:v>75</c:v>
                </c:pt>
                <c:pt idx="75">
                  <c:v>80</c:v>
                </c:pt>
                <c:pt idx="76">
                  <c:v>75</c:v>
                </c:pt>
                <c:pt idx="77">
                  <c:v>80</c:v>
                </c:pt>
                <c:pt idx="78">
                  <c:v>75</c:v>
                </c:pt>
                <c:pt idx="79">
                  <c:v>65</c:v>
                </c:pt>
                <c:pt idx="80">
                  <c:v>70</c:v>
                </c:pt>
                <c:pt idx="81">
                  <c:v>75</c:v>
                </c:pt>
                <c:pt idx="82">
                  <c:v>75</c:v>
                </c:pt>
                <c:pt idx="83">
                  <c:v>75</c:v>
                </c:pt>
                <c:pt idx="84">
                  <c:v>100</c:v>
                </c:pt>
                <c:pt idx="85">
                  <c:v>100</c:v>
                </c:pt>
                <c:pt idx="86">
                  <c:v>95</c:v>
                </c:pt>
                <c:pt idx="87">
                  <c:v>125</c:v>
                </c:pt>
                <c:pt idx="88">
                  <c:v>115</c:v>
                </c:pt>
                <c:pt idx="89">
                  <c:v>100</c:v>
                </c:pt>
                <c:pt idx="90">
                  <c:v>95</c:v>
                </c:pt>
                <c:pt idx="91">
                  <c:v>100</c:v>
                </c:pt>
                <c:pt idx="92">
                  <c:v>110</c:v>
                </c:pt>
                <c:pt idx="93">
                  <c:v>115</c:v>
                </c:pt>
                <c:pt idx="94">
                  <c:v>110</c:v>
                </c:pt>
                <c:pt idx="95">
                  <c:v>105</c:v>
                </c:pt>
                <c:pt idx="96">
                  <c:v>110</c:v>
                </c:pt>
                <c:pt idx="97">
                  <c:v>105</c:v>
                </c:pt>
                <c:pt idx="98">
                  <c:v>110</c:v>
                </c:pt>
                <c:pt idx="99">
                  <c:v>100</c:v>
                </c:pt>
                <c:pt idx="100">
                  <c:v>105</c:v>
                </c:pt>
                <c:pt idx="101">
                  <c:v>110</c:v>
                </c:pt>
                <c:pt idx="102">
                  <c:v>115</c:v>
                </c:pt>
                <c:pt idx="103">
                  <c:v>110</c:v>
                </c:pt>
                <c:pt idx="104">
                  <c:v>125</c:v>
                </c:pt>
              </c:numCache>
            </c:numRef>
          </c:val>
          <c:smooth val="0"/>
        </c:ser>
        <c:ser>
          <c:idx val="2"/>
          <c:order val="2"/>
          <c:tx>
            <c:strRef>
              <c:f>買・四本値!$F$2</c:f>
              <c:strCache>
                <c:ptCount val="1"/>
                <c:pt idx="0">
                  <c:v>安値</c:v>
                </c:pt>
              </c:strCache>
            </c:strRef>
          </c:tx>
          <c:spPr>
            <a:ln w="19050">
              <a:noFill/>
            </a:ln>
          </c:spPr>
          <c:marker>
            <c:symbol val="none"/>
          </c:marker>
          <c:cat>
            <c:multiLvlStrRef>
              <c:f>買・四本値!$B$3:$C$107</c:f>
              <c:multiLvlStrCache>
                <c:ptCount val="105"/>
                <c:lvl>
                  <c:pt idx="0">
                    <c:v>9:00</c:v>
                  </c:pt>
                  <c:pt idx="1">
                    <c:v>10:00</c:v>
                  </c:pt>
                  <c:pt idx="2">
                    <c:v>11:00</c:v>
                  </c:pt>
                  <c:pt idx="3">
                    <c:v>12:00</c:v>
                  </c:pt>
                  <c:pt idx="4">
                    <c:v>13:00</c:v>
                  </c:pt>
                  <c:pt idx="5">
                    <c:v>14:00</c:v>
                  </c:pt>
                  <c:pt idx="6">
                    <c:v>15:00</c:v>
                  </c:pt>
                  <c:pt idx="7">
                    <c:v>16:00</c:v>
                  </c:pt>
                  <c:pt idx="8">
                    <c:v>17:00</c:v>
                  </c:pt>
                  <c:pt idx="9">
                    <c:v>18:00</c:v>
                  </c:pt>
                  <c:pt idx="10">
                    <c:v>19:00</c:v>
                  </c:pt>
                  <c:pt idx="11">
                    <c:v>20:00</c:v>
                  </c:pt>
                  <c:pt idx="12">
                    <c:v>21:00</c:v>
                  </c:pt>
                  <c:pt idx="13">
                    <c:v>22:00</c:v>
                  </c:pt>
                  <c:pt idx="14">
                    <c:v>23:00</c:v>
                  </c:pt>
                  <c:pt idx="15">
                    <c:v>0:00</c:v>
                  </c:pt>
                  <c:pt idx="16">
                    <c:v>1:00</c:v>
                  </c:pt>
                  <c:pt idx="17">
                    <c:v>2:00</c:v>
                  </c:pt>
                  <c:pt idx="18">
                    <c:v>3:00</c:v>
                  </c:pt>
                  <c:pt idx="19">
                    <c:v>4:00</c:v>
                  </c:pt>
                  <c:pt idx="20">
                    <c:v>5:00</c:v>
                  </c:pt>
                  <c:pt idx="21">
                    <c:v>9:00</c:v>
                  </c:pt>
                  <c:pt idx="22">
                    <c:v>10:00</c:v>
                  </c:pt>
                  <c:pt idx="23">
                    <c:v>11:00</c:v>
                  </c:pt>
                  <c:pt idx="24">
                    <c:v>12:00</c:v>
                  </c:pt>
                  <c:pt idx="25">
                    <c:v>13:00</c:v>
                  </c:pt>
                  <c:pt idx="26">
                    <c:v>14:00</c:v>
                  </c:pt>
                  <c:pt idx="27">
                    <c:v>15:00</c:v>
                  </c:pt>
                  <c:pt idx="28">
                    <c:v>16:00</c:v>
                  </c:pt>
                  <c:pt idx="29">
                    <c:v>17:00</c:v>
                  </c:pt>
                  <c:pt idx="30">
                    <c:v>18:00</c:v>
                  </c:pt>
                  <c:pt idx="31">
                    <c:v>19:00</c:v>
                  </c:pt>
                  <c:pt idx="32">
                    <c:v>20:00</c:v>
                  </c:pt>
                  <c:pt idx="33">
                    <c:v>21:00</c:v>
                  </c:pt>
                  <c:pt idx="34">
                    <c:v>22:00</c:v>
                  </c:pt>
                  <c:pt idx="35">
                    <c:v>23:00</c:v>
                  </c:pt>
                  <c:pt idx="36">
                    <c:v>0:00</c:v>
                  </c:pt>
                  <c:pt idx="37">
                    <c:v>1:00</c:v>
                  </c:pt>
                  <c:pt idx="38">
                    <c:v>2:00</c:v>
                  </c:pt>
                  <c:pt idx="39">
                    <c:v>3:00</c:v>
                  </c:pt>
                  <c:pt idx="40">
                    <c:v>4:00</c:v>
                  </c:pt>
                  <c:pt idx="41">
                    <c:v>5:00</c:v>
                  </c:pt>
                  <c:pt idx="42">
                    <c:v>9:00</c:v>
                  </c:pt>
                  <c:pt idx="43">
                    <c:v>10:00</c:v>
                  </c:pt>
                  <c:pt idx="44">
                    <c:v>11:00</c:v>
                  </c:pt>
                  <c:pt idx="45">
                    <c:v>12:00</c:v>
                  </c:pt>
                  <c:pt idx="46">
                    <c:v>13:00</c:v>
                  </c:pt>
                  <c:pt idx="47">
                    <c:v>14:00</c:v>
                  </c:pt>
                  <c:pt idx="48">
                    <c:v>15:00</c:v>
                  </c:pt>
                  <c:pt idx="49">
                    <c:v>16:00</c:v>
                  </c:pt>
                  <c:pt idx="50">
                    <c:v>17:00</c:v>
                  </c:pt>
                  <c:pt idx="51">
                    <c:v>18:00</c:v>
                  </c:pt>
                  <c:pt idx="52">
                    <c:v>19:00</c:v>
                  </c:pt>
                  <c:pt idx="53">
                    <c:v>20:00</c:v>
                  </c:pt>
                  <c:pt idx="54">
                    <c:v>21:00</c:v>
                  </c:pt>
                  <c:pt idx="55">
                    <c:v>22:00</c:v>
                  </c:pt>
                  <c:pt idx="56">
                    <c:v>23:00</c:v>
                  </c:pt>
                  <c:pt idx="57">
                    <c:v>0:00</c:v>
                  </c:pt>
                  <c:pt idx="58">
                    <c:v>1:00</c:v>
                  </c:pt>
                  <c:pt idx="59">
                    <c:v>2:00</c:v>
                  </c:pt>
                  <c:pt idx="60">
                    <c:v>3:00</c:v>
                  </c:pt>
                  <c:pt idx="61">
                    <c:v>4:00</c:v>
                  </c:pt>
                  <c:pt idx="62">
                    <c:v>5:00</c:v>
                  </c:pt>
                  <c:pt idx="63">
                    <c:v>9:00</c:v>
                  </c:pt>
                  <c:pt idx="64">
                    <c:v>10:00</c:v>
                  </c:pt>
                  <c:pt idx="65">
                    <c:v>11:00</c:v>
                  </c:pt>
                  <c:pt idx="66">
                    <c:v>12:00</c:v>
                  </c:pt>
                  <c:pt idx="67">
                    <c:v>13:00</c:v>
                  </c:pt>
                  <c:pt idx="68">
                    <c:v>14:00</c:v>
                  </c:pt>
                  <c:pt idx="69">
                    <c:v>15:00</c:v>
                  </c:pt>
                  <c:pt idx="70">
                    <c:v>16:00</c:v>
                  </c:pt>
                  <c:pt idx="71">
                    <c:v>17:00</c:v>
                  </c:pt>
                  <c:pt idx="72">
                    <c:v>18:00</c:v>
                  </c:pt>
                  <c:pt idx="73">
                    <c:v>19:00</c:v>
                  </c:pt>
                  <c:pt idx="74">
                    <c:v>20:00</c:v>
                  </c:pt>
                  <c:pt idx="75">
                    <c:v>21:00</c:v>
                  </c:pt>
                  <c:pt idx="76">
                    <c:v>22:00</c:v>
                  </c:pt>
                  <c:pt idx="77">
                    <c:v>23:00</c:v>
                  </c:pt>
                  <c:pt idx="78">
                    <c:v>0:00</c:v>
                  </c:pt>
                  <c:pt idx="79">
                    <c:v>1:00</c:v>
                  </c:pt>
                  <c:pt idx="80">
                    <c:v>2:00</c:v>
                  </c:pt>
                  <c:pt idx="81">
                    <c:v>3:00</c:v>
                  </c:pt>
                  <c:pt idx="82">
                    <c:v>4:00</c:v>
                  </c:pt>
                  <c:pt idx="83">
                    <c:v>5:00</c:v>
                  </c:pt>
                  <c:pt idx="84">
                    <c:v>9:00</c:v>
                  </c:pt>
                  <c:pt idx="85">
                    <c:v>10:00</c:v>
                  </c:pt>
                  <c:pt idx="86">
                    <c:v>11:00</c:v>
                  </c:pt>
                  <c:pt idx="87">
                    <c:v>12:00</c:v>
                  </c:pt>
                  <c:pt idx="88">
                    <c:v>13:00</c:v>
                  </c:pt>
                  <c:pt idx="89">
                    <c:v>14:00</c:v>
                  </c:pt>
                  <c:pt idx="90">
                    <c:v>15:00</c:v>
                  </c:pt>
                  <c:pt idx="91">
                    <c:v>16:00</c:v>
                  </c:pt>
                  <c:pt idx="92">
                    <c:v>17:00</c:v>
                  </c:pt>
                  <c:pt idx="93">
                    <c:v>18:00</c:v>
                  </c:pt>
                  <c:pt idx="94">
                    <c:v>19:00</c:v>
                  </c:pt>
                  <c:pt idx="95">
                    <c:v>20:00</c:v>
                  </c:pt>
                  <c:pt idx="96">
                    <c:v>21:00</c:v>
                  </c:pt>
                  <c:pt idx="97">
                    <c:v>22:00</c:v>
                  </c:pt>
                  <c:pt idx="98">
                    <c:v>23:00</c:v>
                  </c:pt>
                  <c:pt idx="99">
                    <c:v>0:00</c:v>
                  </c:pt>
                  <c:pt idx="100">
                    <c:v>1:00</c:v>
                  </c:pt>
                  <c:pt idx="101">
                    <c:v>2:00</c:v>
                  </c:pt>
                  <c:pt idx="102">
                    <c:v>3:00</c:v>
                  </c:pt>
                  <c:pt idx="103">
                    <c:v>4:00</c:v>
                  </c:pt>
                  <c:pt idx="104">
                    <c:v>5:00</c:v>
                  </c:pt>
                </c:lvl>
                <c:lvl>
                  <c:pt idx="0">
                    <c:v>2018/2/9</c:v>
                  </c:pt>
                  <c:pt idx="21">
                    <c:v>2018/2/13</c:v>
                  </c:pt>
                  <c:pt idx="42">
                    <c:v>2018/2/14</c:v>
                  </c:pt>
                  <c:pt idx="63">
                    <c:v>2018/2/15</c:v>
                  </c:pt>
                  <c:pt idx="84">
                    <c:v>2018/2/16</c:v>
                  </c:pt>
                </c:lvl>
              </c:multiLvlStrCache>
            </c:multiLvlStrRef>
          </c:cat>
          <c:val>
            <c:numRef>
              <c:f>買・四本値!$F$3:$F$107</c:f>
              <c:numCache>
                <c:formatCode>General</c:formatCode>
                <c:ptCount val="105"/>
                <c:pt idx="0">
                  <c:v>140</c:v>
                </c:pt>
                <c:pt idx="1">
                  <c:v>165</c:v>
                </c:pt>
                <c:pt idx="2">
                  <c:v>160</c:v>
                </c:pt>
                <c:pt idx="3">
                  <c:v>170</c:v>
                </c:pt>
                <c:pt idx="4">
                  <c:v>170</c:v>
                </c:pt>
                <c:pt idx="5">
                  <c:v>180</c:v>
                </c:pt>
                <c:pt idx="6">
                  <c:v>205</c:v>
                </c:pt>
                <c:pt idx="7">
                  <c:v>210</c:v>
                </c:pt>
                <c:pt idx="8">
                  <c:v>210</c:v>
                </c:pt>
                <c:pt idx="9">
                  <c:v>210</c:v>
                </c:pt>
                <c:pt idx="10">
                  <c:v>210</c:v>
                </c:pt>
                <c:pt idx="11">
                  <c:v>210</c:v>
                </c:pt>
                <c:pt idx="12">
                  <c:v>210</c:v>
                </c:pt>
                <c:pt idx="13">
                  <c:v>210</c:v>
                </c:pt>
                <c:pt idx="14">
                  <c:v>210</c:v>
                </c:pt>
                <c:pt idx="15">
                  <c:v>210</c:v>
                </c:pt>
                <c:pt idx="16">
                  <c:v>210</c:v>
                </c:pt>
                <c:pt idx="17">
                  <c:v>210</c:v>
                </c:pt>
                <c:pt idx="18">
                  <c:v>210</c:v>
                </c:pt>
                <c:pt idx="19">
                  <c:v>210</c:v>
                </c:pt>
                <c:pt idx="20">
                  <c:v>210</c:v>
                </c:pt>
                <c:pt idx="21">
                  <c:v>115</c:v>
                </c:pt>
                <c:pt idx="22">
                  <c:v>125</c:v>
                </c:pt>
                <c:pt idx="23">
                  <c:v>140</c:v>
                </c:pt>
                <c:pt idx="24">
                  <c:v>130</c:v>
                </c:pt>
                <c:pt idx="25">
                  <c:v>125</c:v>
                </c:pt>
                <c:pt idx="26">
                  <c:v>100</c:v>
                </c:pt>
                <c:pt idx="27">
                  <c:v>100</c:v>
                </c:pt>
                <c:pt idx="28">
                  <c:v>90</c:v>
                </c:pt>
                <c:pt idx="29">
                  <c:v>95</c:v>
                </c:pt>
                <c:pt idx="30">
                  <c:v>90</c:v>
                </c:pt>
                <c:pt idx="31">
                  <c:v>85</c:v>
                </c:pt>
                <c:pt idx="32">
                  <c:v>85</c:v>
                </c:pt>
                <c:pt idx="33">
                  <c:v>90</c:v>
                </c:pt>
                <c:pt idx="34">
                  <c:v>95</c:v>
                </c:pt>
                <c:pt idx="35">
                  <c:v>90</c:v>
                </c:pt>
                <c:pt idx="36">
                  <c:v>85</c:v>
                </c:pt>
                <c:pt idx="37">
                  <c:v>90</c:v>
                </c:pt>
                <c:pt idx="38">
                  <c:v>85</c:v>
                </c:pt>
                <c:pt idx="39">
                  <c:v>85</c:v>
                </c:pt>
                <c:pt idx="40">
                  <c:v>85</c:v>
                </c:pt>
                <c:pt idx="41">
                  <c:v>85</c:v>
                </c:pt>
                <c:pt idx="42">
                  <c:v>85</c:v>
                </c:pt>
                <c:pt idx="43">
                  <c:v>70</c:v>
                </c:pt>
                <c:pt idx="44">
                  <c:v>60</c:v>
                </c:pt>
                <c:pt idx="45">
                  <c:v>60</c:v>
                </c:pt>
                <c:pt idx="46">
                  <c:v>55</c:v>
                </c:pt>
                <c:pt idx="47">
                  <c:v>70</c:v>
                </c:pt>
                <c:pt idx="48">
                  <c:v>70</c:v>
                </c:pt>
                <c:pt idx="49">
                  <c:v>75</c:v>
                </c:pt>
                <c:pt idx="50">
                  <c:v>70</c:v>
                </c:pt>
                <c:pt idx="51">
                  <c:v>75</c:v>
                </c:pt>
                <c:pt idx="52">
                  <c:v>75</c:v>
                </c:pt>
                <c:pt idx="53">
                  <c:v>75</c:v>
                </c:pt>
                <c:pt idx="54">
                  <c:v>75</c:v>
                </c:pt>
                <c:pt idx="55">
                  <c:v>60</c:v>
                </c:pt>
                <c:pt idx="56">
                  <c:v>60</c:v>
                </c:pt>
                <c:pt idx="57">
                  <c:v>60</c:v>
                </c:pt>
                <c:pt idx="58">
                  <c:v>60</c:v>
                </c:pt>
                <c:pt idx="59">
                  <c:v>65</c:v>
                </c:pt>
                <c:pt idx="60">
                  <c:v>65</c:v>
                </c:pt>
                <c:pt idx="61">
                  <c:v>80</c:v>
                </c:pt>
                <c:pt idx="62">
                  <c:v>80</c:v>
                </c:pt>
                <c:pt idx="63">
                  <c:v>65</c:v>
                </c:pt>
                <c:pt idx="64">
                  <c:v>70</c:v>
                </c:pt>
                <c:pt idx="65">
                  <c:v>75</c:v>
                </c:pt>
                <c:pt idx="66">
                  <c:v>70</c:v>
                </c:pt>
                <c:pt idx="67">
                  <c:v>75</c:v>
                </c:pt>
                <c:pt idx="68">
                  <c:v>70</c:v>
                </c:pt>
                <c:pt idx="69">
                  <c:v>75</c:v>
                </c:pt>
                <c:pt idx="70">
                  <c:v>70</c:v>
                </c:pt>
                <c:pt idx="71">
                  <c:v>70</c:v>
                </c:pt>
                <c:pt idx="72">
                  <c:v>80</c:v>
                </c:pt>
                <c:pt idx="73">
                  <c:v>75</c:v>
                </c:pt>
                <c:pt idx="74">
                  <c:v>75</c:v>
                </c:pt>
                <c:pt idx="75">
                  <c:v>80</c:v>
                </c:pt>
                <c:pt idx="76">
                  <c:v>70</c:v>
                </c:pt>
                <c:pt idx="77">
                  <c:v>75</c:v>
                </c:pt>
                <c:pt idx="78">
                  <c:v>60</c:v>
                </c:pt>
                <c:pt idx="79">
                  <c:v>60</c:v>
                </c:pt>
                <c:pt idx="80">
                  <c:v>65</c:v>
                </c:pt>
                <c:pt idx="81">
                  <c:v>70</c:v>
                </c:pt>
                <c:pt idx="82">
                  <c:v>75</c:v>
                </c:pt>
                <c:pt idx="83">
                  <c:v>75</c:v>
                </c:pt>
                <c:pt idx="84">
                  <c:v>65</c:v>
                </c:pt>
                <c:pt idx="85">
                  <c:v>85</c:v>
                </c:pt>
                <c:pt idx="86">
                  <c:v>90</c:v>
                </c:pt>
                <c:pt idx="87">
                  <c:v>100</c:v>
                </c:pt>
                <c:pt idx="88">
                  <c:v>95</c:v>
                </c:pt>
                <c:pt idx="89">
                  <c:v>90</c:v>
                </c:pt>
                <c:pt idx="90">
                  <c:v>90</c:v>
                </c:pt>
                <c:pt idx="91">
                  <c:v>95</c:v>
                </c:pt>
                <c:pt idx="92">
                  <c:v>95</c:v>
                </c:pt>
                <c:pt idx="93">
                  <c:v>105</c:v>
                </c:pt>
                <c:pt idx="94">
                  <c:v>95</c:v>
                </c:pt>
                <c:pt idx="95">
                  <c:v>100</c:v>
                </c:pt>
                <c:pt idx="96">
                  <c:v>110</c:v>
                </c:pt>
                <c:pt idx="97">
                  <c:v>105</c:v>
                </c:pt>
                <c:pt idx="98">
                  <c:v>100</c:v>
                </c:pt>
                <c:pt idx="99">
                  <c:v>100</c:v>
                </c:pt>
                <c:pt idx="100">
                  <c:v>100</c:v>
                </c:pt>
                <c:pt idx="101">
                  <c:v>110</c:v>
                </c:pt>
                <c:pt idx="102">
                  <c:v>100</c:v>
                </c:pt>
                <c:pt idx="103">
                  <c:v>110</c:v>
                </c:pt>
                <c:pt idx="104">
                  <c:v>120</c:v>
                </c:pt>
              </c:numCache>
            </c:numRef>
          </c:val>
          <c:smooth val="0"/>
        </c:ser>
        <c:ser>
          <c:idx val="3"/>
          <c:order val="3"/>
          <c:tx>
            <c:strRef>
              <c:f>買・四本値!$G$2</c:f>
              <c:strCache>
                <c:ptCount val="1"/>
                <c:pt idx="0">
                  <c:v>終値</c:v>
                </c:pt>
              </c:strCache>
            </c:strRef>
          </c:tx>
          <c:spPr>
            <a:ln w="19050">
              <a:noFill/>
            </a:ln>
          </c:spPr>
          <c:marker>
            <c:symbol val="none"/>
          </c:marker>
          <c:cat>
            <c:multiLvlStrRef>
              <c:f>買・四本値!$B$3:$C$107</c:f>
              <c:multiLvlStrCache>
                <c:ptCount val="105"/>
                <c:lvl>
                  <c:pt idx="0">
                    <c:v>9:00</c:v>
                  </c:pt>
                  <c:pt idx="1">
                    <c:v>10:00</c:v>
                  </c:pt>
                  <c:pt idx="2">
                    <c:v>11:00</c:v>
                  </c:pt>
                  <c:pt idx="3">
                    <c:v>12:00</c:v>
                  </c:pt>
                  <c:pt idx="4">
                    <c:v>13:00</c:v>
                  </c:pt>
                  <c:pt idx="5">
                    <c:v>14:00</c:v>
                  </c:pt>
                  <c:pt idx="6">
                    <c:v>15:00</c:v>
                  </c:pt>
                  <c:pt idx="7">
                    <c:v>16:00</c:v>
                  </c:pt>
                  <c:pt idx="8">
                    <c:v>17:00</c:v>
                  </c:pt>
                  <c:pt idx="9">
                    <c:v>18:00</c:v>
                  </c:pt>
                  <c:pt idx="10">
                    <c:v>19:00</c:v>
                  </c:pt>
                  <c:pt idx="11">
                    <c:v>20:00</c:v>
                  </c:pt>
                  <c:pt idx="12">
                    <c:v>21:00</c:v>
                  </c:pt>
                  <c:pt idx="13">
                    <c:v>22:00</c:v>
                  </c:pt>
                  <c:pt idx="14">
                    <c:v>23:00</c:v>
                  </c:pt>
                  <c:pt idx="15">
                    <c:v>0:00</c:v>
                  </c:pt>
                  <c:pt idx="16">
                    <c:v>1:00</c:v>
                  </c:pt>
                  <c:pt idx="17">
                    <c:v>2:00</c:v>
                  </c:pt>
                  <c:pt idx="18">
                    <c:v>3:00</c:v>
                  </c:pt>
                  <c:pt idx="19">
                    <c:v>4:00</c:v>
                  </c:pt>
                  <c:pt idx="20">
                    <c:v>5:00</c:v>
                  </c:pt>
                  <c:pt idx="21">
                    <c:v>9:00</c:v>
                  </c:pt>
                  <c:pt idx="22">
                    <c:v>10:00</c:v>
                  </c:pt>
                  <c:pt idx="23">
                    <c:v>11:00</c:v>
                  </c:pt>
                  <c:pt idx="24">
                    <c:v>12:00</c:v>
                  </c:pt>
                  <c:pt idx="25">
                    <c:v>13:00</c:v>
                  </c:pt>
                  <c:pt idx="26">
                    <c:v>14:00</c:v>
                  </c:pt>
                  <c:pt idx="27">
                    <c:v>15:00</c:v>
                  </c:pt>
                  <c:pt idx="28">
                    <c:v>16:00</c:v>
                  </c:pt>
                  <c:pt idx="29">
                    <c:v>17:00</c:v>
                  </c:pt>
                  <c:pt idx="30">
                    <c:v>18:00</c:v>
                  </c:pt>
                  <c:pt idx="31">
                    <c:v>19:00</c:v>
                  </c:pt>
                  <c:pt idx="32">
                    <c:v>20:00</c:v>
                  </c:pt>
                  <c:pt idx="33">
                    <c:v>21:00</c:v>
                  </c:pt>
                  <c:pt idx="34">
                    <c:v>22:00</c:v>
                  </c:pt>
                  <c:pt idx="35">
                    <c:v>23:00</c:v>
                  </c:pt>
                  <c:pt idx="36">
                    <c:v>0:00</c:v>
                  </c:pt>
                  <c:pt idx="37">
                    <c:v>1:00</c:v>
                  </c:pt>
                  <c:pt idx="38">
                    <c:v>2:00</c:v>
                  </c:pt>
                  <c:pt idx="39">
                    <c:v>3:00</c:v>
                  </c:pt>
                  <c:pt idx="40">
                    <c:v>4:00</c:v>
                  </c:pt>
                  <c:pt idx="41">
                    <c:v>5:00</c:v>
                  </c:pt>
                  <c:pt idx="42">
                    <c:v>9:00</c:v>
                  </c:pt>
                  <c:pt idx="43">
                    <c:v>10:00</c:v>
                  </c:pt>
                  <c:pt idx="44">
                    <c:v>11:00</c:v>
                  </c:pt>
                  <c:pt idx="45">
                    <c:v>12:00</c:v>
                  </c:pt>
                  <c:pt idx="46">
                    <c:v>13:00</c:v>
                  </c:pt>
                  <c:pt idx="47">
                    <c:v>14:00</c:v>
                  </c:pt>
                  <c:pt idx="48">
                    <c:v>15:00</c:v>
                  </c:pt>
                  <c:pt idx="49">
                    <c:v>16:00</c:v>
                  </c:pt>
                  <c:pt idx="50">
                    <c:v>17:00</c:v>
                  </c:pt>
                  <c:pt idx="51">
                    <c:v>18:00</c:v>
                  </c:pt>
                  <c:pt idx="52">
                    <c:v>19:00</c:v>
                  </c:pt>
                  <c:pt idx="53">
                    <c:v>20:00</c:v>
                  </c:pt>
                  <c:pt idx="54">
                    <c:v>21:00</c:v>
                  </c:pt>
                  <c:pt idx="55">
                    <c:v>22:00</c:v>
                  </c:pt>
                  <c:pt idx="56">
                    <c:v>23:00</c:v>
                  </c:pt>
                  <c:pt idx="57">
                    <c:v>0:00</c:v>
                  </c:pt>
                  <c:pt idx="58">
                    <c:v>1:00</c:v>
                  </c:pt>
                  <c:pt idx="59">
                    <c:v>2:00</c:v>
                  </c:pt>
                  <c:pt idx="60">
                    <c:v>3:00</c:v>
                  </c:pt>
                  <c:pt idx="61">
                    <c:v>4:00</c:v>
                  </c:pt>
                  <c:pt idx="62">
                    <c:v>5:00</c:v>
                  </c:pt>
                  <c:pt idx="63">
                    <c:v>9:00</c:v>
                  </c:pt>
                  <c:pt idx="64">
                    <c:v>10:00</c:v>
                  </c:pt>
                  <c:pt idx="65">
                    <c:v>11:00</c:v>
                  </c:pt>
                  <c:pt idx="66">
                    <c:v>12:00</c:v>
                  </c:pt>
                  <c:pt idx="67">
                    <c:v>13:00</c:v>
                  </c:pt>
                  <c:pt idx="68">
                    <c:v>14:00</c:v>
                  </c:pt>
                  <c:pt idx="69">
                    <c:v>15:00</c:v>
                  </c:pt>
                  <c:pt idx="70">
                    <c:v>16:00</c:v>
                  </c:pt>
                  <c:pt idx="71">
                    <c:v>17:00</c:v>
                  </c:pt>
                  <c:pt idx="72">
                    <c:v>18:00</c:v>
                  </c:pt>
                  <c:pt idx="73">
                    <c:v>19:00</c:v>
                  </c:pt>
                  <c:pt idx="74">
                    <c:v>20:00</c:v>
                  </c:pt>
                  <c:pt idx="75">
                    <c:v>21:00</c:v>
                  </c:pt>
                  <c:pt idx="76">
                    <c:v>22:00</c:v>
                  </c:pt>
                  <c:pt idx="77">
                    <c:v>23:00</c:v>
                  </c:pt>
                  <c:pt idx="78">
                    <c:v>0:00</c:v>
                  </c:pt>
                  <c:pt idx="79">
                    <c:v>1:00</c:v>
                  </c:pt>
                  <c:pt idx="80">
                    <c:v>2:00</c:v>
                  </c:pt>
                  <c:pt idx="81">
                    <c:v>3:00</c:v>
                  </c:pt>
                  <c:pt idx="82">
                    <c:v>4:00</c:v>
                  </c:pt>
                  <c:pt idx="83">
                    <c:v>5:00</c:v>
                  </c:pt>
                  <c:pt idx="84">
                    <c:v>9:00</c:v>
                  </c:pt>
                  <c:pt idx="85">
                    <c:v>10:00</c:v>
                  </c:pt>
                  <c:pt idx="86">
                    <c:v>11:00</c:v>
                  </c:pt>
                  <c:pt idx="87">
                    <c:v>12:00</c:v>
                  </c:pt>
                  <c:pt idx="88">
                    <c:v>13:00</c:v>
                  </c:pt>
                  <c:pt idx="89">
                    <c:v>14:00</c:v>
                  </c:pt>
                  <c:pt idx="90">
                    <c:v>15:00</c:v>
                  </c:pt>
                  <c:pt idx="91">
                    <c:v>16:00</c:v>
                  </c:pt>
                  <c:pt idx="92">
                    <c:v>17:00</c:v>
                  </c:pt>
                  <c:pt idx="93">
                    <c:v>18:00</c:v>
                  </c:pt>
                  <c:pt idx="94">
                    <c:v>19:00</c:v>
                  </c:pt>
                  <c:pt idx="95">
                    <c:v>20:00</c:v>
                  </c:pt>
                  <c:pt idx="96">
                    <c:v>21:00</c:v>
                  </c:pt>
                  <c:pt idx="97">
                    <c:v>22:00</c:v>
                  </c:pt>
                  <c:pt idx="98">
                    <c:v>23:00</c:v>
                  </c:pt>
                  <c:pt idx="99">
                    <c:v>0:00</c:v>
                  </c:pt>
                  <c:pt idx="100">
                    <c:v>1:00</c:v>
                  </c:pt>
                  <c:pt idx="101">
                    <c:v>2:00</c:v>
                  </c:pt>
                  <c:pt idx="102">
                    <c:v>3:00</c:v>
                  </c:pt>
                  <c:pt idx="103">
                    <c:v>4:00</c:v>
                  </c:pt>
                  <c:pt idx="104">
                    <c:v>5:00</c:v>
                  </c:pt>
                </c:lvl>
                <c:lvl>
                  <c:pt idx="0">
                    <c:v>2018/2/9</c:v>
                  </c:pt>
                  <c:pt idx="21">
                    <c:v>2018/2/13</c:v>
                  </c:pt>
                  <c:pt idx="42">
                    <c:v>2018/2/14</c:v>
                  </c:pt>
                  <c:pt idx="63">
                    <c:v>2018/2/15</c:v>
                  </c:pt>
                  <c:pt idx="84">
                    <c:v>2018/2/16</c:v>
                  </c:pt>
                </c:lvl>
              </c:multiLvlStrCache>
            </c:multiLvlStrRef>
          </c:cat>
          <c:val>
            <c:numRef>
              <c:f>買・四本値!$G$3:$G$107</c:f>
              <c:numCache>
                <c:formatCode>General</c:formatCode>
                <c:ptCount val="105"/>
                <c:pt idx="0">
                  <c:v>165</c:v>
                </c:pt>
                <c:pt idx="1">
                  <c:v>165</c:v>
                </c:pt>
                <c:pt idx="2">
                  <c:v>170</c:v>
                </c:pt>
                <c:pt idx="3">
                  <c:v>170</c:v>
                </c:pt>
                <c:pt idx="4">
                  <c:v>185</c:v>
                </c:pt>
                <c:pt idx="5">
                  <c:v>200</c:v>
                </c:pt>
                <c:pt idx="6">
                  <c:v>210</c:v>
                </c:pt>
                <c:pt idx="7">
                  <c:v>210</c:v>
                </c:pt>
                <c:pt idx="8">
                  <c:v>210</c:v>
                </c:pt>
                <c:pt idx="9">
                  <c:v>210</c:v>
                </c:pt>
                <c:pt idx="10">
                  <c:v>210</c:v>
                </c:pt>
                <c:pt idx="11">
                  <c:v>210</c:v>
                </c:pt>
                <c:pt idx="12">
                  <c:v>210</c:v>
                </c:pt>
                <c:pt idx="13">
                  <c:v>210</c:v>
                </c:pt>
                <c:pt idx="14">
                  <c:v>210</c:v>
                </c:pt>
                <c:pt idx="15">
                  <c:v>210</c:v>
                </c:pt>
                <c:pt idx="16">
                  <c:v>210</c:v>
                </c:pt>
                <c:pt idx="17">
                  <c:v>210</c:v>
                </c:pt>
                <c:pt idx="18">
                  <c:v>210</c:v>
                </c:pt>
                <c:pt idx="19">
                  <c:v>210</c:v>
                </c:pt>
                <c:pt idx="20">
                  <c:v>210</c:v>
                </c:pt>
                <c:pt idx="21">
                  <c:v>125</c:v>
                </c:pt>
                <c:pt idx="22">
                  <c:v>135</c:v>
                </c:pt>
                <c:pt idx="23">
                  <c:v>145</c:v>
                </c:pt>
                <c:pt idx="24">
                  <c:v>140</c:v>
                </c:pt>
                <c:pt idx="25">
                  <c:v>125</c:v>
                </c:pt>
                <c:pt idx="26">
                  <c:v>105</c:v>
                </c:pt>
                <c:pt idx="27">
                  <c:v>100</c:v>
                </c:pt>
                <c:pt idx="28">
                  <c:v>100</c:v>
                </c:pt>
                <c:pt idx="29">
                  <c:v>95</c:v>
                </c:pt>
                <c:pt idx="30">
                  <c:v>90</c:v>
                </c:pt>
                <c:pt idx="31">
                  <c:v>90</c:v>
                </c:pt>
                <c:pt idx="32">
                  <c:v>85</c:v>
                </c:pt>
                <c:pt idx="33">
                  <c:v>105</c:v>
                </c:pt>
                <c:pt idx="34">
                  <c:v>95</c:v>
                </c:pt>
                <c:pt idx="35">
                  <c:v>90</c:v>
                </c:pt>
                <c:pt idx="36">
                  <c:v>90</c:v>
                </c:pt>
                <c:pt idx="37">
                  <c:v>90</c:v>
                </c:pt>
                <c:pt idx="38">
                  <c:v>85</c:v>
                </c:pt>
                <c:pt idx="39">
                  <c:v>85</c:v>
                </c:pt>
                <c:pt idx="40">
                  <c:v>85</c:v>
                </c:pt>
                <c:pt idx="41">
                  <c:v>85</c:v>
                </c:pt>
                <c:pt idx="42">
                  <c:v>85</c:v>
                </c:pt>
                <c:pt idx="43">
                  <c:v>75</c:v>
                </c:pt>
                <c:pt idx="44">
                  <c:v>60</c:v>
                </c:pt>
                <c:pt idx="45">
                  <c:v>60</c:v>
                </c:pt>
                <c:pt idx="46">
                  <c:v>75</c:v>
                </c:pt>
                <c:pt idx="47">
                  <c:v>70</c:v>
                </c:pt>
                <c:pt idx="48">
                  <c:v>70</c:v>
                </c:pt>
                <c:pt idx="49">
                  <c:v>85</c:v>
                </c:pt>
                <c:pt idx="50">
                  <c:v>75</c:v>
                </c:pt>
                <c:pt idx="51">
                  <c:v>75</c:v>
                </c:pt>
                <c:pt idx="52">
                  <c:v>75</c:v>
                </c:pt>
                <c:pt idx="53">
                  <c:v>75</c:v>
                </c:pt>
                <c:pt idx="54">
                  <c:v>75</c:v>
                </c:pt>
                <c:pt idx="55">
                  <c:v>60</c:v>
                </c:pt>
                <c:pt idx="56">
                  <c:v>60</c:v>
                </c:pt>
                <c:pt idx="57">
                  <c:v>60</c:v>
                </c:pt>
                <c:pt idx="58">
                  <c:v>65</c:v>
                </c:pt>
                <c:pt idx="59">
                  <c:v>75</c:v>
                </c:pt>
                <c:pt idx="60">
                  <c:v>65</c:v>
                </c:pt>
                <c:pt idx="61">
                  <c:v>80</c:v>
                </c:pt>
                <c:pt idx="62">
                  <c:v>80</c:v>
                </c:pt>
                <c:pt idx="63">
                  <c:v>70</c:v>
                </c:pt>
                <c:pt idx="64">
                  <c:v>85</c:v>
                </c:pt>
                <c:pt idx="65">
                  <c:v>75</c:v>
                </c:pt>
                <c:pt idx="66">
                  <c:v>95</c:v>
                </c:pt>
                <c:pt idx="67">
                  <c:v>75</c:v>
                </c:pt>
                <c:pt idx="68">
                  <c:v>75</c:v>
                </c:pt>
                <c:pt idx="69">
                  <c:v>75</c:v>
                </c:pt>
                <c:pt idx="70">
                  <c:v>70</c:v>
                </c:pt>
                <c:pt idx="71">
                  <c:v>80</c:v>
                </c:pt>
                <c:pt idx="72">
                  <c:v>85</c:v>
                </c:pt>
                <c:pt idx="73">
                  <c:v>75</c:v>
                </c:pt>
                <c:pt idx="74">
                  <c:v>75</c:v>
                </c:pt>
                <c:pt idx="75">
                  <c:v>80</c:v>
                </c:pt>
                <c:pt idx="76">
                  <c:v>75</c:v>
                </c:pt>
                <c:pt idx="77">
                  <c:v>75</c:v>
                </c:pt>
                <c:pt idx="78">
                  <c:v>60</c:v>
                </c:pt>
                <c:pt idx="79">
                  <c:v>65</c:v>
                </c:pt>
                <c:pt idx="80">
                  <c:v>70</c:v>
                </c:pt>
                <c:pt idx="81">
                  <c:v>75</c:v>
                </c:pt>
                <c:pt idx="82">
                  <c:v>75</c:v>
                </c:pt>
                <c:pt idx="83">
                  <c:v>75</c:v>
                </c:pt>
                <c:pt idx="84">
                  <c:v>100</c:v>
                </c:pt>
                <c:pt idx="85">
                  <c:v>95</c:v>
                </c:pt>
                <c:pt idx="86">
                  <c:v>90</c:v>
                </c:pt>
                <c:pt idx="87">
                  <c:v>115</c:v>
                </c:pt>
                <c:pt idx="88">
                  <c:v>95</c:v>
                </c:pt>
                <c:pt idx="89">
                  <c:v>90</c:v>
                </c:pt>
                <c:pt idx="90">
                  <c:v>95</c:v>
                </c:pt>
                <c:pt idx="91">
                  <c:v>95</c:v>
                </c:pt>
                <c:pt idx="92">
                  <c:v>105</c:v>
                </c:pt>
                <c:pt idx="93">
                  <c:v>115</c:v>
                </c:pt>
                <c:pt idx="94">
                  <c:v>95</c:v>
                </c:pt>
                <c:pt idx="95">
                  <c:v>105</c:v>
                </c:pt>
                <c:pt idx="96">
                  <c:v>110</c:v>
                </c:pt>
                <c:pt idx="97">
                  <c:v>105</c:v>
                </c:pt>
                <c:pt idx="98">
                  <c:v>105</c:v>
                </c:pt>
                <c:pt idx="99">
                  <c:v>100</c:v>
                </c:pt>
                <c:pt idx="100">
                  <c:v>100</c:v>
                </c:pt>
                <c:pt idx="101">
                  <c:v>110</c:v>
                </c:pt>
                <c:pt idx="102">
                  <c:v>115</c:v>
                </c:pt>
                <c:pt idx="103">
                  <c:v>110</c:v>
                </c:pt>
                <c:pt idx="104">
                  <c:v>120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hiLowLines/>
        <c:upDownBars>
          <c:gapWidth val="150"/>
          <c:upBars/>
          <c:downBars/>
        </c:upDownBars>
        <c:axId val="555825664"/>
        <c:axId val="566970048"/>
      </c:stockChart>
      <c:catAx>
        <c:axId val="555825664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spPr>
          <a:ln w="3175">
            <a:solidFill>
              <a:schemeClr val="bg1">
                <a:lumMod val="65000"/>
              </a:schemeClr>
            </a:solidFill>
            <a:prstDash val="sysDot"/>
          </a:ln>
        </c:spPr>
        <c:crossAx val="566970048"/>
        <c:crosses val="autoZero"/>
        <c:auto val="1"/>
        <c:lblAlgn val="ctr"/>
        <c:lblOffset val="100"/>
        <c:noMultiLvlLbl val="0"/>
      </c:catAx>
      <c:valAx>
        <c:axId val="566970048"/>
        <c:scaling>
          <c:orientation val="minMax"/>
        </c:scaling>
        <c:delete val="0"/>
        <c:axPos val="l"/>
        <c:majorGridlines>
          <c:spPr>
            <a:ln>
              <a:prstDash val="sysDash"/>
            </a:ln>
          </c:spPr>
        </c:majorGridlines>
        <c:numFmt formatCode="General" sourceLinked="1"/>
        <c:majorTickMark val="out"/>
        <c:minorTickMark val="none"/>
        <c:tickLblPos val="nextTo"/>
        <c:crossAx val="555825664"/>
        <c:crosses val="autoZero"/>
        <c:crossBetween val="between"/>
      </c:valAx>
    </c:plotArea>
    <c:plotVisOnly val="1"/>
    <c:dispBlanksAs val="gap"/>
    <c:showDLblsOverMax val="0"/>
  </c:chart>
  <c:spPr>
    <a:ln w="19050">
      <a:solidFill>
        <a:schemeClr val="accent2">
          <a:lumMod val="75000"/>
        </a:schemeClr>
      </a:solidFill>
    </a:ln>
  </c:spPr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損益グラフ!$D$2</c:f>
              <c:strCache>
                <c:ptCount val="1"/>
                <c:pt idx="0">
                  <c:v>売損益</c:v>
                </c:pt>
              </c:strCache>
            </c:strRef>
          </c:tx>
          <c:spPr>
            <a:ln>
              <a:solidFill>
                <a:srgbClr val="002060"/>
              </a:solidFill>
            </a:ln>
          </c:spPr>
          <c:marker>
            <c:symbol val="none"/>
          </c:marker>
          <c:cat>
            <c:multiLvlStrRef>
              <c:f>損益グラフ!$B$3:$C$107</c:f>
              <c:multiLvlStrCache>
                <c:ptCount val="105"/>
                <c:lvl>
                  <c:pt idx="0">
                    <c:v>9:00</c:v>
                  </c:pt>
                  <c:pt idx="1">
                    <c:v>10:00</c:v>
                  </c:pt>
                  <c:pt idx="2">
                    <c:v>11:00</c:v>
                  </c:pt>
                  <c:pt idx="3">
                    <c:v>12:00</c:v>
                  </c:pt>
                  <c:pt idx="4">
                    <c:v>13:00</c:v>
                  </c:pt>
                  <c:pt idx="5">
                    <c:v>14:00</c:v>
                  </c:pt>
                  <c:pt idx="6">
                    <c:v>15:00</c:v>
                  </c:pt>
                  <c:pt idx="7">
                    <c:v>16:00</c:v>
                  </c:pt>
                  <c:pt idx="8">
                    <c:v>17:00</c:v>
                  </c:pt>
                  <c:pt idx="9">
                    <c:v>18:00</c:v>
                  </c:pt>
                  <c:pt idx="10">
                    <c:v>19:00</c:v>
                  </c:pt>
                  <c:pt idx="11">
                    <c:v>20:00</c:v>
                  </c:pt>
                  <c:pt idx="12">
                    <c:v>21:00</c:v>
                  </c:pt>
                  <c:pt idx="13">
                    <c:v>22:00</c:v>
                  </c:pt>
                  <c:pt idx="14">
                    <c:v>23:00</c:v>
                  </c:pt>
                  <c:pt idx="15">
                    <c:v>0:00</c:v>
                  </c:pt>
                  <c:pt idx="16">
                    <c:v>1:00</c:v>
                  </c:pt>
                  <c:pt idx="17">
                    <c:v>2:00</c:v>
                  </c:pt>
                  <c:pt idx="18">
                    <c:v>3:00</c:v>
                  </c:pt>
                  <c:pt idx="19">
                    <c:v>4:00</c:v>
                  </c:pt>
                  <c:pt idx="20">
                    <c:v>5:00</c:v>
                  </c:pt>
                  <c:pt idx="21">
                    <c:v>9:00</c:v>
                  </c:pt>
                  <c:pt idx="22">
                    <c:v>10:00</c:v>
                  </c:pt>
                  <c:pt idx="23">
                    <c:v>11:00</c:v>
                  </c:pt>
                  <c:pt idx="24">
                    <c:v>12:00</c:v>
                  </c:pt>
                  <c:pt idx="25">
                    <c:v>13:00</c:v>
                  </c:pt>
                  <c:pt idx="26">
                    <c:v>14:00</c:v>
                  </c:pt>
                  <c:pt idx="27">
                    <c:v>15:00</c:v>
                  </c:pt>
                  <c:pt idx="28">
                    <c:v>16:00</c:v>
                  </c:pt>
                  <c:pt idx="29">
                    <c:v>17:00</c:v>
                  </c:pt>
                  <c:pt idx="30">
                    <c:v>18:00</c:v>
                  </c:pt>
                  <c:pt idx="31">
                    <c:v>19:00</c:v>
                  </c:pt>
                  <c:pt idx="32">
                    <c:v>20:00</c:v>
                  </c:pt>
                  <c:pt idx="33">
                    <c:v>21:00</c:v>
                  </c:pt>
                  <c:pt idx="34">
                    <c:v>22:00</c:v>
                  </c:pt>
                  <c:pt idx="35">
                    <c:v>23:00</c:v>
                  </c:pt>
                  <c:pt idx="36">
                    <c:v>0:00</c:v>
                  </c:pt>
                  <c:pt idx="37">
                    <c:v>1:00</c:v>
                  </c:pt>
                  <c:pt idx="38">
                    <c:v>2:00</c:v>
                  </c:pt>
                  <c:pt idx="39">
                    <c:v>3:00</c:v>
                  </c:pt>
                  <c:pt idx="40">
                    <c:v>4:00</c:v>
                  </c:pt>
                  <c:pt idx="41">
                    <c:v>5:00</c:v>
                  </c:pt>
                  <c:pt idx="42">
                    <c:v>9:00</c:v>
                  </c:pt>
                  <c:pt idx="43">
                    <c:v>10:00</c:v>
                  </c:pt>
                  <c:pt idx="44">
                    <c:v>11:00</c:v>
                  </c:pt>
                  <c:pt idx="45">
                    <c:v>12:00</c:v>
                  </c:pt>
                  <c:pt idx="46">
                    <c:v>13:00</c:v>
                  </c:pt>
                  <c:pt idx="47">
                    <c:v>14:00</c:v>
                  </c:pt>
                  <c:pt idx="48">
                    <c:v>15:00</c:v>
                  </c:pt>
                  <c:pt idx="49">
                    <c:v>16:00</c:v>
                  </c:pt>
                  <c:pt idx="50">
                    <c:v>17:00</c:v>
                  </c:pt>
                  <c:pt idx="51">
                    <c:v>18:00</c:v>
                  </c:pt>
                  <c:pt idx="52">
                    <c:v>19:00</c:v>
                  </c:pt>
                  <c:pt idx="53">
                    <c:v>20:00</c:v>
                  </c:pt>
                  <c:pt idx="54">
                    <c:v>21:00</c:v>
                  </c:pt>
                  <c:pt idx="55">
                    <c:v>22:00</c:v>
                  </c:pt>
                  <c:pt idx="56">
                    <c:v>23:00</c:v>
                  </c:pt>
                  <c:pt idx="57">
                    <c:v>0:00</c:v>
                  </c:pt>
                  <c:pt idx="58">
                    <c:v>1:00</c:v>
                  </c:pt>
                  <c:pt idx="59">
                    <c:v>2:00</c:v>
                  </c:pt>
                  <c:pt idx="60">
                    <c:v>3:00</c:v>
                  </c:pt>
                  <c:pt idx="61">
                    <c:v>4:00</c:v>
                  </c:pt>
                  <c:pt idx="62">
                    <c:v>5:00</c:v>
                  </c:pt>
                  <c:pt idx="63">
                    <c:v>9:00</c:v>
                  </c:pt>
                  <c:pt idx="64">
                    <c:v>10:00</c:v>
                  </c:pt>
                  <c:pt idx="65">
                    <c:v>11:00</c:v>
                  </c:pt>
                  <c:pt idx="66">
                    <c:v>12:00</c:v>
                  </c:pt>
                  <c:pt idx="67">
                    <c:v>13:00</c:v>
                  </c:pt>
                  <c:pt idx="68">
                    <c:v>14:00</c:v>
                  </c:pt>
                  <c:pt idx="69">
                    <c:v>15:00</c:v>
                  </c:pt>
                  <c:pt idx="70">
                    <c:v>16:00</c:v>
                  </c:pt>
                  <c:pt idx="71">
                    <c:v>17:00</c:v>
                  </c:pt>
                  <c:pt idx="72">
                    <c:v>18:00</c:v>
                  </c:pt>
                  <c:pt idx="73">
                    <c:v>19:00</c:v>
                  </c:pt>
                  <c:pt idx="74">
                    <c:v>20:00</c:v>
                  </c:pt>
                  <c:pt idx="75">
                    <c:v>21:00</c:v>
                  </c:pt>
                  <c:pt idx="76">
                    <c:v>22:00</c:v>
                  </c:pt>
                  <c:pt idx="77">
                    <c:v>23:00</c:v>
                  </c:pt>
                  <c:pt idx="78">
                    <c:v>0:00</c:v>
                  </c:pt>
                  <c:pt idx="79">
                    <c:v>1:00</c:v>
                  </c:pt>
                  <c:pt idx="80">
                    <c:v>2:00</c:v>
                  </c:pt>
                  <c:pt idx="81">
                    <c:v>3:00</c:v>
                  </c:pt>
                  <c:pt idx="82">
                    <c:v>4:00</c:v>
                  </c:pt>
                  <c:pt idx="83">
                    <c:v>5:00</c:v>
                  </c:pt>
                  <c:pt idx="84">
                    <c:v>9:00</c:v>
                  </c:pt>
                  <c:pt idx="85">
                    <c:v>10:00</c:v>
                  </c:pt>
                  <c:pt idx="86">
                    <c:v>11:00</c:v>
                  </c:pt>
                  <c:pt idx="87">
                    <c:v>12:00</c:v>
                  </c:pt>
                  <c:pt idx="88">
                    <c:v>13:00</c:v>
                  </c:pt>
                  <c:pt idx="89">
                    <c:v>14:00</c:v>
                  </c:pt>
                  <c:pt idx="90">
                    <c:v>15:00</c:v>
                  </c:pt>
                  <c:pt idx="91">
                    <c:v>16:00</c:v>
                  </c:pt>
                  <c:pt idx="92">
                    <c:v>17:00</c:v>
                  </c:pt>
                  <c:pt idx="93">
                    <c:v>18:00</c:v>
                  </c:pt>
                  <c:pt idx="94">
                    <c:v>19:00</c:v>
                  </c:pt>
                  <c:pt idx="95">
                    <c:v>20:00</c:v>
                  </c:pt>
                  <c:pt idx="96">
                    <c:v>21:00</c:v>
                  </c:pt>
                  <c:pt idx="97">
                    <c:v>22:00</c:v>
                  </c:pt>
                  <c:pt idx="98">
                    <c:v>23:00</c:v>
                  </c:pt>
                  <c:pt idx="99">
                    <c:v>0:00</c:v>
                  </c:pt>
                  <c:pt idx="100">
                    <c:v>1:00</c:v>
                  </c:pt>
                  <c:pt idx="101">
                    <c:v>2:00</c:v>
                  </c:pt>
                  <c:pt idx="102">
                    <c:v>3:00</c:v>
                  </c:pt>
                  <c:pt idx="103">
                    <c:v>4:00</c:v>
                  </c:pt>
                  <c:pt idx="104">
                    <c:v>5:00</c:v>
                  </c:pt>
                </c:lvl>
                <c:lvl>
                  <c:pt idx="0">
                    <c:v>2018/2/9</c:v>
                  </c:pt>
                  <c:pt idx="21">
                    <c:v>2018/2/13</c:v>
                  </c:pt>
                  <c:pt idx="42">
                    <c:v>2018/2/14</c:v>
                  </c:pt>
                  <c:pt idx="63">
                    <c:v>2018/2/15</c:v>
                  </c:pt>
                  <c:pt idx="84">
                    <c:v>2018/2/16</c:v>
                  </c:pt>
                </c:lvl>
              </c:multiLvlStrCache>
            </c:multiLvlStrRef>
          </c:cat>
          <c:val>
            <c:numRef>
              <c:f>損益グラフ!$D$3:$D$107</c:f>
              <c:numCache>
                <c:formatCode>General</c:formatCode>
                <c:ptCount val="105"/>
                <c:pt idx="0">
                  <c:v>-43</c:v>
                </c:pt>
                <c:pt idx="1">
                  <c:v>-43</c:v>
                </c:pt>
                <c:pt idx="2">
                  <c:v>-48</c:v>
                </c:pt>
                <c:pt idx="3">
                  <c:v>-48</c:v>
                </c:pt>
                <c:pt idx="4">
                  <c:v>-53</c:v>
                </c:pt>
                <c:pt idx="5">
                  <c:v>-58</c:v>
                </c:pt>
                <c:pt idx="6">
                  <c:v>-63</c:v>
                </c:pt>
                <c:pt idx="7">
                  <c:v>-63</c:v>
                </c:pt>
                <c:pt idx="8">
                  <c:v>-63</c:v>
                </c:pt>
                <c:pt idx="9">
                  <c:v>-63</c:v>
                </c:pt>
                <c:pt idx="10">
                  <c:v>-63</c:v>
                </c:pt>
                <c:pt idx="11">
                  <c:v>-63</c:v>
                </c:pt>
                <c:pt idx="12">
                  <c:v>-63</c:v>
                </c:pt>
                <c:pt idx="13">
                  <c:v>-63</c:v>
                </c:pt>
                <c:pt idx="14">
                  <c:v>-63</c:v>
                </c:pt>
                <c:pt idx="15">
                  <c:v>-63</c:v>
                </c:pt>
                <c:pt idx="16">
                  <c:v>-63</c:v>
                </c:pt>
                <c:pt idx="17">
                  <c:v>-63</c:v>
                </c:pt>
                <c:pt idx="18">
                  <c:v>-63</c:v>
                </c:pt>
                <c:pt idx="19">
                  <c:v>-63</c:v>
                </c:pt>
                <c:pt idx="20">
                  <c:v>-63</c:v>
                </c:pt>
                <c:pt idx="21">
                  <c:v>-11</c:v>
                </c:pt>
                <c:pt idx="22">
                  <c:v>-16</c:v>
                </c:pt>
                <c:pt idx="23">
                  <c:v>-16</c:v>
                </c:pt>
                <c:pt idx="24">
                  <c:v>-15</c:v>
                </c:pt>
                <c:pt idx="25">
                  <c:v>-13</c:v>
                </c:pt>
                <c:pt idx="26">
                  <c:v>-5</c:v>
                </c:pt>
                <c:pt idx="27">
                  <c:v>-5</c:v>
                </c:pt>
                <c:pt idx="28">
                  <c:v>-5</c:v>
                </c:pt>
                <c:pt idx="29">
                  <c:v>-7</c:v>
                </c:pt>
                <c:pt idx="30">
                  <c:v>-4</c:v>
                </c:pt>
                <c:pt idx="31">
                  <c:v>-4</c:v>
                </c:pt>
                <c:pt idx="32">
                  <c:v>-1</c:v>
                </c:pt>
                <c:pt idx="33">
                  <c:v>-13</c:v>
                </c:pt>
                <c:pt idx="34">
                  <c:v>-5</c:v>
                </c:pt>
                <c:pt idx="35">
                  <c:v>-5</c:v>
                </c:pt>
                <c:pt idx="36">
                  <c:v>-2</c:v>
                </c:pt>
                <c:pt idx="37">
                  <c:v>-4</c:v>
                </c:pt>
                <c:pt idx="38">
                  <c:v>-3</c:v>
                </c:pt>
                <c:pt idx="39">
                  <c:v>-6</c:v>
                </c:pt>
                <c:pt idx="40">
                  <c:v>-7</c:v>
                </c:pt>
                <c:pt idx="41">
                  <c:v>-9</c:v>
                </c:pt>
                <c:pt idx="42">
                  <c:v>0</c:v>
                </c:pt>
                <c:pt idx="43">
                  <c:v>6</c:v>
                </c:pt>
                <c:pt idx="44">
                  <c:v>9</c:v>
                </c:pt>
                <c:pt idx="45">
                  <c:v>8</c:v>
                </c:pt>
                <c:pt idx="46">
                  <c:v>4</c:v>
                </c:pt>
                <c:pt idx="47">
                  <c:v>6</c:v>
                </c:pt>
                <c:pt idx="48">
                  <c:v>5</c:v>
                </c:pt>
                <c:pt idx="49">
                  <c:v>2</c:v>
                </c:pt>
                <c:pt idx="50">
                  <c:v>2</c:v>
                </c:pt>
                <c:pt idx="51">
                  <c:v>3</c:v>
                </c:pt>
                <c:pt idx="52">
                  <c:v>4</c:v>
                </c:pt>
                <c:pt idx="53">
                  <c:v>3</c:v>
                </c:pt>
                <c:pt idx="54">
                  <c:v>3</c:v>
                </c:pt>
                <c:pt idx="55">
                  <c:v>6</c:v>
                </c:pt>
                <c:pt idx="56">
                  <c:v>7</c:v>
                </c:pt>
                <c:pt idx="57">
                  <c:v>8</c:v>
                </c:pt>
                <c:pt idx="58">
                  <c:v>6</c:v>
                </c:pt>
                <c:pt idx="59">
                  <c:v>4</c:v>
                </c:pt>
                <c:pt idx="60">
                  <c:v>4</c:v>
                </c:pt>
                <c:pt idx="61">
                  <c:v>-3</c:v>
                </c:pt>
                <c:pt idx="62">
                  <c:v>-3</c:v>
                </c:pt>
                <c:pt idx="63">
                  <c:v>6</c:v>
                </c:pt>
                <c:pt idx="64">
                  <c:v>0</c:v>
                </c:pt>
                <c:pt idx="65">
                  <c:v>5</c:v>
                </c:pt>
                <c:pt idx="66">
                  <c:v>-2</c:v>
                </c:pt>
                <c:pt idx="67">
                  <c:v>6</c:v>
                </c:pt>
                <c:pt idx="68">
                  <c:v>8</c:v>
                </c:pt>
                <c:pt idx="69">
                  <c:v>7</c:v>
                </c:pt>
                <c:pt idx="70">
                  <c:v>9</c:v>
                </c:pt>
                <c:pt idx="71">
                  <c:v>7</c:v>
                </c:pt>
                <c:pt idx="72">
                  <c:v>6</c:v>
                </c:pt>
                <c:pt idx="73">
                  <c:v>7</c:v>
                </c:pt>
                <c:pt idx="74">
                  <c:v>7</c:v>
                </c:pt>
                <c:pt idx="75">
                  <c:v>8</c:v>
                </c:pt>
                <c:pt idx="76">
                  <c:v>9</c:v>
                </c:pt>
                <c:pt idx="77">
                  <c:v>9</c:v>
                </c:pt>
                <c:pt idx="78">
                  <c:v>11</c:v>
                </c:pt>
                <c:pt idx="79">
                  <c:v>12</c:v>
                </c:pt>
                <c:pt idx="80">
                  <c:v>8</c:v>
                </c:pt>
                <c:pt idx="81">
                  <c:v>9</c:v>
                </c:pt>
                <c:pt idx="82">
                  <c:v>9</c:v>
                </c:pt>
                <c:pt idx="83">
                  <c:v>12</c:v>
                </c:pt>
                <c:pt idx="84">
                  <c:v>0</c:v>
                </c:pt>
                <c:pt idx="85">
                  <c:v>3</c:v>
                </c:pt>
                <c:pt idx="86">
                  <c:v>4</c:v>
                </c:pt>
                <c:pt idx="87">
                  <c:v>-5</c:v>
                </c:pt>
                <c:pt idx="88">
                  <c:v>3</c:v>
                </c:pt>
                <c:pt idx="89">
                  <c:v>5</c:v>
                </c:pt>
                <c:pt idx="90">
                  <c:v>3</c:v>
                </c:pt>
                <c:pt idx="91">
                  <c:v>4</c:v>
                </c:pt>
                <c:pt idx="92">
                  <c:v>-2</c:v>
                </c:pt>
                <c:pt idx="93">
                  <c:v>-4</c:v>
                </c:pt>
                <c:pt idx="94">
                  <c:v>-1</c:v>
                </c:pt>
                <c:pt idx="95">
                  <c:v>-4</c:v>
                </c:pt>
                <c:pt idx="96">
                  <c:v>-4</c:v>
                </c:pt>
                <c:pt idx="97">
                  <c:v>-3</c:v>
                </c:pt>
                <c:pt idx="98">
                  <c:v>-1</c:v>
                </c:pt>
                <c:pt idx="99">
                  <c:v>0</c:v>
                </c:pt>
                <c:pt idx="100">
                  <c:v>-2</c:v>
                </c:pt>
                <c:pt idx="101">
                  <c:v>-3</c:v>
                </c:pt>
                <c:pt idx="102">
                  <c:v>-4</c:v>
                </c:pt>
                <c:pt idx="103">
                  <c:v>-4</c:v>
                </c:pt>
                <c:pt idx="104">
                  <c:v>-7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損益グラフ!$E$2</c:f>
              <c:strCache>
                <c:ptCount val="1"/>
                <c:pt idx="0">
                  <c:v>買損益</c:v>
                </c:pt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cat>
            <c:multiLvlStrRef>
              <c:f>損益グラフ!$B$3:$C$107</c:f>
              <c:multiLvlStrCache>
                <c:ptCount val="105"/>
                <c:lvl>
                  <c:pt idx="0">
                    <c:v>9:00</c:v>
                  </c:pt>
                  <c:pt idx="1">
                    <c:v>10:00</c:v>
                  </c:pt>
                  <c:pt idx="2">
                    <c:v>11:00</c:v>
                  </c:pt>
                  <c:pt idx="3">
                    <c:v>12:00</c:v>
                  </c:pt>
                  <c:pt idx="4">
                    <c:v>13:00</c:v>
                  </c:pt>
                  <c:pt idx="5">
                    <c:v>14:00</c:v>
                  </c:pt>
                  <c:pt idx="6">
                    <c:v>15:00</c:v>
                  </c:pt>
                  <c:pt idx="7">
                    <c:v>16:00</c:v>
                  </c:pt>
                  <c:pt idx="8">
                    <c:v>17:00</c:v>
                  </c:pt>
                  <c:pt idx="9">
                    <c:v>18:00</c:v>
                  </c:pt>
                  <c:pt idx="10">
                    <c:v>19:00</c:v>
                  </c:pt>
                  <c:pt idx="11">
                    <c:v>20:00</c:v>
                  </c:pt>
                  <c:pt idx="12">
                    <c:v>21:00</c:v>
                  </c:pt>
                  <c:pt idx="13">
                    <c:v>22:00</c:v>
                  </c:pt>
                  <c:pt idx="14">
                    <c:v>23:00</c:v>
                  </c:pt>
                  <c:pt idx="15">
                    <c:v>0:00</c:v>
                  </c:pt>
                  <c:pt idx="16">
                    <c:v>1:00</c:v>
                  </c:pt>
                  <c:pt idx="17">
                    <c:v>2:00</c:v>
                  </c:pt>
                  <c:pt idx="18">
                    <c:v>3:00</c:v>
                  </c:pt>
                  <c:pt idx="19">
                    <c:v>4:00</c:v>
                  </c:pt>
                  <c:pt idx="20">
                    <c:v>5:00</c:v>
                  </c:pt>
                  <c:pt idx="21">
                    <c:v>9:00</c:v>
                  </c:pt>
                  <c:pt idx="22">
                    <c:v>10:00</c:v>
                  </c:pt>
                  <c:pt idx="23">
                    <c:v>11:00</c:v>
                  </c:pt>
                  <c:pt idx="24">
                    <c:v>12:00</c:v>
                  </c:pt>
                  <c:pt idx="25">
                    <c:v>13:00</c:v>
                  </c:pt>
                  <c:pt idx="26">
                    <c:v>14:00</c:v>
                  </c:pt>
                  <c:pt idx="27">
                    <c:v>15:00</c:v>
                  </c:pt>
                  <c:pt idx="28">
                    <c:v>16:00</c:v>
                  </c:pt>
                  <c:pt idx="29">
                    <c:v>17:00</c:v>
                  </c:pt>
                  <c:pt idx="30">
                    <c:v>18:00</c:v>
                  </c:pt>
                  <c:pt idx="31">
                    <c:v>19:00</c:v>
                  </c:pt>
                  <c:pt idx="32">
                    <c:v>20:00</c:v>
                  </c:pt>
                  <c:pt idx="33">
                    <c:v>21:00</c:v>
                  </c:pt>
                  <c:pt idx="34">
                    <c:v>22:00</c:v>
                  </c:pt>
                  <c:pt idx="35">
                    <c:v>23:00</c:v>
                  </c:pt>
                  <c:pt idx="36">
                    <c:v>0:00</c:v>
                  </c:pt>
                  <c:pt idx="37">
                    <c:v>1:00</c:v>
                  </c:pt>
                  <c:pt idx="38">
                    <c:v>2:00</c:v>
                  </c:pt>
                  <c:pt idx="39">
                    <c:v>3:00</c:v>
                  </c:pt>
                  <c:pt idx="40">
                    <c:v>4:00</c:v>
                  </c:pt>
                  <c:pt idx="41">
                    <c:v>5:00</c:v>
                  </c:pt>
                  <c:pt idx="42">
                    <c:v>9:00</c:v>
                  </c:pt>
                  <c:pt idx="43">
                    <c:v>10:00</c:v>
                  </c:pt>
                  <c:pt idx="44">
                    <c:v>11:00</c:v>
                  </c:pt>
                  <c:pt idx="45">
                    <c:v>12:00</c:v>
                  </c:pt>
                  <c:pt idx="46">
                    <c:v>13:00</c:v>
                  </c:pt>
                  <c:pt idx="47">
                    <c:v>14:00</c:v>
                  </c:pt>
                  <c:pt idx="48">
                    <c:v>15:00</c:v>
                  </c:pt>
                  <c:pt idx="49">
                    <c:v>16:00</c:v>
                  </c:pt>
                  <c:pt idx="50">
                    <c:v>17:00</c:v>
                  </c:pt>
                  <c:pt idx="51">
                    <c:v>18:00</c:v>
                  </c:pt>
                  <c:pt idx="52">
                    <c:v>19:00</c:v>
                  </c:pt>
                  <c:pt idx="53">
                    <c:v>20:00</c:v>
                  </c:pt>
                  <c:pt idx="54">
                    <c:v>21:00</c:v>
                  </c:pt>
                  <c:pt idx="55">
                    <c:v>22:00</c:v>
                  </c:pt>
                  <c:pt idx="56">
                    <c:v>23:00</c:v>
                  </c:pt>
                  <c:pt idx="57">
                    <c:v>0:00</c:v>
                  </c:pt>
                  <c:pt idx="58">
                    <c:v>1:00</c:v>
                  </c:pt>
                  <c:pt idx="59">
                    <c:v>2:00</c:v>
                  </c:pt>
                  <c:pt idx="60">
                    <c:v>3:00</c:v>
                  </c:pt>
                  <c:pt idx="61">
                    <c:v>4:00</c:v>
                  </c:pt>
                  <c:pt idx="62">
                    <c:v>5:00</c:v>
                  </c:pt>
                  <c:pt idx="63">
                    <c:v>9:00</c:v>
                  </c:pt>
                  <c:pt idx="64">
                    <c:v>10:00</c:v>
                  </c:pt>
                  <c:pt idx="65">
                    <c:v>11:00</c:v>
                  </c:pt>
                  <c:pt idx="66">
                    <c:v>12:00</c:v>
                  </c:pt>
                  <c:pt idx="67">
                    <c:v>13:00</c:v>
                  </c:pt>
                  <c:pt idx="68">
                    <c:v>14:00</c:v>
                  </c:pt>
                  <c:pt idx="69">
                    <c:v>15:00</c:v>
                  </c:pt>
                  <c:pt idx="70">
                    <c:v>16:00</c:v>
                  </c:pt>
                  <c:pt idx="71">
                    <c:v>17:00</c:v>
                  </c:pt>
                  <c:pt idx="72">
                    <c:v>18:00</c:v>
                  </c:pt>
                  <c:pt idx="73">
                    <c:v>19:00</c:v>
                  </c:pt>
                  <c:pt idx="74">
                    <c:v>20:00</c:v>
                  </c:pt>
                  <c:pt idx="75">
                    <c:v>21:00</c:v>
                  </c:pt>
                  <c:pt idx="76">
                    <c:v>22:00</c:v>
                  </c:pt>
                  <c:pt idx="77">
                    <c:v>23:00</c:v>
                  </c:pt>
                  <c:pt idx="78">
                    <c:v>0:00</c:v>
                  </c:pt>
                  <c:pt idx="79">
                    <c:v>1:00</c:v>
                  </c:pt>
                  <c:pt idx="80">
                    <c:v>2:00</c:v>
                  </c:pt>
                  <c:pt idx="81">
                    <c:v>3:00</c:v>
                  </c:pt>
                  <c:pt idx="82">
                    <c:v>4:00</c:v>
                  </c:pt>
                  <c:pt idx="83">
                    <c:v>5:00</c:v>
                  </c:pt>
                  <c:pt idx="84">
                    <c:v>9:00</c:v>
                  </c:pt>
                  <c:pt idx="85">
                    <c:v>10:00</c:v>
                  </c:pt>
                  <c:pt idx="86">
                    <c:v>11:00</c:v>
                  </c:pt>
                  <c:pt idx="87">
                    <c:v>12:00</c:v>
                  </c:pt>
                  <c:pt idx="88">
                    <c:v>13:00</c:v>
                  </c:pt>
                  <c:pt idx="89">
                    <c:v>14:00</c:v>
                  </c:pt>
                  <c:pt idx="90">
                    <c:v>15:00</c:v>
                  </c:pt>
                  <c:pt idx="91">
                    <c:v>16:00</c:v>
                  </c:pt>
                  <c:pt idx="92">
                    <c:v>17:00</c:v>
                  </c:pt>
                  <c:pt idx="93">
                    <c:v>18:00</c:v>
                  </c:pt>
                  <c:pt idx="94">
                    <c:v>19:00</c:v>
                  </c:pt>
                  <c:pt idx="95">
                    <c:v>20:00</c:v>
                  </c:pt>
                  <c:pt idx="96">
                    <c:v>21:00</c:v>
                  </c:pt>
                  <c:pt idx="97">
                    <c:v>22:00</c:v>
                  </c:pt>
                  <c:pt idx="98">
                    <c:v>23:00</c:v>
                  </c:pt>
                  <c:pt idx="99">
                    <c:v>0:00</c:v>
                  </c:pt>
                  <c:pt idx="100">
                    <c:v>1:00</c:v>
                  </c:pt>
                  <c:pt idx="101">
                    <c:v>2:00</c:v>
                  </c:pt>
                  <c:pt idx="102">
                    <c:v>3:00</c:v>
                  </c:pt>
                  <c:pt idx="103">
                    <c:v>4:00</c:v>
                  </c:pt>
                  <c:pt idx="104">
                    <c:v>5:00</c:v>
                  </c:pt>
                </c:lvl>
                <c:lvl>
                  <c:pt idx="0">
                    <c:v>2018/2/9</c:v>
                  </c:pt>
                  <c:pt idx="21">
                    <c:v>2018/2/13</c:v>
                  </c:pt>
                  <c:pt idx="42">
                    <c:v>2018/2/14</c:v>
                  </c:pt>
                  <c:pt idx="63">
                    <c:v>2018/2/15</c:v>
                  </c:pt>
                  <c:pt idx="84">
                    <c:v>2018/2/16</c:v>
                  </c:pt>
                </c:lvl>
              </c:multiLvlStrCache>
            </c:multiLvlStrRef>
          </c:cat>
          <c:val>
            <c:numRef>
              <c:f>損益グラフ!$E$3:$E$107</c:f>
              <c:numCache>
                <c:formatCode>General</c:formatCode>
                <c:ptCount val="105"/>
                <c:pt idx="0">
                  <c:v>50</c:v>
                </c:pt>
                <c:pt idx="1">
                  <c:v>50</c:v>
                </c:pt>
                <c:pt idx="2">
                  <c:v>55</c:v>
                </c:pt>
                <c:pt idx="3">
                  <c:v>55</c:v>
                </c:pt>
                <c:pt idx="4">
                  <c:v>70</c:v>
                </c:pt>
                <c:pt idx="5">
                  <c:v>85</c:v>
                </c:pt>
                <c:pt idx="6">
                  <c:v>95</c:v>
                </c:pt>
                <c:pt idx="7">
                  <c:v>95</c:v>
                </c:pt>
                <c:pt idx="8">
                  <c:v>95</c:v>
                </c:pt>
                <c:pt idx="9">
                  <c:v>95</c:v>
                </c:pt>
                <c:pt idx="10">
                  <c:v>95</c:v>
                </c:pt>
                <c:pt idx="11">
                  <c:v>95</c:v>
                </c:pt>
                <c:pt idx="12">
                  <c:v>95</c:v>
                </c:pt>
                <c:pt idx="13">
                  <c:v>95</c:v>
                </c:pt>
                <c:pt idx="14">
                  <c:v>95</c:v>
                </c:pt>
                <c:pt idx="15">
                  <c:v>95</c:v>
                </c:pt>
                <c:pt idx="16">
                  <c:v>95</c:v>
                </c:pt>
                <c:pt idx="17">
                  <c:v>95</c:v>
                </c:pt>
                <c:pt idx="18">
                  <c:v>95</c:v>
                </c:pt>
                <c:pt idx="19">
                  <c:v>95</c:v>
                </c:pt>
                <c:pt idx="20">
                  <c:v>95</c:v>
                </c:pt>
                <c:pt idx="21">
                  <c:v>10</c:v>
                </c:pt>
                <c:pt idx="22">
                  <c:v>20</c:v>
                </c:pt>
                <c:pt idx="23">
                  <c:v>30</c:v>
                </c:pt>
                <c:pt idx="24">
                  <c:v>25</c:v>
                </c:pt>
                <c:pt idx="25">
                  <c:v>10</c:v>
                </c:pt>
                <c:pt idx="26">
                  <c:v>-10</c:v>
                </c:pt>
                <c:pt idx="27">
                  <c:v>-15</c:v>
                </c:pt>
                <c:pt idx="28">
                  <c:v>-15</c:v>
                </c:pt>
                <c:pt idx="29">
                  <c:v>-20</c:v>
                </c:pt>
                <c:pt idx="30">
                  <c:v>-25</c:v>
                </c:pt>
                <c:pt idx="31">
                  <c:v>-25</c:v>
                </c:pt>
                <c:pt idx="32">
                  <c:v>-30</c:v>
                </c:pt>
                <c:pt idx="33">
                  <c:v>-10</c:v>
                </c:pt>
                <c:pt idx="34">
                  <c:v>-20</c:v>
                </c:pt>
                <c:pt idx="35">
                  <c:v>-25</c:v>
                </c:pt>
                <c:pt idx="36">
                  <c:v>-25</c:v>
                </c:pt>
                <c:pt idx="37">
                  <c:v>-25</c:v>
                </c:pt>
                <c:pt idx="38">
                  <c:v>-30</c:v>
                </c:pt>
                <c:pt idx="39">
                  <c:v>-30</c:v>
                </c:pt>
                <c:pt idx="40">
                  <c:v>-30</c:v>
                </c:pt>
                <c:pt idx="41">
                  <c:v>-30</c:v>
                </c:pt>
                <c:pt idx="42">
                  <c:v>-30</c:v>
                </c:pt>
                <c:pt idx="43">
                  <c:v>-40</c:v>
                </c:pt>
                <c:pt idx="44">
                  <c:v>-55</c:v>
                </c:pt>
                <c:pt idx="45">
                  <c:v>-55</c:v>
                </c:pt>
                <c:pt idx="46">
                  <c:v>-40</c:v>
                </c:pt>
                <c:pt idx="47">
                  <c:v>-45</c:v>
                </c:pt>
                <c:pt idx="48">
                  <c:v>-45</c:v>
                </c:pt>
                <c:pt idx="49">
                  <c:v>-30</c:v>
                </c:pt>
                <c:pt idx="50">
                  <c:v>-40</c:v>
                </c:pt>
                <c:pt idx="51">
                  <c:v>-40</c:v>
                </c:pt>
                <c:pt idx="52">
                  <c:v>-40</c:v>
                </c:pt>
                <c:pt idx="53">
                  <c:v>-40</c:v>
                </c:pt>
                <c:pt idx="54">
                  <c:v>-40</c:v>
                </c:pt>
                <c:pt idx="55">
                  <c:v>-55</c:v>
                </c:pt>
                <c:pt idx="56">
                  <c:v>-55</c:v>
                </c:pt>
                <c:pt idx="57">
                  <c:v>-55</c:v>
                </c:pt>
                <c:pt idx="58">
                  <c:v>-50</c:v>
                </c:pt>
                <c:pt idx="59">
                  <c:v>-40</c:v>
                </c:pt>
                <c:pt idx="60">
                  <c:v>-50</c:v>
                </c:pt>
                <c:pt idx="61">
                  <c:v>-35</c:v>
                </c:pt>
                <c:pt idx="62">
                  <c:v>-35</c:v>
                </c:pt>
                <c:pt idx="63">
                  <c:v>-45</c:v>
                </c:pt>
                <c:pt idx="64">
                  <c:v>-30</c:v>
                </c:pt>
                <c:pt idx="65">
                  <c:v>-40</c:v>
                </c:pt>
                <c:pt idx="66">
                  <c:v>-20</c:v>
                </c:pt>
                <c:pt idx="67">
                  <c:v>-40</c:v>
                </c:pt>
                <c:pt idx="68">
                  <c:v>-40</c:v>
                </c:pt>
                <c:pt idx="69">
                  <c:v>-40</c:v>
                </c:pt>
                <c:pt idx="70">
                  <c:v>-45</c:v>
                </c:pt>
                <c:pt idx="71">
                  <c:v>-35</c:v>
                </c:pt>
                <c:pt idx="72">
                  <c:v>-30</c:v>
                </c:pt>
                <c:pt idx="73">
                  <c:v>-40</c:v>
                </c:pt>
                <c:pt idx="74">
                  <c:v>-40</c:v>
                </c:pt>
                <c:pt idx="75">
                  <c:v>-35</c:v>
                </c:pt>
                <c:pt idx="76">
                  <c:v>-40</c:v>
                </c:pt>
                <c:pt idx="77">
                  <c:v>-40</c:v>
                </c:pt>
                <c:pt idx="78">
                  <c:v>-55</c:v>
                </c:pt>
                <c:pt idx="79">
                  <c:v>-50</c:v>
                </c:pt>
                <c:pt idx="80">
                  <c:v>-45</c:v>
                </c:pt>
                <c:pt idx="81">
                  <c:v>-40</c:v>
                </c:pt>
                <c:pt idx="82">
                  <c:v>-40</c:v>
                </c:pt>
                <c:pt idx="83">
                  <c:v>-40</c:v>
                </c:pt>
                <c:pt idx="84">
                  <c:v>-15</c:v>
                </c:pt>
                <c:pt idx="85">
                  <c:v>-20</c:v>
                </c:pt>
                <c:pt idx="86">
                  <c:v>-25</c:v>
                </c:pt>
                <c:pt idx="87">
                  <c:v>0</c:v>
                </c:pt>
                <c:pt idx="88">
                  <c:v>-20</c:v>
                </c:pt>
                <c:pt idx="89">
                  <c:v>-25</c:v>
                </c:pt>
                <c:pt idx="90">
                  <c:v>-20</c:v>
                </c:pt>
                <c:pt idx="91">
                  <c:v>-20</c:v>
                </c:pt>
                <c:pt idx="92">
                  <c:v>-10</c:v>
                </c:pt>
                <c:pt idx="93">
                  <c:v>0</c:v>
                </c:pt>
                <c:pt idx="94">
                  <c:v>-20</c:v>
                </c:pt>
                <c:pt idx="95">
                  <c:v>-10</c:v>
                </c:pt>
                <c:pt idx="96">
                  <c:v>-5</c:v>
                </c:pt>
                <c:pt idx="97">
                  <c:v>-10</c:v>
                </c:pt>
                <c:pt idx="98">
                  <c:v>-10</c:v>
                </c:pt>
                <c:pt idx="99">
                  <c:v>-15</c:v>
                </c:pt>
                <c:pt idx="100">
                  <c:v>-15</c:v>
                </c:pt>
                <c:pt idx="101">
                  <c:v>-5</c:v>
                </c:pt>
                <c:pt idx="102">
                  <c:v>0</c:v>
                </c:pt>
                <c:pt idx="103">
                  <c:v>-5</c:v>
                </c:pt>
                <c:pt idx="104">
                  <c:v>5</c:v>
                </c:pt>
              </c:numCache>
            </c:numRef>
          </c:val>
          <c:smooth val="0"/>
        </c:ser>
        <c:ser>
          <c:idx val="2"/>
          <c:order val="2"/>
          <c:tx>
            <c:strRef>
              <c:f>損益グラフ!$F$2</c:f>
              <c:strCache>
                <c:ptCount val="1"/>
                <c:pt idx="0">
                  <c:v>損益</c:v>
                </c:pt>
              </c:strCache>
            </c:strRef>
          </c:tx>
          <c:spPr>
            <a:ln w="31750" cap="rnd">
              <a:solidFill>
                <a:schemeClr val="accent6">
                  <a:lumMod val="75000"/>
                </a:schemeClr>
              </a:solidFill>
              <a:round/>
              <a:tailEnd type="none" w="sm" len="sm"/>
            </a:ln>
          </c:spPr>
          <c:marker>
            <c:symbol val="none"/>
          </c:marker>
          <c:cat>
            <c:multiLvlStrRef>
              <c:f>損益グラフ!$B$3:$C$107</c:f>
              <c:multiLvlStrCache>
                <c:ptCount val="105"/>
                <c:lvl>
                  <c:pt idx="0">
                    <c:v>9:00</c:v>
                  </c:pt>
                  <c:pt idx="1">
                    <c:v>10:00</c:v>
                  </c:pt>
                  <c:pt idx="2">
                    <c:v>11:00</c:v>
                  </c:pt>
                  <c:pt idx="3">
                    <c:v>12:00</c:v>
                  </c:pt>
                  <c:pt idx="4">
                    <c:v>13:00</c:v>
                  </c:pt>
                  <c:pt idx="5">
                    <c:v>14:00</c:v>
                  </c:pt>
                  <c:pt idx="6">
                    <c:v>15:00</c:v>
                  </c:pt>
                  <c:pt idx="7">
                    <c:v>16:00</c:v>
                  </c:pt>
                  <c:pt idx="8">
                    <c:v>17:00</c:v>
                  </c:pt>
                  <c:pt idx="9">
                    <c:v>18:00</c:v>
                  </c:pt>
                  <c:pt idx="10">
                    <c:v>19:00</c:v>
                  </c:pt>
                  <c:pt idx="11">
                    <c:v>20:00</c:v>
                  </c:pt>
                  <c:pt idx="12">
                    <c:v>21:00</c:v>
                  </c:pt>
                  <c:pt idx="13">
                    <c:v>22:00</c:v>
                  </c:pt>
                  <c:pt idx="14">
                    <c:v>23:00</c:v>
                  </c:pt>
                  <c:pt idx="15">
                    <c:v>0:00</c:v>
                  </c:pt>
                  <c:pt idx="16">
                    <c:v>1:00</c:v>
                  </c:pt>
                  <c:pt idx="17">
                    <c:v>2:00</c:v>
                  </c:pt>
                  <c:pt idx="18">
                    <c:v>3:00</c:v>
                  </c:pt>
                  <c:pt idx="19">
                    <c:v>4:00</c:v>
                  </c:pt>
                  <c:pt idx="20">
                    <c:v>5:00</c:v>
                  </c:pt>
                  <c:pt idx="21">
                    <c:v>9:00</c:v>
                  </c:pt>
                  <c:pt idx="22">
                    <c:v>10:00</c:v>
                  </c:pt>
                  <c:pt idx="23">
                    <c:v>11:00</c:v>
                  </c:pt>
                  <c:pt idx="24">
                    <c:v>12:00</c:v>
                  </c:pt>
                  <c:pt idx="25">
                    <c:v>13:00</c:v>
                  </c:pt>
                  <c:pt idx="26">
                    <c:v>14:00</c:v>
                  </c:pt>
                  <c:pt idx="27">
                    <c:v>15:00</c:v>
                  </c:pt>
                  <c:pt idx="28">
                    <c:v>16:00</c:v>
                  </c:pt>
                  <c:pt idx="29">
                    <c:v>17:00</c:v>
                  </c:pt>
                  <c:pt idx="30">
                    <c:v>18:00</c:v>
                  </c:pt>
                  <c:pt idx="31">
                    <c:v>19:00</c:v>
                  </c:pt>
                  <c:pt idx="32">
                    <c:v>20:00</c:v>
                  </c:pt>
                  <c:pt idx="33">
                    <c:v>21:00</c:v>
                  </c:pt>
                  <c:pt idx="34">
                    <c:v>22:00</c:v>
                  </c:pt>
                  <c:pt idx="35">
                    <c:v>23:00</c:v>
                  </c:pt>
                  <c:pt idx="36">
                    <c:v>0:00</c:v>
                  </c:pt>
                  <c:pt idx="37">
                    <c:v>1:00</c:v>
                  </c:pt>
                  <c:pt idx="38">
                    <c:v>2:00</c:v>
                  </c:pt>
                  <c:pt idx="39">
                    <c:v>3:00</c:v>
                  </c:pt>
                  <c:pt idx="40">
                    <c:v>4:00</c:v>
                  </c:pt>
                  <c:pt idx="41">
                    <c:v>5:00</c:v>
                  </c:pt>
                  <c:pt idx="42">
                    <c:v>9:00</c:v>
                  </c:pt>
                  <c:pt idx="43">
                    <c:v>10:00</c:v>
                  </c:pt>
                  <c:pt idx="44">
                    <c:v>11:00</c:v>
                  </c:pt>
                  <c:pt idx="45">
                    <c:v>12:00</c:v>
                  </c:pt>
                  <c:pt idx="46">
                    <c:v>13:00</c:v>
                  </c:pt>
                  <c:pt idx="47">
                    <c:v>14:00</c:v>
                  </c:pt>
                  <c:pt idx="48">
                    <c:v>15:00</c:v>
                  </c:pt>
                  <c:pt idx="49">
                    <c:v>16:00</c:v>
                  </c:pt>
                  <c:pt idx="50">
                    <c:v>17:00</c:v>
                  </c:pt>
                  <c:pt idx="51">
                    <c:v>18:00</c:v>
                  </c:pt>
                  <c:pt idx="52">
                    <c:v>19:00</c:v>
                  </c:pt>
                  <c:pt idx="53">
                    <c:v>20:00</c:v>
                  </c:pt>
                  <c:pt idx="54">
                    <c:v>21:00</c:v>
                  </c:pt>
                  <c:pt idx="55">
                    <c:v>22:00</c:v>
                  </c:pt>
                  <c:pt idx="56">
                    <c:v>23:00</c:v>
                  </c:pt>
                  <c:pt idx="57">
                    <c:v>0:00</c:v>
                  </c:pt>
                  <c:pt idx="58">
                    <c:v>1:00</c:v>
                  </c:pt>
                  <c:pt idx="59">
                    <c:v>2:00</c:v>
                  </c:pt>
                  <c:pt idx="60">
                    <c:v>3:00</c:v>
                  </c:pt>
                  <c:pt idx="61">
                    <c:v>4:00</c:v>
                  </c:pt>
                  <c:pt idx="62">
                    <c:v>5:00</c:v>
                  </c:pt>
                  <c:pt idx="63">
                    <c:v>9:00</c:v>
                  </c:pt>
                  <c:pt idx="64">
                    <c:v>10:00</c:v>
                  </c:pt>
                  <c:pt idx="65">
                    <c:v>11:00</c:v>
                  </c:pt>
                  <c:pt idx="66">
                    <c:v>12:00</c:v>
                  </c:pt>
                  <c:pt idx="67">
                    <c:v>13:00</c:v>
                  </c:pt>
                  <c:pt idx="68">
                    <c:v>14:00</c:v>
                  </c:pt>
                  <c:pt idx="69">
                    <c:v>15:00</c:v>
                  </c:pt>
                  <c:pt idx="70">
                    <c:v>16:00</c:v>
                  </c:pt>
                  <c:pt idx="71">
                    <c:v>17:00</c:v>
                  </c:pt>
                  <c:pt idx="72">
                    <c:v>18:00</c:v>
                  </c:pt>
                  <c:pt idx="73">
                    <c:v>19:00</c:v>
                  </c:pt>
                  <c:pt idx="74">
                    <c:v>20:00</c:v>
                  </c:pt>
                  <c:pt idx="75">
                    <c:v>21:00</c:v>
                  </c:pt>
                  <c:pt idx="76">
                    <c:v>22:00</c:v>
                  </c:pt>
                  <c:pt idx="77">
                    <c:v>23:00</c:v>
                  </c:pt>
                  <c:pt idx="78">
                    <c:v>0:00</c:v>
                  </c:pt>
                  <c:pt idx="79">
                    <c:v>1:00</c:v>
                  </c:pt>
                  <c:pt idx="80">
                    <c:v>2:00</c:v>
                  </c:pt>
                  <c:pt idx="81">
                    <c:v>3:00</c:v>
                  </c:pt>
                  <c:pt idx="82">
                    <c:v>4:00</c:v>
                  </c:pt>
                  <c:pt idx="83">
                    <c:v>5:00</c:v>
                  </c:pt>
                  <c:pt idx="84">
                    <c:v>9:00</c:v>
                  </c:pt>
                  <c:pt idx="85">
                    <c:v>10:00</c:v>
                  </c:pt>
                  <c:pt idx="86">
                    <c:v>11:00</c:v>
                  </c:pt>
                  <c:pt idx="87">
                    <c:v>12:00</c:v>
                  </c:pt>
                  <c:pt idx="88">
                    <c:v>13:00</c:v>
                  </c:pt>
                  <c:pt idx="89">
                    <c:v>14:00</c:v>
                  </c:pt>
                  <c:pt idx="90">
                    <c:v>15:00</c:v>
                  </c:pt>
                  <c:pt idx="91">
                    <c:v>16:00</c:v>
                  </c:pt>
                  <c:pt idx="92">
                    <c:v>17:00</c:v>
                  </c:pt>
                  <c:pt idx="93">
                    <c:v>18:00</c:v>
                  </c:pt>
                  <c:pt idx="94">
                    <c:v>19:00</c:v>
                  </c:pt>
                  <c:pt idx="95">
                    <c:v>20:00</c:v>
                  </c:pt>
                  <c:pt idx="96">
                    <c:v>21:00</c:v>
                  </c:pt>
                  <c:pt idx="97">
                    <c:v>22:00</c:v>
                  </c:pt>
                  <c:pt idx="98">
                    <c:v>23:00</c:v>
                  </c:pt>
                  <c:pt idx="99">
                    <c:v>0:00</c:v>
                  </c:pt>
                  <c:pt idx="100">
                    <c:v>1:00</c:v>
                  </c:pt>
                  <c:pt idx="101">
                    <c:v>2:00</c:v>
                  </c:pt>
                  <c:pt idx="102">
                    <c:v>3:00</c:v>
                  </c:pt>
                  <c:pt idx="103">
                    <c:v>4:00</c:v>
                  </c:pt>
                  <c:pt idx="104">
                    <c:v>5:00</c:v>
                  </c:pt>
                </c:lvl>
                <c:lvl>
                  <c:pt idx="0">
                    <c:v>2018/2/9</c:v>
                  </c:pt>
                  <c:pt idx="21">
                    <c:v>2018/2/13</c:v>
                  </c:pt>
                  <c:pt idx="42">
                    <c:v>2018/2/14</c:v>
                  </c:pt>
                  <c:pt idx="63">
                    <c:v>2018/2/15</c:v>
                  </c:pt>
                  <c:pt idx="84">
                    <c:v>2018/2/16</c:v>
                  </c:pt>
                </c:lvl>
              </c:multiLvlStrCache>
            </c:multiLvlStrRef>
          </c:cat>
          <c:val>
            <c:numRef>
              <c:f>損益グラフ!$F$3:$F$107</c:f>
              <c:numCache>
                <c:formatCode>General</c:formatCode>
                <c:ptCount val="105"/>
                <c:pt idx="0">
                  <c:v>7</c:v>
                </c:pt>
                <c:pt idx="1">
                  <c:v>7</c:v>
                </c:pt>
                <c:pt idx="2">
                  <c:v>7</c:v>
                </c:pt>
                <c:pt idx="3">
                  <c:v>7</c:v>
                </c:pt>
                <c:pt idx="4">
                  <c:v>17</c:v>
                </c:pt>
                <c:pt idx="5">
                  <c:v>27</c:v>
                </c:pt>
                <c:pt idx="6">
                  <c:v>32</c:v>
                </c:pt>
                <c:pt idx="7">
                  <c:v>32</c:v>
                </c:pt>
                <c:pt idx="8">
                  <c:v>32</c:v>
                </c:pt>
                <c:pt idx="9">
                  <c:v>32</c:v>
                </c:pt>
                <c:pt idx="10">
                  <c:v>32</c:v>
                </c:pt>
                <c:pt idx="11">
                  <c:v>32</c:v>
                </c:pt>
                <c:pt idx="12">
                  <c:v>32</c:v>
                </c:pt>
                <c:pt idx="13">
                  <c:v>32</c:v>
                </c:pt>
                <c:pt idx="14">
                  <c:v>32</c:v>
                </c:pt>
                <c:pt idx="15">
                  <c:v>32</c:v>
                </c:pt>
                <c:pt idx="16">
                  <c:v>32</c:v>
                </c:pt>
                <c:pt idx="17">
                  <c:v>32</c:v>
                </c:pt>
                <c:pt idx="18">
                  <c:v>32</c:v>
                </c:pt>
                <c:pt idx="19">
                  <c:v>32</c:v>
                </c:pt>
                <c:pt idx="20">
                  <c:v>32</c:v>
                </c:pt>
                <c:pt idx="21">
                  <c:v>-1</c:v>
                </c:pt>
                <c:pt idx="22">
                  <c:v>4</c:v>
                </c:pt>
                <c:pt idx="23">
                  <c:v>14</c:v>
                </c:pt>
                <c:pt idx="24">
                  <c:v>10</c:v>
                </c:pt>
                <c:pt idx="25">
                  <c:v>-3</c:v>
                </c:pt>
                <c:pt idx="26">
                  <c:v>-15</c:v>
                </c:pt>
                <c:pt idx="27">
                  <c:v>-20</c:v>
                </c:pt>
                <c:pt idx="28">
                  <c:v>-20</c:v>
                </c:pt>
                <c:pt idx="29">
                  <c:v>-27</c:v>
                </c:pt>
                <c:pt idx="30">
                  <c:v>-29</c:v>
                </c:pt>
                <c:pt idx="31">
                  <c:v>-29</c:v>
                </c:pt>
                <c:pt idx="32">
                  <c:v>-31</c:v>
                </c:pt>
                <c:pt idx="33">
                  <c:v>-23</c:v>
                </c:pt>
                <c:pt idx="34">
                  <c:v>-25</c:v>
                </c:pt>
                <c:pt idx="35">
                  <c:v>-30</c:v>
                </c:pt>
                <c:pt idx="36">
                  <c:v>-27</c:v>
                </c:pt>
                <c:pt idx="37">
                  <c:v>-29</c:v>
                </c:pt>
                <c:pt idx="38">
                  <c:v>-33</c:v>
                </c:pt>
                <c:pt idx="39">
                  <c:v>-36</c:v>
                </c:pt>
                <c:pt idx="40">
                  <c:v>-37</c:v>
                </c:pt>
                <c:pt idx="41">
                  <c:v>-39</c:v>
                </c:pt>
                <c:pt idx="42">
                  <c:v>-30</c:v>
                </c:pt>
                <c:pt idx="43">
                  <c:v>-34</c:v>
                </c:pt>
                <c:pt idx="44">
                  <c:v>-46</c:v>
                </c:pt>
                <c:pt idx="45">
                  <c:v>-47</c:v>
                </c:pt>
                <c:pt idx="46">
                  <c:v>-36</c:v>
                </c:pt>
                <c:pt idx="47">
                  <c:v>-39</c:v>
                </c:pt>
                <c:pt idx="48">
                  <c:v>-40</c:v>
                </c:pt>
                <c:pt idx="49">
                  <c:v>-28</c:v>
                </c:pt>
                <c:pt idx="50">
                  <c:v>-38</c:v>
                </c:pt>
                <c:pt idx="51">
                  <c:v>-37</c:v>
                </c:pt>
                <c:pt idx="52">
                  <c:v>-36</c:v>
                </c:pt>
                <c:pt idx="53">
                  <c:v>-37</c:v>
                </c:pt>
                <c:pt idx="54">
                  <c:v>-37</c:v>
                </c:pt>
                <c:pt idx="55">
                  <c:v>-49</c:v>
                </c:pt>
                <c:pt idx="56">
                  <c:v>-48</c:v>
                </c:pt>
                <c:pt idx="57">
                  <c:v>-47</c:v>
                </c:pt>
                <c:pt idx="58">
                  <c:v>-44</c:v>
                </c:pt>
                <c:pt idx="59">
                  <c:v>-36</c:v>
                </c:pt>
                <c:pt idx="60">
                  <c:v>-46</c:v>
                </c:pt>
                <c:pt idx="61">
                  <c:v>-38</c:v>
                </c:pt>
                <c:pt idx="62">
                  <c:v>-38</c:v>
                </c:pt>
                <c:pt idx="63">
                  <c:v>-39</c:v>
                </c:pt>
                <c:pt idx="64">
                  <c:v>-30</c:v>
                </c:pt>
                <c:pt idx="65">
                  <c:v>-35</c:v>
                </c:pt>
                <c:pt idx="66">
                  <c:v>-22</c:v>
                </c:pt>
                <c:pt idx="67">
                  <c:v>-34</c:v>
                </c:pt>
                <c:pt idx="68">
                  <c:v>-32</c:v>
                </c:pt>
                <c:pt idx="69">
                  <c:v>-33</c:v>
                </c:pt>
                <c:pt idx="70">
                  <c:v>-36</c:v>
                </c:pt>
                <c:pt idx="71">
                  <c:v>-28</c:v>
                </c:pt>
                <c:pt idx="72">
                  <c:v>-24</c:v>
                </c:pt>
                <c:pt idx="73">
                  <c:v>-33</c:v>
                </c:pt>
                <c:pt idx="74">
                  <c:v>-33</c:v>
                </c:pt>
                <c:pt idx="75">
                  <c:v>-27</c:v>
                </c:pt>
                <c:pt idx="76">
                  <c:v>-31</c:v>
                </c:pt>
                <c:pt idx="77">
                  <c:v>-31</c:v>
                </c:pt>
                <c:pt idx="78">
                  <c:v>-44</c:v>
                </c:pt>
                <c:pt idx="79">
                  <c:v>-38</c:v>
                </c:pt>
                <c:pt idx="80">
                  <c:v>-37</c:v>
                </c:pt>
                <c:pt idx="81">
                  <c:v>-31</c:v>
                </c:pt>
                <c:pt idx="82">
                  <c:v>-31</c:v>
                </c:pt>
                <c:pt idx="83">
                  <c:v>-28</c:v>
                </c:pt>
                <c:pt idx="84">
                  <c:v>-15</c:v>
                </c:pt>
                <c:pt idx="85">
                  <c:v>-17</c:v>
                </c:pt>
                <c:pt idx="86">
                  <c:v>-21</c:v>
                </c:pt>
                <c:pt idx="87">
                  <c:v>-5</c:v>
                </c:pt>
                <c:pt idx="88">
                  <c:v>-17</c:v>
                </c:pt>
                <c:pt idx="89">
                  <c:v>-20</c:v>
                </c:pt>
                <c:pt idx="90">
                  <c:v>-17</c:v>
                </c:pt>
                <c:pt idx="91">
                  <c:v>-16</c:v>
                </c:pt>
                <c:pt idx="92">
                  <c:v>-12</c:v>
                </c:pt>
                <c:pt idx="93">
                  <c:v>-4</c:v>
                </c:pt>
                <c:pt idx="94">
                  <c:v>-21</c:v>
                </c:pt>
                <c:pt idx="95">
                  <c:v>-14</c:v>
                </c:pt>
                <c:pt idx="96">
                  <c:v>-9</c:v>
                </c:pt>
                <c:pt idx="97">
                  <c:v>-13</c:v>
                </c:pt>
                <c:pt idx="98">
                  <c:v>-11</c:v>
                </c:pt>
                <c:pt idx="99">
                  <c:v>-15</c:v>
                </c:pt>
                <c:pt idx="100">
                  <c:v>-17</c:v>
                </c:pt>
                <c:pt idx="101">
                  <c:v>-8</c:v>
                </c:pt>
                <c:pt idx="102">
                  <c:v>-4</c:v>
                </c:pt>
                <c:pt idx="103">
                  <c:v>-9</c:v>
                </c:pt>
                <c:pt idx="104">
                  <c:v>-2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66568960"/>
        <c:axId val="566972352"/>
      </c:lineChart>
      <c:catAx>
        <c:axId val="566568960"/>
        <c:scaling>
          <c:orientation val="minMax"/>
        </c:scaling>
        <c:delete val="0"/>
        <c:axPos val="b"/>
        <c:numFmt formatCode="General" sourceLinked="0"/>
        <c:majorTickMark val="none"/>
        <c:minorTickMark val="none"/>
        <c:tickLblPos val="low"/>
        <c:crossAx val="566972352"/>
        <c:crosses val="autoZero"/>
        <c:auto val="1"/>
        <c:lblAlgn val="ctr"/>
        <c:lblOffset val="100"/>
        <c:noMultiLvlLbl val="0"/>
      </c:catAx>
      <c:valAx>
        <c:axId val="566972352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566568960"/>
        <c:crosses val="autoZero"/>
        <c:crossBetween val="between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損益グラフ!$D$2</c:f>
              <c:strCache>
                <c:ptCount val="1"/>
                <c:pt idx="0">
                  <c:v>売損益</c:v>
                </c:pt>
              </c:strCache>
            </c:strRef>
          </c:tx>
          <c:spPr>
            <a:ln w="15875">
              <a:solidFill>
                <a:schemeClr val="accent5">
                  <a:lumMod val="50000"/>
                </a:schemeClr>
              </a:solidFill>
            </a:ln>
          </c:spPr>
          <c:marker>
            <c:symbol val="none"/>
          </c:marker>
          <c:cat>
            <c:multiLvlStrRef>
              <c:f>損益グラフ!$B$3:$C$107</c:f>
              <c:multiLvlStrCache>
                <c:ptCount val="105"/>
                <c:lvl>
                  <c:pt idx="0">
                    <c:v>9:00</c:v>
                  </c:pt>
                  <c:pt idx="1">
                    <c:v>10:00</c:v>
                  </c:pt>
                  <c:pt idx="2">
                    <c:v>11:00</c:v>
                  </c:pt>
                  <c:pt idx="3">
                    <c:v>12:00</c:v>
                  </c:pt>
                  <c:pt idx="4">
                    <c:v>13:00</c:v>
                  </c:pt>
                  <c:pt idx="5">
                    <c:v>14:00</c:v>
                  </c:pt>
                  <c:pt idx="6">
                    <c:v>15:00</c:v>
                  </c:pt>
                  <c:pt idx="7">
                    <c:v>16:00</c:v>
                  </c:pt>
                  <c:pt idx="8">
                    <c:v>17:00</c:v>
                  </c:pt>
                  <c:pt idx="9">
                    <c:v>18:00</c:v>
                  </c:pt>
                  <c:pt idx="10">
                    <c:v>19:00</c:v>
                  </c:pt>
                  <c:pt idx="11">
                    <c:v>20:00</c:v>
                  </c:pt>
                  <c:pt idx="12">
                    <c:v>21:00</c:v>
                  </c:pt>
                  <c:pt idx="13">
                    <c:v>22:00</c:v>
                  </c:pt>
                  <c:pt idx="14">
                    <c:v>23:00</c:v>
                  </c:pt>
                  <c:pt idx="15">
                    <c:v>0:00</c:v>
                  </c:pt>
                  <c:pt idx="16">
                    <c:v>1:00</c:v>
                  </c:pt>
                  <c:pt idx="17">
                    <c:v>2:00</c:v>
                  </c:pt>
                  <c:pt idx="18">
                    <c:v>3:00</c:v>
                  </c:pt>
                  <c:pt idx="19">
                    <c:v>4:00</c:v>
                  </c:pt>
                  <c:pt idx="20">
                    <c:v>5:00</c:v>
                  </c:pt>
                  <c:pt idx="21">
                    <c:v>9:00</c:v>
                  </c:pt>
                  <c:pt idx="22">
                    <c:v>10:00</c:v>
                  </c:pt>
                  <c:pt idx="23">
                    <c:v>11:00</c:v>
                  </c:pt>
                  <c:pt idx="24">
                    <c:v>12:00</c:v>
                  </c:pt>
                  <c:pt idx="25">
                    <c:v>13:00</c:v>
                  </c:pt>
                  <c:pt idx="26">
                    <c:v>14:00</c:v>
                  </c:pt>
                  <c:pt idx="27">
                    <c:v>15:00</c:v>
                  </c:pt>
                  <c:pt idx="28">
                    <c:v>16:00</c:v>
                  </c:pt>
                  <c:pt idx="29">
                    <c:v>17:00</c:v>
                  </c:pt>
                  <c:pt idx="30">
                    <c:v>18:00</c:v>
                  </c:pt>
                  <c:pt idx="31">
                    <c:v>19:00</c:v>
                  </c:pt>
                  <c:pt idx="32">
                    <c:v>20:00</c:v>
                  </c:pt>
                  <c:pt idx="33">
                    <c:v>21:00</c:v>
                  </c:pt>
                  <c:pt idx="34">
                    <c:v>22:00</c:v>
                  </c:pt>
                  <c:pt idx="35">
                    <c:v>23:00</c:v>
                  </c:pt>
                  <c:pt idx="36">
                    <c:v>0:00</c:v>
                  </c:pt>
                  <c:pt idx="37">
                    <c:v>1:00</c:v>
                  </c:pt>
                  <c:pt idx="38">
                    <c:v>2:00</c:v>
                  </c:pt>
                  <c:pt idx="39">
                    <c:v>3:00</c:v>
                  </c:pt>
                  <c:pt idx="40">
                    <c:v>4:00</c:v>
                  </c:pt>
                  <c:pt idx="41">
                    <c:v>5:00</c:v>
                  </c:pt>
                  <c:pt idx="42">
                    <c:v>9:00</c:v>
                  </c:pt>
                  <c:pt idx="43">
                    <c:v>10:00</c:v>
                  </c:pt>
                  <c:pt idx="44">
                    <c:v>11:00</c:v>
                  </c:pt>
                  <c:pt idx="45">
                    <c:v>12:00</c:v>
                  </c:pt>
                  <c:pt idx="46">
                    <c:v>13:00</c:v>
                  </c:pt>
                  <c:pt idx="47">
                    <c:v>14:00</c:v>
                  </c:pt>
                  <c:pt idx="48">
                    <c:v>15:00</c:v>
                  </c:pt>
                  <c:pt idx="49">
                    <c:v>16:00</c:v>
                  </c:pt>
                  <c:pt idx="50">
                    <c:v>17:00</c:v>
                  </c:pt>
                  <c:pt idx="51">
                    <c:v>18:00</c:v>
                  </c:pt>
                  <c:pt idx="52">
                    <c:v>19:00</c:v>
                  </c:pt>
                  <c:pt idx="53">
                    <c:v>20:00</c:v>
                  </c:pt>
                  <c:pt idx="54">
                    <c:v>21:00</c:v>
                  </c:pt>
                  <c:pt idx="55">
                    <c:v>22:00</c:v>
                  </c:pt>
                  <c:pt idx="56">
                    <c:v>23:00</c:v>
                  </c:pt>
                  <c:pt idx="57">
                    <c:v>0:00</c:v>
                  </c:pt>
                  <c:pt idx="58">
                    <c:v>1:00</c:v>
                  </c:pt>
                  <c:pt idx="59">
                    <c:v>2:00</c:v>
                  </c:pt>
                  <c:pt idx="60">
                    <c:v>3:00</c:v>
                  </c:pt>
                  <c:pt idx="61">
                    <c:v>4:00</c:v>
                  </c:pt>
                  <c:pt idx="62">
                    <c:v>5:00</c:v>
                  </c:pt>
                  <c:pt idx="63">
                    <c:v>9:00</c:v>
                  </c:pt>
                  <c:pt idx="64">
                    <c:v>10:00</c:v>
                  </c:pt>
                  <c:pt idx="65">
                    <c:v>11:00</c:v>
                  </c:pt>
                  <c:pt idx="66">
                    <c:v>12:00</c:v>
                  </c:pt>
                  <c:pt idx="67">
                    <c:v>13:00</c:v>
                  </c:pt>
                  <c:pt idx="68">
                    <c:v>14:00</c:v>
                  </c:pt>
                  <c:pt idx="69">
                    <c:v>15:00</c:v>
                  </c:pt>
                  <c:pt idx="70">
                    <c:v>16:00</c:v>
                  </c:pt>
                  <c:pt idx="71">
                    <c:v>17:00</c:v>
                  </c:pt>
                  <c:pt idx="72">
                    <c:v>18:00</c:v>
                  </c:pt>
                  <c:pt idx="73">
                    <c:v>19:00</c:v>
                  </c:pt>
                  <c:pt idx="74">
                    <c:v>20:00</c:v>
                  </c:pt>
                  <c:pt idx="75">
                    <c:v>21:00</c:v>
                  </c:pt>
                  <c:pt idx="76">
                    <c:v>22:00</c:v>
                  </c:pt>
                  <c:pt idx="77">
                    <c:v>23:00</c:v>
                  </c:pt>
                  <c:pt idx="78">
                    <c:v>0:00</c:v>
                  </c:pt>
                  <c:pt idx="79">
                    <c:v>1:00</c:v>
                  </c:pt>
                  <c:pt idx="80">
                    <c:v>2:00</c:v>
                  </c:pt>
                  <c:pt idx="81">
                    <c:v>3:00</c:v>
                  </c:pt>
                  <c:pt idx="82">
                    <c:v>4:00</c:v>
                  </c:pt>
                  <c:pt idx="83">
                    <c:v>5:00</c:v>
                  </c:pt>
                  <c:pt idx="84">
                    <c:v>9:00</c:v>
                  </c:pt>
                  <c:pt idx="85">
                    <c:v>10:00</c:v>
                  </c:pt>
                  <c:pt idx="86">
                    <c:v>11:00</c:v>
                  </c:pt>
                  <c:pt idx="87">
                    <c:v>12:00</c:v>
                  </c:pt>
                  <c:pt idx="88">
                    <c:v>13:00</c:v>
                  </c:pt>
                  <c:pt idx="89">
                    <c:v>14:00</c:v>
                  </c:pt>
                  <c:pt idx="90">
                    <c:v>15:00</c:v>
                  </c:pt>
                  <c:pt idx="91">
                    <c:v>16:00</c:v>
                  </c:pt>
                  <c:pt idx="92">
                    <c:v>17:00</c:v>
                  </c:pt>
                  <c:pt idx="93">
                    <c:v>18:00</c:v>
                  </c:pt>
                  <c:pt idx="94">
                    <c:v>19:00</c:v>
                  </c:pt>
                  <c:pt idx="95">
                    <c:v>20:00</c:v>
                  </c:pt>
                  <c:pt idx="96">
                    <c:v>21:00</c:v>
                  </c:pt>
                  <c:pt idx="97">
                    <c:v>22:00</c:v>
                  </c:pt>
                  <c:pt idx="98">
                    <c:v>23:00</c:v>
                  </c:pt>
                  <c:pt idx="99">
                    <c:v>0:00</c:v>
                  </c:pt>
                  <c:pt idx="100">
                    <c:v>1:00</c:v>
                  </c:pt>
                  <c:pt idx="101">
                    <c:v>2:00</c:v>
                  </c:pt>
                  <c:pt idx="102">
                    <c:v>3:00</c:v>
                  </c:pt>
                  <c:pt idx="103">
                    <c:v>4:00</c:v>
                  </c:pt>
                  <c:pt idx="104">
                    <c:v>5:00</c:v>
                  </c:pt>
                </c:lvl>
                <c:lvl>
                  <c:pt idx="0">
                    <c:v>2018/2/9</c:v>
                  </c:pt>
                  <c:pt idx="21">
                    <c:v>2018/2/13</c:v>
                  </c:pt>
                  <c:pt idx="42">
                    <c:v>2018/2/14</c:v>
                  </c:pt>
                  <c:pt idx="63">
                    <c:v>2018/2/15</c:v>
                  </c:pt>
                  <c:pt idx="84">
                    <c:v>2018/2/16</c:v>
                  </c:pt>
                </c:lvl>
              </c:multiLvlStrCache>
            </c:multiLvlStrRef>
          </c:cat>
          <c:val>
            <c:numRef>
              <c:f>損益グラフ!$D$3:$D$107</c:f>
              <c:numCache>
                <c:formatCode>General</c:formatCode>
                <c:ptCount val="105"/>
                <c:pt idx="0">
                  <c:v>-43</c:v>
                </c:pt>
                <c:pt idx="1">
                  <c:v>-43</c:v>
                </c:pt>
                <c:pt idx="2">
                  <c:v>-48</c:v>
                </c:pt>
                <c:pt idx="3">
                  <c:v>-48</c:v>
                </c:pt>
                <c:pt idx="4">
                  <c:v>-53</c:v>
                </c:pt>
                <c:pt idx="5">
                  <c:v>-58</c:v>
                </c:pt>
                <c:pt idx="6">
                  <c:v>-63</c:v>
                </c:pt>
                <c:pt idx="7">
                  <c:v>-63</c:v>
                </c:pt>
                <c:pt idx="8">
                  <c:v>-63</c:v>
                </c:pt>
                <c:pt idx="9">
                  <c:v>-63</c:v>
                </c:pt>
                <c:pt idx="10">
                  <c:v>-63</c:v>
                </c:pt>
                <c:pt idx="11">
                  <c:v>-63</c:v>
                </c:pt>
                <c:pt idx="12">
                  <c:v>-63</c:v>
                </c:pt>
                <c:pt idx="13">
                  <c:v>-63</c:v>
                </c:pt>
                <c:pt idx="14">
                  <c:v>-63</c:v>
                </c:pt>
                <c:pt idx="15">
                  <c:v>-63</c:v>
                </c:pt>
                <c:pt idx="16">
                  <c:v>-63</c:v>
                </c:pt>
                <c:pt idx="17">
                  <c:v>-63</c:v>
                </c:pt>
                <c:pt idx="18">
                  <c:v>-63</c:v>
                </c:pt>
                <c:pt idx="19">
                  <c:v>-63</c:v>
                </c:pt>
                <c:pt idx="20">
                  <c:v>-63</c:v>
                </c:pt>
                <c:pt idx="21">
                  <c:v>-11</c:v>
                </c:pt>
                <c:pt idx="22">
                  <c:v>-16</c:v>
                </c:pt>
                <c:pt idx="23">
                  <c:v>-16</c:v>
                </c:pt>
                <c:pt idx="24">
                  <c:v>-15</c:v>
                </c:pt>
                <c:pt idx="25">
                  <c:v>-13</c:v>
                </c:pt>
                <c:pt idx="26">
                  <c:v>-5</c:v>
                </c:pt>
                <c:pt idx="27">
                  <c:v>-5</c:v>
                </c:pt>
                <c:pt idx="28">
                  <c:v>-5</c:v>
                </c:pt>
                <c:pt idx="29">
                  <c:v>-7</c:v>
                </c:pt>
                <c:pt idx="30">
                  <c:v>-4</c:v>
                </c:pt>
                <c:pt idx="31">
                  <c:v>-4</c:v>
                </c:pt>
                <c:pt idx="32">
                  <c:v>-1</c:v>
                </c:pt>
                <c:pt idx="33">
                  <c:v>-13</c:v>
                </c:pt>
                <c:pt idx="34">
                  <c:v>-5</c:v>
                </c:pt>
                <c:pt idx="35">
                  <c:v>-5</c:v>
                </c:pt>
                <c:pt idx="36">
                  <c:v>-2</c:v>
                </c:pt>
                <c:pt idx="37">
                  <c:v>-4</c:v>
                </c:pt>
                <c:pt idx="38">
                  <c:v>-3</c:v>
                </c:pt>
                <c:pt idx="39">
                  <c:v>-6</c:v>
                </c:pt>
                <c:pt idx="40">
                  <c:v>-7</c:v>
                </c:pt>
                <c:pt idx="41">
                  <c:v>-9</c:v>
                </c:pt>
                <c:pt idx="42">
                  <c:v>0</c:v>
                </c:pt>
                <c:pt idx="43">
                  <c:v>6</c:v>
                </c:pt>
                <c:pt idx="44">
                  <c:v>9</c:v>
                </c:pt>
                <c:pt idx="45">
                  <c:v>8</c:v>
                </c:pt>
                <c:pt idx="46">
                  <c:v>4</c:v>
                </c:pt>
                <c:pt idx="47">
                  <c:v>6</c:v>
                </c:pt>
                <c:pt idx="48">
                  <c:v>5</c:v>
                </c:pt>
                <c:pt idx="49">
                  <c:v>2</c:v>
                </c:pt>
                <c:pt idx="50">
                  <c:v>2</c:v>
                </c:pt>
                <c:pt idx="51">
                  <c:v>3</c:v>
                </c:pt>
                <c:pt idx="52">
                  <c:v>4</c:v>
                </c:pt>
                <c:pt idx="53">
                  <c:v>3</c:v>
                </c:pt>
                <c:pt idx="54">
                  <c:v>3</c:v>
                </c:pt>
                <c:pt idx="55">
                  <c:v>6</c:v>
                </c:pt>
                <c:pt idx="56">
                  <c:v>7</c:v>
                </c:pt>
                <c:pt idx="57">
                  <c:v>8</c:v>
                </c:pt>
                <c:pt idx="58">
                  <c:v>6</c:v>
                </c:pt>
                <c:pt idx="59">
                  <c:v>4</c:v>
                </c:pt>
                <c:pt idx="60">
                  <c:v>4</c:v>
                </c:pt>
                <c:pt idx="61">
                  <c:v>-3</c:v>
                </c:pt>
                <c:pt idx="62">
                  <c:v>-3</c:v>
                </c:pt>
                <c:pt idx="63">
                  <c:v>6</c:v>
                </c:pt>
                <c:pt idx="64">
                  <c:v>0</c:v>
                </c:pt>
                <c:pt idx="65">
                  <c:v>5</c:v>
                </c:pt>
                <c:pt idx="66">
                  <c:v>-2</c:v>
                </c:pt>
                <c:pt idx="67">
                  <c:v>6</c:v>
                </c:pt>
                <c:pt idx="68">
                  <c:v>8</c:v>
                </c:pt>
                <c:pt idx="69">
                  <c:v>7</c:v>
                </c:pt>
                <c:pt idx="70">
                  <c:v>9</c:v>
                </c:pt>
                <c:pt idx="71">
                  <c:v>7</c:v>
                </c:pt>
                <c:pt idx="72">
                  <c:v>6</c:v>
                </c:pt>
                <c:pt idx="73">
                  <c:v>7</c:v>
                </c:pt>
                <c:pt idx="74">
                  <c:v>7</c:v>
                </c:pt>
                <c:pt idx="75">
                  <c:v>8</c:v>
                </c:pt>
                <c:pt idx="76">
                  <c:v>9</c:v>
                </c:pt>
                <c:pt idx="77">
                  <c:v>9</c:v>
                </c:pt>
                <c:pt idx="78">
                  <c:v>11</c:v>
                </c:pt>
                <c:pt idx="79">
                  <c:v>12</c:v>
                </c:pt>
                <c:pt idx="80">
                  <c:v>8</c:v>
                </c:pt>
                <c:pt idx="81">
                  <c:v>9</c:v>
                </c:pt>
                <c:pt idx="82">
                  <c:v>9</c:v>
                </c:pt>
                <c:pt idx="83">
                  <c:v>12</c:v>
                </c:pt>
                <c:pt idx="84">
                  <c:v>0</c:v>
                </c:pt>
                <c:pt idx="85">
                  <c:v>3</c:v>
                </c:pt>
                <c:pt idx="86">
                  <c:v>4</c:v>
                </c:pt>
                <c:pt idx="87">
                  <c:v>-5</c:v>
                </c:pt>
                <c:pt idx="88">
                  <c:v>3</c:v>
                </c:pt>
                <c:pt idx="89">
                  <c:v>5</c:v>
                </c:pt>
                <c:pt idx="90">
                  <c:v>3</c:v>
                </c:pt>
                <c:pt idx="91">
                  <c:v>4</c:v>
                </c:pt>
                <c:pt idx="92">
                  <c:v>-2</c:v>
                </c:pt>
                <c:pt idx="93">
                  <c:v>-4</c:v>
                </c:pt>
                <c:pt idx="94">
                  <c:v>-1</c:v>
                </c:pt>
                <c:pt idx="95">
                  <c:v>-4</c:v>
                </c:pt>
                <c:pt idx="96">
                  <c:v>-4</c:v>
                </c:pt>
                <c:pt idx="97">
                  <c:v>-3</c:v>
                </c:pt>
                <c:pt idx="98">
                  <c:v>-1</c:v>
                </c:pt>
                <c:pt idx="99">
                  <c:v>0</c:v>
                </c:pt>
                <c:pt idx="100">
                  <c:v>-2</c:v>
                </c:pt>
                <c:pt idx="101">
                  <c:v>-3</c:v>
                </c:pt>
                <c:pt idx="102">
                  <c:v>-4</c:v>
                </c:pt>
                <c:pt idx="103">
                  <c:v>-4</c:v>
                </c:pt>
                <c:pt idx="104">
                  <c:v>-7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損益グラフ!$E$2</c:f>
              <c:strCache>
                <c:ptCount val="1"/>
                <c:pt idx="0">
                  <c:v>買損益</c:v>
                </c:pt>
              </c:strCache>
            </c:strRef>
          </c:tx>
          <c:spPr>
            <a:ln w="15875">
              <a:solidFill>
                <a:srgbClr val="FF0000"/>
              </a:solidFill>
            </a:ln>
          </c:spPr>
          <c:marker>
            <c:symbol val="none"/>
          </c:marker>
          <c:cat>
            <c:multiLvlStrRef>
              <c:f>損益グラフ!$B$3:$C$107</c:f>
              <c:multiLvlStrCache>
                <c:ptCount val="105"/>
                <c:lvl>
                  <c:pt idx="0">
                    <c:v>9:00</c:v>
                  </c:pt>
                  <c:pt idx="1">
                    <c:v>10:00</c:v>
                  </c:pt>
                  <c:pt idx="2">
                    <c:v>11:00</c:v>
                  </c:pt>
                  <c:pt idx="3">
                    <c:v>12:00</c:v>
                  </c:pt>
                  <c:pt idx="4">
                    <c:v>13:00</c:v>
                  </c:pt>
                  <c:pt idx="5">
                    <c:v>14:00</c:v>
                  </c:pt>
                  <c:pt idx="6">
                    <c:v>15:00</c:v>
                  </c:pt>
                  <c:pt idx="7">
                    <c:v>16:00</c:v>
                  </c:pt>
                  <c:pt idx="8">
                    <c:v>17:00</c:v>
                  </c:pt>
                  <c:pt idx="9">
                    <c:v>18:00</c:v>
                  </c:pt>
                  <c:pt idx="10">
                    <c:v>19:00</c:v>
                  </c:pt>
                  <c:pt idx="11">
                    <c:v>20:00</c:v>
                  </c:pt>
                  <c:pt idx="12">
                    <c:v>21:00</c:v>
                  </c:pt>
                  <c:pt idx="13">
                    <c:v>22:00</c:v>
                  </c:pt>
                  <c:pt idx="14">
                    <c:v>23:00</c:v>
                  </c:pt>
                  <c:pt idx="15">
                    <c:v>0:00</c:v>
                  </c:pt>
                  <c:pt idx="16">
                    <c:v>1:00</c:v>
                  </c:pt>
                  <c:pt idx="17">
                    <c:v>2:00</c:v>
                  </c:pt>
                  <c:pt idx="18">
                    <c:v>3:00</c:v>
                  </c:pt>
                  <c:pt idx="19">
                    <c:v>4:00</c:v>
                  </c:pt>
                  <c:pt idx="20">
                    <c:v>5:00</c:v>
                  </c:pt>
                  <c:pt idx="21">
                    <c:v>9:00</c:v>
                  </c:pt>
                  <c:pt idx="22">
                    <c:v>10:00</c:v>
                  </c:pt>
                  <c:pt idx="23">
                    <c:v>11:00</c:v>
                  </c:pt>
                  <c:pt idx="24">
                    <c:v>12:00</c:v>
                  </c:pt>
                  <c:pt idx="25">
                    <c:v>13:00</c:v>
                  </c:pt>
                  <c:pt idx="26">
                    <c:v>14:00</c:v>
                  </c:pt>
                  <c:pt idx="27">
                    <c:v>15:00</c:v>
                  </c:pt>
                  <c:pt idx="28">
                    <c:v>16:00</c:v>
                  </c:pt>
                  <c:pt idx="29">
                    <c:v>17:00</c:v>
                  </c:pt>
                  <c:pt idx="30">
                    <c:v>18:00</c:v>
                  </c:pt>
                  <c:pt idx="31">
                    <c:v>19:00</c:v>
                  </c:pt>
                  <c:pt idx="32">
                    <c:v>20:00</c:v>
                  </c:pt>
                  <c:pt idx="33">
                    <c:v>21:00</c:v>
                  </c:pt>
                  <c:pt idx="34">
                    <c:v>22:00</c:v>
                  </c:pt>
                  <c:pt idx="35">
                    <c:v>23:00</c:v>
                  </c:pt>
                  <c:pt idx="36">
                    <c:v>0:00</c:v>
                  </c:pt>
                  <c:pt idx="37">
                    <c:v>1:00</c:v>
                  </c:pt>
                  <c:pt idx="38">
                    <c:v>2:00</c:v>
                  </c:pt>
                  <c:pt idx="39">
                    <c:v>3:00</c:v>
                  </c:pt>
                  <c:pt idx="40">
                    <c:v>4:00</c:v>
                  </c:pt>
                  <c:pt idx="41">
                    <c:v>5:00</c:v>
                  </c:pt>
                  <c:pt idx="42">
                    <c:v>9:00</c:v>
                  </c:pt>
                  <c:pt idx="43">
                    <c:v>10:00</c:v>
                  </c:pt>
                  <c:pt idx="44">
                    <c:v>11:00</c:v>
                  </c:pt>
                  <c:pt idx="45">
                    <c:v>12:00</c:v>
                  </c:pt>
                  <c:pt idx="46">
                    <c:v>13:00</c:v>
                  </c:pt>
                  <c:pt idx="47">
                    <c:v>14:00</c:v>
                  </c:pt>
                  <c:pt idx="48">
                    <c:v>15:00</c:v>
                  </c:pt>
                  <c:pt idx="49">
                    <c:v>16:00</c:v>
                  </c:pt>
                  <c:pt idx="50">
                    <c:v>17:00</c:v>
                  </c:pt>
                  <c:pt idx="51">
                    <c:v>18:00</c:v>
                  </c:pt>
                  <c:pt idx="52">
                    <c:v>19:00</c:v>
                  </c:pt>
                  <c:pt idx="53">
                    <c:v>20:00</c:v>
                  </c:pt>
                  <c:pt idx="54">
                    <c:v>21:00</c:v>
                  </c:pt>
                  <c:pt idx="55">
                    <c:v>22:00</c:v>
                  </c:pt>
                  <c:pt idx="56">
                    <c:v>23:00</c:v>
                  </c:pt>
                  <c:pt idx="57">
                    <c:v>0:00</c:v>
                  </c:pt>
                  <c:pt idx="58">
                    <c:v>1:00</c:v>
                  </c:pt>
                  <c:pt idx="59">
                    <c:v>2:00</c:v>
                  </c:pt>
                  <c:pt idx="60">
                    <c:v>3:00</c:v>
                  </c:pt>
                  <c:pt idx="61">
                    <c:v>4:00</c:v>
                  </c:pt>
                  <c:pt idx="62">
                    <c:v>5:00</c:v>
                  </c:pt>
                  <c:pt idx="63">
                    <c:v>9:00</c:v>
                  </c:pt>
                  <c:pt idx="64">
                    <c:v>10:00</c:v>
                  </c:pt>
                  <c:pt idx="65">
                    <c:v>11:00</c:v>
                  </c:pt>
                  <c:pt idx="66">
                    <c:v>12:00</c:v>
                  </c:pt>
                  <c:pt idx="67">
                    <c:v>13:00</c:v>
                  </c:pt>
                  <c:pt idx="68">
                    <c:v>14:00</c:v>
                  </c:pt>
                  <c:pt idx="69">
                    <c:v>15:00</c:v>
                  </c:pt>
                  <c:pt idx="70">
                    <c:v>16:00</c:v>
                  </c:pt>
                  <c:pt idx="71">
                    <c:v>17:00</c:v>
                  </c:pt>
                  <c:pt idx="72">
                    <c:v>18:00</c:v>
                  </c:pt>
                  <c:pt idx="73">
                    <c:v>19:00</c:v>
                  </c:pt>
                  <c:pt idx="74">
                    <c:v>20:00</c:v>
                  </c:pt>
                  <c:pt idx="75">
                    <c:v>21:00</c:v>
                  </c:pt>
                  <c:pt idx="76">
                    <c:v>22:00</c:v>
                  </c:pt>
                  <c:pt idx="77">
                    <c:v>23:00</c:v>
                  </c:pt>
                  <c:pt idx="78">
                    <c:v>0:00</c:v>
                  </c:pt>
                  <c:pt idx="79">
                    <c:v>1:00</c:v>
                  </c:pt>
                  <c:pt idx="80">
                    <c:v>2:00</c:v>
                  </c:pt>
                  <c:pt idx="81">
                    <c:v>3:00</c:v>
                  </c:pt>
                  <c:pt idx="82">
                    <c:v>4:00</c:v>
                  </c:pt>
                  <c:pt idx="83">
                    <c:v>5:00</c:v>
                  </c:pt>
                  <c:pt idx="84">
                    <c:v>9:00</c:v>
                  </c:pt>
                  <c:pt idx="85">
                    <c:v>10:00</c:v>
                  </c:pt>
                  <c:pt idx="86">
                    <c:v>11:00</c:v>
                  </c:pt>
                  <c:pt idx="87">
                    <c:v>12:00</c:v>
                  </c:pt>
                  <c:pt idx="88">
                    <c:v>13:00</c:v>
                  </c:pt>
                  <c:pt idx="89">
                    <c:v>14:00</c:v>
                  </c:pt>
                  <c:pt idx="90">
                    <c:v>15:00</c:v>
                  </c:pt>
                  <c:pt idx="91">
                    <c:v>16:00</c:v>
                  </c:pt>
                  <c:pt idx="92">
                    <c:v>17:00</c:v>
                  </c:pt>
                  <c:pt idx="93">
                    <c:v>18:00</c:v>
                  </c:pt>
                  <c:pt idx="94">
                    <c:v>19:00</c:v>
                  </c:pt>
                  <c:pt idx="95">
                    <c:v>20:00</c:v>
                  </c:pt>
                  <c:pt idx="96">
                    <c:v>21:00</c:v>
                  </c:pt>
                  <c:pt idx="97">
                    <c:v>22:00</c:v>
                  </c:pt>
                  <c:pt idx="98">
                    <c:v>23:00</c:v>
                  </c:pt>
                  <c:pt idx="99">
                    <c:v>0:00</c:v>
                  </c:pt>
                  <c:pt idx="100">
                    <c:v>1:00</c:v>
                  </c:pt>
                  <c:pt idx="101">
                    <c:v>2:00</c:v>
                  </c:pt>
                  <c:pt idx="102">
                    <c:v>3:00</c:v>
                  </c:pt>
                  <c:pt idx="103">
                    <c:v>4:00</c:v>
                  </c:pt>
                  <c:pt idx="104">
                    <c:v>5:00</c:v>
                  </c:pt>
                </c:lvl>
                <c:lvl>
                  <c:pt idx="0">
                    <c:v>2018/2/9</c:v>
                  </c:pt>
                  <c:pt idx="21">
                    <c:v>2018/2/13</c:v>
                  </c:pt>
                  <c:pt idx="42">
                    <c:v>2018/2/14</c:v>
                  </c:pt>
                  <c:pt idx="63">
                    <c:v>2018/2/15</c:v>
                  </c:pt>
                  <c:pt idx="84">
                    <c:v>2018/2/16</c:v>
                  </c:pt>
                </c:lvl>
              </c:multiLvlStrCache>
            </c:multiLvlStrRef>
          </c:cat>
          <c:val>
            <c:numRef>
              <c:f>損益グラフ!$E$3:$E$107</c:f>
              <c:numCache>
                <c:formatCode>General</c:formatCode>
                <c:ptCount val="105"/>
                <c:pt idx="0">
                  <c:v>50</c:v>
                </c:pt>
                <c:pt idx="1">
                  <c:v>50</c:v>
                </c:pt>
                <c:pt idx="2">
                  <c:v>55</c:v>
                </c:pt>
                <c:pt idx="3">
                  <c:v>55</c:v>
                </c:pt>
                <c:pt idx="4">
                  <c:v>70</c:v>
                </c:pt>
                <c:pt idx="5">
                  <c:v>85</c:v>
                </c:pt>
                <c:pt idx="6">
                  <c:v>95</c:v>
                </c:pt>
                <c:pt idx="7">
                  <c:v>95</c:v>
                </c:pt>
                <c:pt idx="8">
                  <c:v>95</c:v>
                </c:pt>
                <c:pt idx="9">
                  <c:v>95</c:v>
                </c:pt>
                <c:pt idx="10">
                  <c:v>95</c:v>
                </c:pt>
                <c:pt idx="11">
                  <c:v>95</c:v>
                </c:pt>
                <c:pt idx="12">
                  <c:v>95</c:v>
                </c:pt>
                <c:pt idx="13">
                  <c:v>95</c:v>
                </c:pt>
                <c:pt idx="14">
                  <c:v>95</c:v>
                </c:pt>
                <c:pt idx="15">
                  <c:v>95</c:v>
                </c:pt>
                <c:pt idx="16">
                  <c:v>95</c:v>
                </c:pt>
                <c:pt idx="17">
                  <c:v>95</c:v>
                </c:pt>
                <c:pt idx="18">
                  <c:v>95</c:v>
                </c:pt>
                <c:pt idx="19">
                  <c:v>95</c:v>
                </c:pt>
                <c:pt idx="20">
                  <c:v>95</c:v>
                </c:pt>
                <c:pt idx="21">
                  <c:v>10</c:v>
                </c:pt>
                <c:pt idx="22">
                  <c:v>20</c:v>
                </c:pt>
                <c:pt idx="23">
                  <c:v>30</c:v>
                </c:pt>
                <c:pt idx="24">
                  <c:v>25</c:v>
                </c:pt>
                <c:pt idx="25">
                  <c:v>10</c:v>
                </c:pt>
                <c:pt idx="26">
                  <c:v>-10</c:v>
                </c:pt>
                <c:pt idx="27">
                  <c:v>-15</c:v>
                </c:pt>
                <c:pt idx="28">
                  <c:v>-15</c:v>
                </c:pt>
                <c:pt idx="29">
                  <c:v>-20</c:v>
                </c:pt>
                <c:pt idx="30">
                  <c:v>-25</c:v>
                </c:pt>
                <c:pt idx="31">
                  <c:v>-25</c:v>
                </c:pt>
                <c:pt idx="32">
                  <c:v>-30</c:v>
                </c:pt>
                <c:pt idx="33">
                  <c:v>-10</c:v>
                </c:pt>
                <c:pt idx="34">
                  <c:v>-20</c:v>
                </c:pt>
                <c:pt idx="35">
                  <c:v>-25</c:v>
                </c:pt>
                <c:pt idx="36">
                  <c:v>-25</c:v>
                </c:pt>
                <c:pt idx="37">
                  <c:v>-25</c:v>
                </c:pt>
                <c:pt idx="38">
                  <c:v>-30</c:v>
                </c:pt>
                <c:pt idx="39">
                  <c:v>-30</c:v>
                </c:pt>
                <c:pt idx="40">
                  <c:v>-30</c:v>
                </c:pt>
                <c:pt idx="41">
                  <c:v>-30</c:v>
                </c:pt>
                <c:pt idx="42">
                  <c:v>-30</c:v>
                </c:pt>
                <c:pt idx="43">
                  <c:v>-40</c:v>
                </c:pt>
                <c:pt idx="44">
                  <c:v>-55</c:v>
                </c:pt>
                <c:pt idx="45">
                  <c:v>-55</c:v>
                </c:pt>
                <c:pt idx="46">
                  <c:v>-40</c:v>
                </c:pt>
                <c:pt idx="47">
                  <c:v>-45</c:v>
                </c:pt>
                <c:pt idx="48">
                  <c:v>-45</c:v>
                </c:pt>
                <c:pt idx="49">
                  <c:v>-30</c:v>
                </c:pt>
                <c:pt idx="50">
                  <c:v>-40</c:v>
                </c:pt>
                <c:pt idx="51">
                  <c:v>-40</c:v>
                </c:pt>
                <c:pt idx="52">
                  <c:v>-40</c:v>
                </c:pt>
                <c:pt idx="53">
                  <c:v>-40</c:v>
                </c:pt>
                <c:pt idx="54">
                  <c:v>-40</c:v>
                </c:pt>
                <c:pt idx="55">
                  <c:v>-55</c:v>
                </c:pt>
                <c:pt idx="56">
                  <c:v>-55</c:v>
                </c:pt>
                <c:pt idx="57">
                  <c:v>-55</c:v>
                </c:pt>
                <c:pt idx="58">
                  <c:v>-50</c:v>
                </c:pt>
                <c:pt idx="59">
                  <c:v>-40</c:v>
                </c:pt>
                <c:pt idx="60">
                  <c:v>-50</c:v>
                </c:pt>
                <c:pt idx="61">
                  <c:v>-35</c:v>
                </c:pt>
                <c:pt idx="62">
                  <c:v>-35</c:v>
                </c:pt>
                <c:pt idx="63">
                  <c:v>-45</c:v>
                </c:pt>
                <c:pt idx="64">
                  <c:v>-30</c:v>
                </c:pt>
                <c:pt idx="65">
                  <c:v>-40</c:v>
                </c:pt>
                <c:pt idx="66">
                  <c:v>-20</c:v>
                </c:pt>
                <c:pt idx="67">
                  <c:v>-40</c:v>
                </c:pt>
                <c:pt idx="68">
                  <c:v>-40</c:v>
                </c:pt>
                <c:pt idx="69">
                  <c:v>-40</c:v>
                </c:pt>
                <c:pt idx="70">
                  <c:v>-45</c:v>
                </c:pt>
                <c:pt idx="71">
                  <c:v>-35</c:v>
                </c:pt>
                <c:pt idx="72">
                  <c:v>-30</c:v>
                </c:pt>
                <c:pt idx="73">
                  <c:v>-40</c:v>
                </c:pt>
                <c:pt idx="74">
                  <c:v>-40</c:v>
                </c:pt>
                <c:pt idx="75">
                  <c:v>-35</c:v>
                </c:pt>
                <c:pt idx="76">
                  <c:v>-40</c:v>
                </c:pt>
                <c:pt idx="77">
                  <c:v>-40</c:v>
                </c:pt>
                <c:pt idx="78">
                  <c:v>-55</c:v>
                </c:pt>
                <c:pt idx="79">
                  <c:v>-50</c:v>
                </c:pt>
                <c:pt idx="80">
                  <c:v>-45</c:v>
                </c:pt>
                <c:pt idx="81">
                  <c:v>-40</c:v>
                </c:pt>
                <c:pt idx="82">
                  <c:v>-40</c:v>
                </c:pt>
                <c:pt idx="83">
                  <c:v>-40</c:v>
                </c:pt>
                <c:pt idx="84">
                  <c:v>-15</c:v>
                </c:pt>
                <c:pt idx="85">
                  <c:v>-20</c:v>
                </c:pt>
                <c:pt idx="86">
                  <c:v>-25</c:v>
                </c:pt>
                <c:pt idx="87">
                  <c:v>0</c:v>
                </c:pt>
                <c:pt idx="88">
                  <c:v>-20</c:v>
                </c:pt>
                <c:pt idx="89">
                  <c:v>-25</c:v>
                </c:pt>
                <c:pt idx="90">
                  <c:v>-20</c:v>
                </c:pt>
                <c:pt idx="91">
                  <c:v>-20</c:v>
                </c:pt>
                <c:pt idx="92">
                  <c:v>-10</c:v>
                </c:pt>
                <c:pt idx="93">
                  <c:v>0</c:v>
                </c:pt>
                <c:pt idx="94">
                  <c:v>-20</c:v>
                </c:pt>
                <c:pt idx="95">
                  <c:v>-10</c:v>
                </c:pt>
                <c:pt idx="96">
                  <c:v>-5</c:v>
                </c:pt>
                <c:pt idx="97">
                  <c:v>-10</c:v>
                </c:pt>
                <c:pt idx="98">
                  <c:v>-10</c:v>
                </c:pt>
                <c:pt idx="99">
                  <c:v>-15</c:v>
                </c:pt>
                <c:pt idx="100">
                  <c:v>-15</c:v>
                </c:pt>
                <c:pt idx="101">
                  <c:v>-5</c:v>
                </c:pt>
                <c:pt idx="102">
                  <c:v>0</c:v>
                </c:pt>
                <c:pt idx="103">
                  <c:v>-5</c:v>
                </c:pt>
                <c:pt idx="104">
                  <c:v>5</c:v>
                </c:pt>
              </c:numCache>
            </c:numRef>
          </c:val>
          <c:smooth val="0"/>
        </c:ser>
        <c:ser>
          <c:idx val="2"/>
          <c:order val="2"/>
          <c:tx>
            <c:strRef>
              <c:f>損益グラフ!$F$2</c:f>
              <c:strCache>
                <c:ptCount val="1"/>
                <c:pt idx="0">
                  <c:v>損益</c:v>
                </c:pt>
              </c:strCache>
            </c:strRef>
          </c:tx>
          <c:spPr>
            <a:ln w="25400">
              <a:solidFill>
                <a:schemeClr val="accent6">
                  <a:lumMod val="75000"/>
                </a:schemeClr>
              </a:solidFill>
            </a:ln>
          </c:spPr>
          <c:marker>
            <c:symbol val="none"/>
          </c:marker>
          <c:cat>
            <c:multiLvlStrRef>
              <c:f>損益グラフ!$B$3:$C$107</c:f>
              <c:multiLvlStrCache>
                <c:ptCount val="105"/>
                <c:lvl>
                  <c:pt idx="0">
                    <c:v>9:00</c:v>
                  </c:pt>
                  <c:pt idx="1">
                    <c:v>10:00</c:v>
                  </c:pt>
                  <c:pt idx="2">
                    <c:v>11:00</c:v>
                  </c:pt>
                  <c:pt idx="3">
                    <c:v>12:00</c:v>
                  </c:pt>
                  <c:pt idx="4">
                    <c:v>13:00</c:v>
                  </c:pt>
                  <c:pt idx="5">
                    <c:v>14:00</c:v>
                  </c:pt>
                  <c:pt idx="6">
                    <c:v>15:00</c:v>
                  </c:pt>
                  <c:pt idx="7">
                    <c:v>16:00</c:v>
                  </c:pt>
                  <c:pt idx="8">
                    <c:v>17:00</c:v>
                  </c:pt>
                  <c:pt idx="9">
                    <c:v>18:00</c:v>
                  </c:pt>
                  <c:pt idx="10">
                    <c:v>19:00</c:v>
                  </c:pt>
                  <c:pt idx="11">
                    <c:v>20:00</c:v>
                  </c:pt>
                  <c:pt idx="12">
                    <c:v>21:00</c:v>
                  </c:pt>
                  <c:pt idx="13">
                    <c:v>22:00</c:v>
                  </c:pt>
                  <c:pt idx="14">
                    <c:v>23:00</c:v>
                  </c:pt>
                  <c:pt idx="15">
                    <c:v>0:00</c:v>
                  </c:pt>
                  <c:pt idx="16">
                    <c:v>1:00</c:v>
                  </c:pt>
                  <c:pt idx="17">
                    <c:v>2:00</c:v>
                  </c:pt>
                  <c:pt idx="18">
                    <c:v>3:00</c:v>
                  </c:pt>
                  <c:pt idx="19">
                    <c:v>4:00</c:v>
                  </c:pt>
                  <c:pt idx="20">
                    <c:v>5:00</c:v>
                  </c:pt>
                  <c:pt idx="21">
                    <c:v>9:00</c:v>
                  </c:pt>
                  <c:pt idx="22">
                    <c:v>10:00</c:v>
                  </c:pt>
                  <c:pt idx="23">
                    <c:v>11:00</c:v>
                  </c:pt>
                  <c:pt idx="24">
                    <c:v>12:00</c:v>
                  </c:pt>
                  <c:pt idx="25">
                    <c:v>13:00</c:v>
                  </c:pt>
                  <c:pt idx="26">
                    <c:v>14:00</c:v>
                  </c:pt>
                  <c:pt idx="27">
                    <c:v>15:00</c:v>
                  </c:pt>
                  <c:pt idx="28">
                    <c:v>16:00</c:v>
                  </c:pt>
                  <c:pt idx="29">
                    <c:v>17:00</c:v>
                  </c:pt>
                  <c:pt idx="30">
                    <c:v>18:00</c:v>
                  </c:pt>
                  <c:pt idx="31">
                    <c:v>19:00</c:v>
                  </c:pt>
                  <c:pt idx="32">
                    <c:v>20:00</c:v>
                  </c:pt>
                  <c:pt idx="33">
                    <c:v>21:00</c:v>
                  </c:pt>
                  <c:pt idx="34">
                    <c:v>22:00</c:v>
                  </c:pt>
                  <c:pt idx="35">
                    <c:v>23:00</c:v>
                  </c:pt>
                  <c:pt idx="36">
                    <c:v>0:00</c:v>
                  </c:pt>
                  <c:pt idx="37">
                    <c:v>1:00</c:v>
                  </c:pt>
                  <c:pt idx="38">
                    <c:v>2:00</c:v>
                  </c:pt>
                  <c:pt idx="39">
                    <c:v>3:00</c:v>
                  </c:pt>
                  <c:pt idx="40">
                    <c:v>4:00</c:v>
                  </c:pt>
                  <c:pt idx="41">
                    <c:v>5:00</c:v>
                  </c:pt>
                  <c:pt idx="42">
                    <c:v>9:00</c:v>
                  </c:pt>
                  <c:pt idx="43">
                    <c:v>10:00</c:v>
                  </c:pt>
                  <c:pt idx="44">
                    <c:v>11:00</c:v>
                  </c:pt>
                  <c:pt idx="45">
                    <c:v>12:00</c:v>
                  </c:pt>
                  <c:pt idx="46">
                    <c:v>13:00</c:v>
                  </c:pt>
                  <c:pt idx="47">
                    <c:v>14:00</c:v>
                  </c:pt>
                  <c:pt idx="48">
                    <c:v>15:00</c:v>
                  </c:pt>
                  <c:pt idx="49">
                    <c:v>16:00</c:v>
                  </c:pt>
                  <c:pt idx="50">
                    <c:v>17:00</c:v>
                  </c:pt>
                  <c:pt idx="51">
                    <c:v>18:00</c:v>
                  </c:pt>
                  <c:pt idx="52">
                    <c:v>19:00</c:v>
                  </c:pt>
                  <c:pt idx="53">
                    <c:v>20:00</c:v>
                  </c:pt>
                  <c:pt idx="54">
                    <c:v>21:00</c:v>
                  </c:pt>
                  <c:pt idx="55">
                    <c:v>22:00</c:v>
                  </c:pt>
                  <c:pt idx="56">
                    <c:v>23:00</c:v>
                  </c:pt>
                  <c:pt idx="57">
                    <c:v>0:00</c:v>
                  </c:pt>
                  <c:pt idx="58">
                    <c:v>1:00</c:v>
                  </c:pt>
                  <c:pt idx="59">
                    <c:v>2:00</c:v>
                  </c:pt>
                  <c:pt idx="60">
                    <c:v>3:00</c:v>
                  </c:pt>
                  <c:pt idx="61">
                    <c:v>4:00</c:v>
                  </c:pt>
                  <c:pt idx="62">
                    <c:v>5:00</c:v>
                  </c:pt>
                  <c:pt idx="63">
                    <c:v>9:00</c:v>
                  </c:pt>
                  <c:pt idx="64">
                    <c:v>10:00</c:v>
                  </c:pt>
                  <c:pt idx="65">
                    <c:v>11:00</c:v>
                  </c:pt>
                  <c:pt idx="66">
                    <c:v>12:00</c:v>
                  </c:pt>
                  <c:pt idx="67">
                    <c:v>13:00</c:v>
                  </c:pt>
                  <c:pt idx="68">
                    <c:v>14:00</c:v>
                  </c:pt>
                  <c:pt idx="69">
                    <c:v>15:00</c:v>
                  </c:pt>
                  <c:pt idx="70">
                    <c:v>16:00</c:v>
                  </c:pt>
                  <c:pt idx="71">
                    <c:v>17:00</c:v>
                  </c:pt>
                  <c:pt idx="72">
                    <c:v>18:00</c:v>
                  </c:pt>
                  <c:pt idx="73">
                    <c:v>19:00</c:v>
                  </c:pt>
                  <c:pt idx="74">
                    <c:v>20:00</c:v>
                  </c:pt>
                  <c:pt idx="75">
                    <c:v>21:00</c:v>
                  </c:pt>
                  <c:pt idx="76">
                    <c:v>22:00</c:v>
                  </c:pt>
                  <c:pt idx="77">
                    <c:v>23:00</c:v>
                  </c:pt>
                  <c:pt idx="78">
                    <c:v>0:00</c:v>
                  </c:pt>
                  <c:pt idx="79">
                    <c:v>1:00</c:v>
                  </c:pt>
                  <c:pt idx="80">
                    <c:v>2:00</c:v>
                  </c:pt>
                  <c:pt idx="81">
                    <c:v>3:00</c:v>
                  </c:pt>
                  <c:pt idx="82">
                    <c:v>4:00</c:v>
                  </c:pt>
                  <c:pt idx="83">
                    <c:v>5:00</c:v>
                  </c:pt>
                  <c:pt idx="84">
                    <c:v>9:00</c:v>
                  </c:pt>
                  <c:pt idx="85">
                    <c:v>10:00</c:v>
                  </c:pt>
                  <c:pt idx="86">
                    <c:v>11:00</c:v>
                  </c:pt>
                  <c:pt idx="87">
                    <c:v>12:00</c:v>
                  </c:pt>
                  <c:pt idx="88">
                    <c:v>13:00</c:v>
                  </c:pt>
                  <c:pt idx="89">
                    <c:v>14:00</c:v>
                  </c:pt>
                  <c:pt idx="90">
                    <c:v>15:00</c:v>
                  </c:pt>
                  <c:pt idx="91">
                    <c:v>16:00</c:v>
                  </c:pt>
                  <c:pt idx="92">
                    <c:v>17:00</c:v>
                  </c:pt>
                  <c:pt idx="93">
                    <c:v>18:00</c:v>
                  </c:pt>
                  <c:pt idx="94">
                    <c:v>19:00</c:v>
                  </c:pt>
                  <c:pt idx="95">
                    <c:v>20:00</c:v>
                  </c:pt>
                  <c:pt idx="96">
                    <c:v>21:00</c:v>
                  </c:pt>
                  <c:pt idx="97">
                    <c:v>22:00</c:v>
                  </c:pt>
                  <c:pt idx="98">
                    <c:v>23:00</c:v>
                  </c:pt>
                  <c:pt idx="99">
                    <c:v>0:00</c:v>
                  </c:pt>
                  <c:pt idx="100">
                    <c:v>1:00</c:v>
                  </c:pt>
                  <c:pt idx="101">
                    <c:v>2:00</c:v>
                  </c:pt>
                  <c:pt idx="102">
                    <c:v>3:00</c:v>
                  </c:pt>
                  <c:pt idx="103">
                    <c:v>4:00</c:v>
                  </c:pt>
                  <c:pt idx="104">
                    <c:v>5:00</c:v>
                  </c:pt>
                </c:lvl>
                <c:lvl>
                  <c:pt idx="0">
                    <c:v>2018/2/9</c:v>
                  </c:pt>
                  <c:pt idx="21">
                    <c:v>2018/2/13</c:v>
                  </c:pt>
                  <c:pt idx="42">
                    <c:v>2018/2/14</c:v>
                  </c:pt>
                  <c:pt idx="63">
                    <c:v>2018/2/15</c:v>
                  </c:pt>
                  <c:pt idx="84">
                    <c:v>2018/2/16</c:v>
                  </c:pt>
                </c:lvl>
              </c:multiLvlStrCache>
            </c:multiLvlStrRef>
          </c:cat>
          <c:val>
            <c:numRef>
              <c:f>損益グラフ!$F$3:$F$107</c:f>
              <c:numCache>
                <c:formatCode>General</c:formatCode>
                <c:ptCount val="105"/>
                <c:pt idx="0">
                  <c:v>7</c:v>
                </c:pt>
                <c:pt idx="1">
                  <c:v>7</c:v>
                </c:pt>
                <c:pt idx="2">
                  <c:v>7</c:v>
                </c:pt>
                <c:pt idx="3">
                  <c:v>7</c:v>
                </c:pt>
                <c:pt idx="4">
                  <c:v>17</c:v>
                </c:pt>
                <c:pt idx="5">
                  <c:v>27</c:v>
                </c:pt>
                <c:pt idx="6">
                  <c:v>32</c:v>
                </c:pt>
                <c:pt idx="7">
                  <c:v>32</c:v>
                </c:pt>
                <c:pt idx="8">
                  <c:v>32</c:v>
                </c:pt>
                <c:pt idx="9">
                  <c:v>32</c:v>
                </c:pt>
                <c:pt idx="10">
                  <c:v>32</c:v>
                </c:pt>
                <c:pt idx="11">
                  <c:v>32</c:v>
                </c:pt>
                <c:pt idx="12">
                  <c:v>32</c:v>
                </c:pt>
                <c:pt idx="13">
                  <c:v>32</c:v>
                </c:pt>
                <c:pt idx="14">
                  <c:v>32</c:v>
                </c:pt>
                <c:pt idx="15">
                  <c:v>32</c:v>
                </c:pt>
                <c:pt idx="16">
                  <c:v>32</c:v>
                </c:pt>
                <c:pt idx="17">
                  <c:v>32</c:v>
                </c:pt>
                <c:pt idx="18">
                  <c:v>32</c:v>
                </c:pt>
                <c:pt idx="19">
                  <c:v>32</c:v>
                </c:pt>
                <c:pt idx="20">
                  <c:v>32</c:v>
                </c:pt>
                <c:pt idx="21">
                  <c:v>-1</c:v>
                </c:pt>
                <c:pt idx="22">
                  <c:v>4</c:v>
                </c:pt>
                <c:pt idx="23">
                  <c:v>14</c:v>
                </c:pt>
                <c:pt idx="24">
                  <c:v>10</c:v>
                </c:pt>
                <c:pt idx="25">
                  <c:v>-3</c:v>
                </c:pt>
                <c:pt idx="26">
                  <c:v>-15</c:v>
                </c:pt>
                <c:pt idx="27">
                  <c:v>-20</c:v>
                </c:pt>
                <c:pt idx="28">
                  <c:v>-20</c:v>
                </c:pt>
                <c:pt idx="29">
                  <c:v>-27</c:v>
                </c:pt>
                <c:pt idx="30">
                  <c:v>-29</c:v>
                </c:pt>
                <c:pt idx="31">
                  <c:v>-29</c:v>
                </c:pt>
                <c:pt idx="32">
                  <c:v>-31</c:v>
                </c:pt>
                <c:pt idx="33">
                  <c:v>-23</c:v>
                </c:pt>
                <c:pt idx="34">
                  <c:v>-25</c:v>
                </c:pt>
                <c:pt idx="35">
                  <c:v>-30</c:v>
                </c:pt>
                <c:pt idx="36">
                  <c:v>-27</c:v>
                </c:pt>
                <c:pt idx="37">
                  <c:v>-29</c:v>
                </c:pt>
                <c:pt idx="38">
                  <c:v>-33</c:v>
                </c:pt>
                <c:pt idx="39">
                  <c:v>-36</c:v>
                </c:pt>
                <c:pt idx="40">
                  <c:v>-37</c:v>
                </c:pt>
                <c:pt idx="41">
                  <c:v>-39</c:v>
                </c:pt>
                <c:pt idx="42">
                  <c:v>-30</c:v>
                </c:pt>
                <c:pt idx="43">
                  <c:v>-34</c:v>
                </c:pt>
                <c:pt idx="44">
                  <c:v>-46</c:v>
                </c:pt>
                <c:pt idx="45">
                  <c:v>-47</c:v>
                </c:pt>
                <c:pt idx="46">
                  <c:v>-36</c:v>
                </c:pt>
                <c:pt idx="47">
                  <c:v>-39</c:v>
                </c:pt>
                <c:pt idx="48">
                  <c:v>-40</c:v>
                </c:pt>
                <c:pt idx="49">
                  <c:v>-28</c:v>
                </c:pt>
                <c:pt idx="50">
                  <c:v>-38</c:v>
                </c:pt>
                <c:pt idx="51">
                  <c:v>-37</c:v>
                </c:pt>
                <c:pt idx="52">
                  <c:v>-36</c:v>
                </c:pt>
                <c:pt idx="53">
                  <c:v>-37</c:v>
                </c:pt>
                <c:pt idx="54">
                  <c:v>-37</c:v>
                </c:pt>
                <c:pt idx="55">
                  <c:v>-49</c:v>
                </c:pt>
                <c:pt idx="56">
                  <c:v>-48</c:v>
                </c:pt>
                <c:pt idx="57">
                  <c:v>-47</c:v>
                </c:pt>
                <c:pt idx="58">
                  <c:v>-44</c:v>
                </c:pt>
                <c:pt idx="59">
                  <c:v>-36</c:v>
                </c:pt>
                <c:pt idx="60">
                  <c:v>-46</c:v>
                </c:pt>
                <c:pt idx="61">
                  <c:v>-38</c:v>
                </c:pt>
                <c:pt idx="62">
                  <c:v>-38</c:v>
                </c:pt>
                <c:pt idx="63">
                  <c:v>-39</c:v>
                </c:pt>
                <c:pt idx="64">
                  <c:v>-30</c:v>
                </c:pt>
                <c:pt idx="65">
                  <c:v>-35</c:v>
                </c:pt>
                <c:pt idx="66">
                  <c:v>-22</c:v>
                </c:pt>
                <c:pt idx="67">
                  <c:v>-34</c:v>
                </c:pt>
                <c:pt idx="68">
                  <c:v>-32</c:v>
                </c:pt>
                <c:pt idx="69">
                  <c:v>-33</c:v>
                </c:pt>
                <c:pt idx="70">
                  <c:v>-36</c:v>
                </c:pt>
                <c:pt idx="71">
                  <c:v>-28</c:v>
                </c:pt>
                <c:pt idx="72">
                  <c:v>-24</c:v>
                </c:pt>
                <c:pt idx="73">
                  <c:v>-33</c:v>
                </c:pt>
                <c:pt idx="74">
                  <c:v>-33</c:v>
                </c:pt>
                <c:pt idx="75">
                  <c:v>-27</c:v>
                </c:pt>
                <c:pt idx="76">
                  <c:v>-31</c:v>
                </c:pt>
                <c:pt idx="77">
                  <c:v>-31</c:v>
                </c:pt>
                <c:pt idx="78">
                  <c:v>-44</c:v>
                </c:pt>
                <c:pt idx="79">
                  <c:v>-38</c:v>
                </c:pt>
                <c:pt idx="80">
                  <c:v>-37</c:v>
                </c:pt>
                <c:pt idx="81">
                  <c:v>-31</c:v>
                </c:pt>
                <c:pt idx="82">
                  <c:v>-31</c:v>
                </c:pt>
                <c:pt idx="83">
                  <c:v>-28</c:v>
                </c:pt>
                <c:pt idx="84">
                  <c:v>-15</c:v>
                </c:pt>
                <c:pt idx="85">
                  <c:v>-17</c:v>
                </c:pt>
                <c:pt idx="86">
                  <c:v>-21</c:v>
                </c:pt>
                <c:pt idx="87">
                  <c:v>-5</c:v>
                </c:pt>
                <c:pt idx="88">
                  <c:v>-17</c:v>
                </c:pt>
                <c:pt idx="89">
                  <c:v>-20</c:v>
                </c:pt>
                <c:pt idx="90">
                  <c:v>-17</c:v>
                </c:pt>
                <c:pt idx="91">
                  <c:v>-16</c:v>
                </c:pt>
                <c:pt idx="92">
                  <c:v>-12</c:v>
                </c:pt>
                <c:pt idx="93">
                  <c:v>-4</c:v>
                </c:pt>
                <c:pt idx="94">
                  <c:v>-21</c:v>
                </c:pt>
                <c:pt idx="95">
                  <c:v>-14</c:v>
                </c:pt>
                <c:pt idx="96">
                  <c:v>-9</c:v>
                </c:pt>
                <c:pt idx="97">
                  <c:v>-13</c:v>
                </c:pt>
                <c:pt idx="98">
                  <c:v>-11</c:v>
                </c:pt>
                <c:pt idx="99">
                  <c:v>-15</c:v>
                </c:pt>
                <c:pt idx="100">
                  <c:v>-17</c:v>
                </c:pt>
                <c:pt idx="101">
                  <c:v>-8</c:v>
                </c:pt>
                <c:pt idx="102">
                  <c:v>-4</c:v>
                </c:pt>
                <c:pt idx="103">
                  <c:v>-9</c:v>
                </c:pt>
                <c:pt idx="104">
                  <c:v>-2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64686336"/>
        <c:axId val="566975232"/>
      </c:lineChart>
      <c:catAx>
        <c:axId val="564686336"/>
        <c:scaling>
          <c:orientation val="minMax"/>
        </c:scaling>
        <c:delete val="0"/>
        <c:axPos val="b"/>
        <c:numFmt formatCode="General" sourceLinked="0"/>
        <c:majorTickMark val="none"/>
        <c:minorTickMark val="none"/>
        <c:tickLblPos val="low"/>
        <c:crossAx val="566975232"/>
        <c:crosses val="autoZero"/>
        <c:auto val="1"/>
        <c:lblAlgn val="ctr"/>
        <c:lblOffset val="100"/>
        <c:noMultiLvlLbl val="0"/>
      </c:catAx>
      <c:valAx>
        <c:axId val="566975232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564686336"/>
        <c:crosses val="autoZero"/>
        <c:crossBetween val="between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ctrlProps/ctrlProp7.xml><?xml version="1.0" encoding="utf-8"?>
<formControlPr xmlns="http://schemas.microsoft.com/office/spreadsheetml/2009/9/main" objectType="Button" lockText="1"/>
</file>

<file path=xl/ctrlProps/ctrlProp8.xml><?xml version="1.0" encoding="utf-8"?>
<formControlPr xmlns="http://schemas.microsoft.com/office/spreadsheetml/2009/9/main" objectType="Button" lockText="1"/>
</file>

<file path=xl/ctrlProps/ctrlProp9.xml><?xml version="1.0" encoding="utf-8"?>
<formControlPr xmlns="http://schemas.microsoft.com/office/spreadsheetml/2009/9/main" objectType="Button" lockText="1"/>
</file>

<file path=xl/ctrlProps/ctrlProp10.xml><?xml version="1.0" encoding="utf-8"?>
<formControlPr xmlns="http://schemas.microsoft.com/office/spreadsheetml/2009/9/main" objectType="Button" lockText="1"/>
</file>

<file path=xl/ctrlProps/ctrlProp11.xml><?xml version="1.0" encoding="utf-8"?>
<formControlPr xmlns="http://schemas.microsoft.com/office/spreadsheetml/2009/9/main" objectType="Button" lockText="1"/>
</file>

<file path=xl/ctrlProps/ctrlProp12.xml><?xml version="1.0" encoding="utf-8"?>
<formControlPr xmlns="http://schemas.microsoft.com/office/spreadsheetml/2009/9/main" objectType="Button" lockText="1"/>
</file>

<file path=xl/ctrlProps/ctrlProp13.xml><?xml version="1.0" encoding="utf-8"?>
<formControlPr xmlns="http://schemas.microsoft.com/office/spreadsheetml/2009/9/main" objectType="Button" lockText="1"/>
</file>

<file path=xl/ctrlProps/ctrlProp14.xml><?xml version="1.0" encoding="utf-8"?>
<formControlPr xmlns="http://schemas.microsoft.com/office/spreadsheetml/2009/9/main" objectType="Button" lockText="1"/>
</file>

<file path=xl/ctrlProps/ctrlProp15.xml><?xml version="1.0" encoding="utf-8"?>
<formControlPr xmlns="http://schemas.microsoft.com/office/spreadsheetml/2009/9/main" objectType="Button" lockText="1"/>
</file>

<file path=xl/ctrlProps/ctrlProp16.xml><?xml version="1.0" encoding="utf-8"?>
<formControlPr xmlns="http://schemas.microsoft.com/office/spreadsheetml/2009/9/main" objectType="Button" lockText="1"/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_rels/drawing6.xml.rels><?xml version="1.0" encoding="UTF-8" standalone="yes"?>
<Relationships xmlns="http://schemas.openxmlformats.org/package/2006/relationships"><Relationship Id="rId3" Type="http://schemas.openxmlformats.org/officeDocument/2006/relationships/chart" Target="../charts/chart5.xml"/><Relationship Id="rId2" Type="http://schemas.openxmlformats.org/officeDocument/2006/relationships/chart" Target="../charts/chart4.xml"/><Relationship Id="rId1" Type="http://schemas.openxmlformats.org/officeDocument/2006/relationships/chart" Target="../charts/chart3.xml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chart" Target="../charts/chart6.xml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333375</xdr:colOff>
          <xdr:row>0</xdr:row>
          <xdr:rowOff>66675</xdr:rowOff>
        </xdr:from>
        <xdr:to>
          <xdr:col>9</xdr:col>
          <xdr:colOff>438150</xdr:colOff>
          <xdr:row>1</xdr:row>
          <xdr:rowOff>0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18288" rIns="36576" bIns="18288" anchor="ctr" upright="1"/>
            <a:lstStyle/>
            <a:p>
              <a:pPr algn="ctr" rtl="0">
                <a:defRPr sz="1000"/>
              </a:pPr>
              <a:r>
                <a:rPr lang="en-US" altLang="ja-JP" sz="1100" b="1" i="0" u="none" strike="noStrike" baseline="0">
                  <a:solidFill>
                    <a:srgbClr val="FF0000"/>
                  </a:solidFill>
                  <a:latin typeface="ＭＳ Ｐゴシック"/>
                  <a:ea typeface="ＭＳ Ｐゴシック"/>
                </a:rPr>
                <a:t>START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333375</xdr:colOff>
          <xdr:row>1</xdr:row>
          <xdr:rowOff>95250</xdr:rowOff>
        </xdr:from>
        <xdr:to>
          <xdr:col>9</xdr:col>
          <xdr:colOff>428625</xdr:colOff>
          <xdr:row>2</xdr:row>
          <xdr:rowOff>114300</xdr:rowOff>
        </xdr:to>
        <xdr:sp macro="" textlink="">
          <xdr:nvSpPr>
            <xdr:cNvPr id="1028" name="Button 4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27432" bIns="18288" anchor="ctr" upright="1"/>
            <a:lstStyle/>
            <a:p>
              <a:pPr algn="ctr" rtl="0">
                <a:defRPr sz="1000"/>
              </a:pPr>
              <a:r>
                <a:rPr lang="en-US" altLang="ja-JP" sz="1000" b="1" i="0" u="none" strike="noStrike" baseline="0">
                  <a:solidFill>
                    <a:srgbClr val="000000"/>
                  </a:solidFill>
                  <a:latin typeface="ＭＳ Ｐゴシック"/>
                  <a:ea typeface="ＭＳ Ｐゴシック"/>
                </a:rPr>
                <a:t>STOP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342900</xdr:colOff>
          <xdr:row>3</xdr:row>
          <xdr:rowOff>152400</xdr:rowOff>
        </xdr:from>
        <xdr:to>
          <xdr:col>9</xdr:col>
          <xdr:colOff>447675</xdr:colOff>
          <xdr:row>7</xdr:row>
          <xdr:rowOff>47625</xdr:rowOff>
        </xdr:to>
        <xdr:sp macro="" textlink="">
          <xdr:nvSpPr>
            <xdr:cNvPr id="1029" name="Butto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27432" bIns="18288" anchor="ctr" upright="1"/>
            <a:lstStyle/>
            <a:p>
              <a:pPr algn="ctr" rtl="0">
                <a:defRPr sz="1000"/>
              </a:pPr>
              <a:r>
                <a:rPr lang="ja-JP" altLang="en-US" sz="1000" b="1" i="0" u="none" strike="noStrike" baseline="0">
                  <a:solidFill>
                    <a:srgbClr val="000000"/>
                  </a:solidFill>
                  <a:latin typeface="ＭＳ Ｐゴシック"/>
                  <a:ea typeface="ＭＳ Ｐゴシック"/>
                </a:rPr>
                <a:t>保存して終了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123825</xdr:colOff>
          <xdr:row>6</xdr:row>
          <xdr:rowOff>38100</xdr:rowOff>
        </xdr:from>
        <xdr:to>
          <xdr:col>7</xdr:col>
          <xdr:colOff>390525</xdr:colOff>
          <xdr:row>7</xdr:row>
          <xdr:rowOff>114300</xdr:rowOff>
        </xdr:to>
        <xdr:sp macro="" textlink="">
          <xdr:nvSpPr>
            <xdr:cNvPr id="1034" name="Button 10" hidden="1">
              <a:extLst>
                <a:ext uri="{63B3BB69-23CF-44E3-9099-C40C66FF867C}">
                  <a14:compatExt spid="_x0000_s10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18288" rIns="36576" bIns="18288" anchor="ctr" upright="1"/>
            <a:lstStyle/>
            <a:p>
              <a:pPr algn="ctr" rtl="0">
                <a:defRPr sz="1000"/>
              </a:pPr>
              <a:r>
                <a:rPr lang="en-US" altLang="ja-JP" sz="1100" b="1" i="0" u="none" strike="noStrike" baseline="0">
                  <a:solidFill>
                    <a:srgbClr val="FF0000"/>
                  </a:solidFill>
                  <a:latin typeface="ＭＳ Ｐゴシック"/>
                  <a:ea typeface="ＭＳ Ｐゴシック"/>
                </a:rPr>
                <a:t>CLEAR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304800</xdr:colOff>
          <xdr:row>0</xdr:row>
          <xdr:rowOff>171450</xdr:rowOff>
        </xdr:from>
        <xdr:to>
          <xdr:col>10</xdr:col>
          <xdr:colOff>485775</xdr:colOff>
          <xdr:row>2</xdr:row>
          <xdr:rowOff>161925</xdr:rowOff>
        </xdr:to>
        <xdr:sp macro="" textlink="">
          <xdr:nvSpPr>
            <xdr:cNvPr id="4107" name="Button 11" hidden="1">
              <a:extLst>
                <a:ext uri="{63B3BB69-23CF-44E3-9099-C40C66FF867C}">
                  <a14:compatExt spid="_x0000_s41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18288" rIns="36576" bIns="18288" anchor="ctr" upright="1"/>
            <a:lstStyle/>
            <a:p>
              <a:pPr algn="ctr" rtl="0">
                <a:defRPr sz="1000"/>
              </a:pPr>
              <a:r>
                <a:rPr lang="en-US" altLang="ja-JP" sz="1100" b="1" i="0" u="none" strike="noStrike" baseline="0">
                  <a:solidFill>
                    <a:srgbClr val="FF0000"/>
                  </a:solidFill>
                  <a:latin typeface="ＭＳ Ｐゴシック"/>
                  <a:ea typeface="ＭＳ Ｐゴシック"/>
                </a:rPr>
                <a:t>START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304800</xdr:colOff>
          <xdr:row>3</xdr:row>
          <xdr:rowOff>142875</xdr:rowOff>
        </xdr:from>
        <xdr:to>
          <xdr:col>10</xdr:col>
          <xdr:colOff>476250</xdr:colOff>
          <xdr:row>4</xdr:row>
          <xdr:rowOff>152400</xdr:rowOff>
        </xdr:to>
        <xdr:sp macro="" textlink="">
          <xdr:nvSpPr>
            <xdr:cNvPr id="4108" name="Button 12" hidden="1">
              <a:extLst>
                <a:ext uri="{63B3BB69-23CF-44E3-9099-C40C66FF867C}">
                  <a14:compatExt spid="_x0000_s41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27432" bIns="18288" anchor="ctr" upright="1"/>
            <a:lstStyle/>
            <a:p>
              <a:pPr algn="ctr" rtl="0">
                <a:defRPr sz="1000"/>
              </a:pPr>
              <a:r>
                <a:rPr lang="en-US" altLang="ja-JP" sz="1000" b="1" i="0" u="none" strike="noStrike" baseline="0">
                  <a:solidFill>
                    <a:srgbClr val="000000"/>
                  </a:solidFill>
                  <a:latin typeface="ＭＳ Ｐゴシック"/>
                  <a:ea typeface="ＭＳ Ｐゴシック"/>
                </a:rPr>
                <a:t>STOP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0</xdr:colOff>
          <xdr:row>1</xdr:row>
          <xdr:rowOff>0</xdr:rowOff>
        </xdr:from>
        <xdr:to>
          <xdr:col>12</xdr:col>
          <xdr:colOff>295275</xdr:colOff>
          <xdr:row>4</xdr:row>
          <xdr:rowOff>161925</xdr:rowOff>
        </xdr:to>
        <xdr:sp macro="" textlink="">
          <xdr:nvSpPr>
            <xdr:cNvPr id="4109" name="Button 13" hidden="1">
              <a:extLst>
                <a:ext uri="{63B3BB69-23CF-44E3-9099-C40C66FF867C}">
                  <a14:compatExt spid="_x0000_s41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18288" rIns="36576" bIns="18288" anchor="ctr" upright="1"/>
            <a:lstStyle/>
            <a:p>
              <a:pPr algn="ctr" rtl="0">
                <a:defRPr sz="1000"/>
              </a:pPr>
              <a:r>
                <a:rPr lang="ja-JP" altLang="en-US" sz="1200" b="1" i="0" u="none" strike="noStrike" baseline="0">
                  <a:solidFill>
                    <a:srgbClr val="000000"/>
                  </a:solidFill>
                  <a:latin typeface="ＭＳ Ｐゴシック"/>
                  <a:ea typeface="ＭＳ Ｐゴシック"/>
                </a:rPr>
                <a:t>保存して</a:t>
              </a:r>
            </a:p>
            <a:p>
              <a:pPr algn="ctr" rtl="0">
                <a:defRPr sz="1000"/>
              </a:pPr>
              <a:r>
                <a:rPr lang="ja-JP" altLang="en-US" sz="1200" b="1" i="0" u="none" strike="noStrike" baseline="0">
                  <a:solidFill>
                    <a:srgbClr val="000000"/>
                  </a:solidFill>
                  <a:latin typeface="ＭＳ Ｐゴシック"/>
                  <a:ea typeface="ＭＳ Ｐゴシック"/>
                </a:rPr>
                <a:t>終　了</a:t>
              </a:r>
            </a:p>
          </xdr:txBody>
        </xdr:sp>
        <xdr:clientData fPrintsWithSheet="0"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0</xdr:colOff>
          <xdr:row>3</xdr:row>
          <xdr:rowOff>0</xdr:rowOff>
        </xdr:from>
        <xdr:to>
          <xdr:col>14</xdr:col>
          <xdr:colOff>0</xdr:colOff>
          <xdr:row>5</xdr:row>
          <xdr:rowOff>0</xdr:rowOff>
        </xdr:to>
        <xdr:sp macro="" textlink="">
          <xdr:nvSpPr>
            <xdr:cNvPr id="5121" name="Button 1" hidden="1">
              <a:extLst>
                <a:ext uri="{63B3BB69-23CF-44E3-9099-C40C66FF867C}">
                  <a14:compatExt spid="_x0000_s51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18288" rIns="36576" bIns="18288" anchor="ctr" upright="1"/>
            <a:lstStyle/>
            <a:p>
              <a:pPr algn="ctr" rtl="0">
                <a:defRPr sz="1000"/>
              </a:pPr>
              <a:r>
                <a:rPr lang="en-US" altLang="ja-JP" sz="1100" b="1" i="0" u="none" strike="noStrike" baseline="0">
                  <a:solidFill>
                    <a:srgbClr val="FF0000"/>
                  </a:solidFill>
                  <a:latin typeface="ＭＳ Ｐゴシック"/>
                  <a:ea typeface="ＭＳ Ｐゴシック"/>
                </a:rPr>
                <a:t>START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0</xdr:colOff>
          <xdr:row>5</xdr:row>
          <xdr:rowOff>76200</xdr:rowOff>
        </xdr:from>
        <xdr:to>
          <xdr:col>13</xdr:col>
          <xdr:colOff>857250</xdr:colOff>
          <xdr:row>6</xdr:row>
          <xdr:rowOff>85725</xdr:rowOff>
        </xdr:to>
        <xdr:sp macro="" textlink="">
          <xdr:nvSpPr>
            <xdr:cNvPr id="5122" name="Button 2" hidden="1">
              <a:extLst>
                <a:ext uri="{63B3BB69-23CF-44E3-9099-C40C66FF867C}">
                  <a14:compatExt spid="_x0000_s51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27432" bIns="18288" anchor="ctr" upright="1"/>
            <a:lstStyle/>
            <a:p>
              <a:pPr algn="ctr" rtl="0">
                <a:defRPr sz="1000"/>
              </a:pPr>
              <a:r>
                <a:rPr lang="en-US" altLang="ja-JP" sz="1000" b="1" i="0" u="none" strike="noStrike" baseline="0">
                  <a:solidFill>
                    <a:srgbClr val="000000"/>
                  </a:solidFill>
                  <a:latin typeface="ＭＳ Ｐゴシック"/>
                  <a:ea typeface="ＭＳ Ｐゴシック"/>
                </a:rPr>
                <a:t>STOP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514350</xdr:colOff>
          <xdr:row>15</xdr:row>
          <xdr:rowOff>0</xdr:rowOff>
        </xdr:from>
        <xdr:to>
          <xdr:col>13</xdr:col>
          <xdr:colOff>466725</xdr:colOff>
          <xdr:row>19</xdr:row>
          <xdr:rowOff>161925</xdr:rowOff>
        </xdr:to>
        <xdr:sp macro="" textlink="">
          <xdr:nvSpPr>
            <xdr:cNvPr id="5123" name="Button 3" hidden="1">
              <a:extLst>
                <a:ext uri="{63B3BB69-23CF-44E3-9099-C40C66FF867C}">
                  <a14:compatExt spid="_x0000_s51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18288" rIns="36576" bIns="18288" anchor="ctr" upright="1"/>
            <a:lstStyle/>
            <a:p>
              <a:pPr algn="ctr" rtl="0">
                <a:defRPr sz="1000"/>
              </a:pPr>
              <a:r>
                <a:rPr lang="ja-JP" altLang="en-US" sz="1200" b="1" i="0" u="none" strike="noStrike" baseline="0">
                  <a:solidFill>
                    <a:srgbClr val="000000"/>
                  </a:solidFill>
                  <a:latin typeface="ＭＳ Ｐゴシック"/>
                  <a:ea typeface="ＭＳ Ｐゴシック"/>
                </a:rPr>
                <a:t>保存して</a:t>
              </a:r>
            </a:p>
            <a:p>
              <a:pPr algn="ctr" rtl="0">
                <a:defRPr sz="1000"/>
              </a:pPr>
              <a:r>
                <a:rPr lang="ja-JP" altLang="en-US" sz="1200" b="1" i="0" u="none" strike="noStrike" baseline="0">
                  <a:solidFill>
                    <a:srgbClr val="000000"/>
                  </a:solidFill>
                  <a:latin typeface="ＭＳ Ｐゴシック"/>
                  <a:ea typeface="ＭＳ Ｐゴシック"/>
                </a:rPr>
                <a:t>終　了</a:t>
              </a:r>
            </a:p>
          </xdr:txBody>
        </xdr:sp>
        <xdr:clientData fPrintsWithSheet="0"/>
      </xdr:twoCellAnchor>
    </mc:Choice>
    <mc:Fallback/>
  </mc:AlternateContent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219076</xdr:colOff>
      <xdr:row>15</xdr:row>
      <xdr:rowOff>66675</xdr:rowOff>
    </xdr:from>
    <xdr:to>
      <xdr:col>18</xdr:col>
      <xdr:colOff>38101</xdr:colOff>
      <xdr:row>33</xdr:row>
      <xdr:rowOff>95250</xdr:rowOff>
    </xdr:to>
    <xdr:graphicFrame macro="">
      <xdr:nvGraphicFramePr>
        <xdr:cNvPr id="12" name="グラフ 1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0</xdr:colOff>
          <xdr:row>9</xdr:row>
          <xdr:rowOff>0</xdr:rowOff>
        </xdr:from>
        <xdr:to>
          <xdr:col>12</xdr:col>
          <xdr:colOff>0</xdr:colOff>
          <xdr:row>12</xdr:row>
          <xdr:rowOff>0</xdr:rowOff>
        </xdr:to>
        <xdr:sp macro="" textlink="">
          <xdr:nvSpPr>
            <xdr:cNvPr id="7170" name="Button 2" hidden="1">
              <a:extLst>
                <a:ext uri="{63B3BB69-23CF-44E3-9099-C40C66FF867C}">
                  <a14:compatExt spid="_x0000_s71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27432" bIns="18288" anchor="ctr" upright="1"/>
            <a:lstStyle/>
            <a:p>
              <a:pPr algn="ctr" rtl="0">
                <a:defRPr sz="1000"/>
              </a:pPr>
              <a:r>
                <a:rPr lang="ja-JP" altLang="en-US" sz="1100" b="0" i="0" u="none" strike="noStrike" baseline="0">
                  <a:solidFill>
                    <a:srgbClr val="000000"/>
                  </a:solidFill>
                  <a:latin typeface="ＭＳ Ｐゴシック"/>
                  <a:ea typeface="ＭＳ Ｐゴシック"/>
                </a:rPr>
                <a:t>四本値データ再読込</a:t>
              </a:r>
            </a:p>
          </xdr:txBody>
        </xdr:sp>
        <xdr:clientData fPrintsWithSheet="0"/>
      </xdr:twoCellAnchor>
    </mc:Choice>
    <mc:Fallback/>
  </mc:AlternateContent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171451</xdr:colOff>
      <xdr:row>14</xdr:row>
      <xdr:rowOff>85725</xdr:rowOff>
    </xdr:from>
    <xdr:to>
      <xdr:col>16</xdr:col>
      <xdr:colOff>676276</xdr:colOff>
      <xdr:row>32</xdr:row>
      <xdr:rowOff>114300</xdr:rowOff>
    </xdr:to>
    <xdr:graphicFrame macro="">
      <xdr:nvGraphicFramePr>
        <xdr:cNvPr id="3" name="グラフ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0</xdr:colOff>
          <xdr:row>9</xdr:row>
          <xdr:rowOff>0</xdr:rowOff>
        </xdr:from>
        <xdr:to>
          <xdr:col>11</xdr:col>
          <xdr:colOff>0</xdr:colOff>
          <xdr:row>12</xdr:row>
          <xdr:rowOff>0</xdr:rowOff>
        </xdr:to>
        <xdr:sp macro="" textlink="">
          <xdr:nvSpPr>
            <xdr:cNvPr id="8193" name="Button 1" hidden="1">
              <a:extLst>
                <a:ext uri="{63B3BB69-23CF-44E3-9099-C40C66FF867C}">
                  <a14:compatExt spid="_x0000_s81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27432" bIns="18288" anchor="ctr" upright="1"/>
            <a:lstStyle/>
            <a:p>
              <a:pPr algn="ctr" rtl="0">
                <a:defRPr sz="1000"/>
              </a:pPr>
              <a:r>
                <a:rPr lang="ja-JP" altLang="en-US" sz="1100" b="0" i="0" u="none" strike="noStrike" baseline="0">
                  <a:solidFill>
                    <a:srgbClr val="000000"/>
                  </a:solidFill>
                  <a:latin typeface="ＭＳ Ｐゴシック"/>
                  <a:ea typeface="ＭＳ Ｐゴシック"/>
                </a:rPr>
                <a:t>四本値データ再読込</a:t>
              </a:r>
            </a:p>
          </xdr:txBody>
        </xdr:sp>
        <xdr:clientData fPrintsWithSheet="0"/>
      </xdr:twoCellAnchor>
    </mc:Choice>
    <mc:Fallback/>
  </mc:AlternateContent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54428</xdr:colOff>
      <xdr:row>0</xdr:row>
      <xdr:rowOff>54429</xdr:rowOff>
    </xdr:from>
    <xdr:to>
      <xdr:col>7</xdr:col>
      <xdr:colOff>340178</xdr:colOff>
      <xdr:row>18</xdr:row>
      <xdr:rowOff>83005</xdr:rowOff>
    </xdr:to>
    <xdr:graphicFrame macro="">
      <xdr:nvGraphicFramePr>
        <xdr:cNvPr id="2" name="グラフ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7</xdr:col>
      <xdr:colOff>438149</xdr:colOff>
      <xdr:row>0</xdr:row>
      <xdr:rowOff>50346</xdr:rowOff>
    </xdr:from>
    <xdr:to>
      <xdr:col>15</xdr:col>
      <xdr:colOff>43542</xdr:colOff>
      <xdr:row>18</xdr:row>
      <xdr:rowOff>78922</xdr:rowOff>
    </xdr:to>
    <xdr:graphicFrame macro="">
      <xdr:nvGraphicFramePr>
        <xdr:cNvPr id="3" name="グラフ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66334</xdr:colOff>
      <xdr:row>19</xdr:row>
      <xdr:rowOff>18708</xdr:rowOff>
    </xdr:from>
    <xdr:to>
      <xdr:col>15</xdr:col>
      <xdr:colOff>590209</xdr:colOff>
      <xdr:row>43</xdr:row>
      <xdr:rowOff>167027</xdr:rowOff>
    </xdr:to>
    <xdr:graphicFrame macro="">
      <xdr:nvGraphicFramePr>
        <xdr:cNvPr id="4" name="グラフ 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16</xdr:col>
          <xdr:colOff>0</xdr:colOff>
          <xdr:row>4</xdr:row>
          <xdr:rowOff>0</xdr:rowOff>
        </xdr:from>
        <xdr:to>
          <xdr:col>18</xdr:col>
          <xdr:colOff>390525</xdr:colOff>
          <xdr:row>8</xdr:row>
          <xdr:rowOff>0</xdr:rowOff>
        </xdr:to>
        <xdr:sp macro="" textlink="">
          <xdr:nvSpPr>
            <xdr:cNvPr id="9217" name="Button 1" hidden="1">
              <a:extLst>
                <a:ext uri="{63B3BB69-23CF-44E3-9099-C40C66FF867C}">
                  <a14:compatExt spid="_x0000_s92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27432" bIns="18288" anchor="ctr" upright="1"/>
            <a:lstStyle/>
            <a:p>
              <a:pPr algn="ctr" rtl="0">
                <a:defRPr sz="1000"/>
              </a:pPr>
              <a:r>
                <a:rPr lang="ja-JP" altLang="en-US" sz="1100" b="0" i="0" u="none" strike="noStrike" baseline="0">
                  <a:solidFill>
                    <a:srgbClr val="000000"/>
                  </a:solidFill>
                  <a:latin typeface="ＭＳ Ｐゴシック"/>
                  <a:ea typeface="ＭＳ Ｐゴシック"/>
                </a:rPr>
                <a:t>四本値データ再読込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20</xdr:col>
          <xdr:colOff>0</xdr:colOff>
          <xdr:row>5</xdr:row>
          <xdr:rowOff>0</xdr:rowOff>
        </xdr:from>
        <xdr:to>
          <xdr:col>21</xdr:col>
          <xdr:colOff>0</xdr:colOff>
          <xdr:row>7</xdr:row>
          <xdr:rowOff>0</xdr:rowOff>
        </xdr:to>
        <xdr:sp macro="" textlink="">
          <xdr:nvSpPr>
            <xdr:cNvPr id="9218" name="Button 2" hidden="1">
              <a:extLst>
                <a:ext uri="{63B3BB69-23CF-44E3-9099-C40C66FF867C}">
                  <a14:compatExt spid="_x0000_s92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18288" rIns="36576" bIns="18288" anchor="ctr" upright="1"/>
            <a:lstStyle/>
            <a:p>
              <a:pPr algn="ctr" rtl="0">
                <a:defRPr sz="1000"/>
              </a:pPr>
              <a:r>
                <a:rPr lang="en-US" altLang="ja-JP" sz="1100" b="1" i="0" u="none" strike="noStrike" baseline="0">
                  <a:solidFill>
                    <a:srgbClr val="FF0000"/>
                  </a:solidFill>
                  <a:latin typeface="ＭＳ Ｐゴシック"/>
                  <a:ea typeface="ＭＳ Ｐゴシック"/>
                </a:rPr>
                <a:t>START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20</xdr:col>
          <xdr:colOff>0</xdr:colOff>
          <xdr:row>7</xdr:row>
          <xdr:rowOff>76200</xdr:rowOff>
        </xdr:from>
        <xdr:to>
          <xdr:col>21</xdr:col>
          <xdr:colOff>0</xdr:colOff>
          <xdr:row>8</xdr:row>
          <xdr:rowOff>85725</xdr:rowOff>
        </xdr:to>
        <xdr:sp macro="" textlink="">
          <xdr:nvSpPr>
            <xdr:cNvPr id="9219" name="Button 3" hidden="1">
              <a:extLst>
                <a:ext uri="{63B3BB69-23CF-44E3-9099-C40C66FF867C}">
                  <a14:compatExt spid="_x0000_s92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27432" bIns="18288" anchor="ctr" upright="1"/>
            <a:lstStyle/>
            <a:p>
              <a:pPr algn="ctr" rtl="0">
                <a:defRPr sz="1000"/>
              </a:pPr>
              <a:r>
                <a:rPr lang="en-US" altLang="ja-JP" sz="1000" b="1" i="0" u="none" strike="noStrike" baseline="0">
                  <a:solidFill>
                    <a:srgbClr val="000000"/>
                  </a:solidFill>
                  <a:latin typeface="ＭＳ Ｐゴシック"/>
                  <a:ea typeface="ＭＳ Ｐゴシック"/>
                </a:rPr>
                <a:t>STOP</a:t>
              </a:r>
            </a:p>
          </xdr:txBody>
        </xdr:sp>
        <xdr:clientData fPrintsWithSheet="0"/>
      </xdr:twoCellAnchor>
    </mc:Choice>
    <mc:Fallback/>
  </mc:AlternateContent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161925</xdr:colOff>
      <xdr:row>1</xdr:row>
      <xdr:rowOff>47623</xdr:rowOff>
    </xdr:from>
    <xdr:to>
      <xdr:col>21</xdr:col>
      <xdr:colOff>552450</xdr:colOff>
      <xdr:row>32</xdr:row>
      <xdr:rowOff>66674</xdr:rowOff>
    </xdr:to>
    <xdr:graphicFrame macro="">
      <xdr:nvGraphicFramePr>
        <xdr:cNvPr id="2" name="グラフ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21</xdr:col>
          <xdr:colOff>676275</xdr:colOff>
          <xdr:row>16</xdr:row>
          <xdr:rowOff>123825</xdr:rowOff>
        </xdr:from>
        <xdr:to>
          <xdr:col>23</xdr:col>
          <xdr:colOff>47625</xdr:colOff>
          <xdr:row>19</xdr:row>
          <xdr:rowOff>76200</xdr:rowOff>
        </xdr:to>
        <xdr:sp macro="" textlink="">
          <xdr:nvSpPr>
            <xdr:cNvPr id="10241" name="Button 1" hidden="1">
              <a:extLst>
                <a:ext uri="{63B3BB69-23CF-44E3-9099-C40C66FF867C}">
                  <a14:compatExt spid="_x0000_s102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27432" bIns="18288" anchor="ctr" upright="1"/>
            <a:lstStyle/>
            <a:p>
              <a:pPr algn="ctr" rtl="0">
                <a:defRPr sz="1000"/>
              </a:pPr>
              <a:r>
                <a:rPr lang="ja-JP" altLang="en-US" sz="1100" b="0" i="0" u="none" strike="noStrike" baseline="0">
                  <a:solidFill>
                    <a:srgbClr val="000000"/>
                  </a:solidFill>
                  <a:latin typeface="ＭＳ Ｐゴシック"/>
                  <a:ea typeface="ＭＳ Ｐゴシック"/>
                </a:rPr>
                <a:t>四本値データ</a:t>
              </a:r>
            </a:p>
            <a:p>
              <a:pPr algn="ctr" rtl="0">
                <a:defRPr sz="1000"/>
              </a:pPr>
              <a:r>
                <a:rPr lang="ja-JP" altLang="en-US" sz="1100" b="0" i="0" u="none" strike="noStrike" baseline="0">
                  <a:solidFill>
                    <a:srgbClr val="000000"/>
                  </a:solidFill>
                  <a:latin typeface="ＭＳ Ｐゴシック"/>
                  <a:ea typeface="ＭＳ Ｐゴシック"/>
                </a:rPr>
                <a:t>再読込</a:t>
              </a:r>
            </a:p>
          </xdr:txBody>
        </xdr:sp>
        <xdr:clientData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Program%20Files%20(x86)/Okasan%20Online%20Securities%20Co.,Ltd/&#23713;&#19977;RSS/AddIn/&#23713;&#19977;RSS.xla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Sheet2"/>
      <sheetName val="Sheet3"/>
    </sheetNames>
    <definedNames>
      <definedName name="FOPEXEC"/>
      <definedName name="FOPPOSITION"/>
      <definedName name="FQUOTE"/>
      <definedName name="OPBOARD"/>
      <definedName name="opcandle"/>
      <definedName name="opneworder"/>
      <definedName name="OPQUOTE"/>
      <definedName name="ORDERRESULT"/>
    </definedNames>
    <sheetDataSet>
      <sheetData sheetId="0"/>
      <sheetData sheetId="1"/>
      <sheetData sheetId="2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6" Type="http://schemas.openxmlformats.org/officeDocument/2006/relationships/ctrlProp" Target="../ctrlProps/ctrlProp7.xml"/><Relationship Id="rId5" Type="http://schemas.openxmlformats.org/officeDocument/2006/relationships/ctrlProp" Target="../ctrlProps/ctrlProp6.xml"/><Relationship Id="rId4" Type="http://schemas.openxmlformats.org/officeDocument/2006/relationships/ctrlProp" Target="../ctrlProps/ctrlProp5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6" Type="http://schemas.openxmlformats.org/officeDocument/2006/relationships/ctrlProp" Target="../ctrlProps/ctrlProp10.xml"/><Relationship Id="rId5" Type="http://schemas.openxmlformats.org/officeDocument/2006/relationships/ctrlProp" Target="../ctrlProps/ctrlProp9.xml"/><Relationship Id="rId4" Type="http://schemas.openxmlformats.org/officeDocument/2006/relationships/ctrlProp" Target="../ctrlProps/ctrlProp8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7.bin"/><Relationship Id="rId4" Type="http://schemas.openxmlformats.org/officeDocument/2006/relationships/ctrlProp" Target="../ctrlProps/ctrlProp11.xml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5.v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8.bin"/><Relationship Id="rId4" Type="http://schemas.openxmlformats.org/officeDocument/2006/relationships/ctrlProp" Target="../ctrlProps/ctrlProp12.xml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3.xml"/><Relationship Id="rId2" Type="http://schemas.openxmlformats.org/officeDocument/2006/relationships/vmlDrawing" Target="../drawings/vmlDrawing6.vml"/><Relationship Id="rId1" Type="http://schemas.openxmlformats.org/officeDocument/2006/relationships/drawing" Target="../drawings/drawing6.xml"/><Relationship Id="rId5" Type="http://schemas.openxmlformats.org/officeDocument/2006/relationships/ctrlProp" Target="../ctrlProps/ctrlProp15.xml"/><Relationship Id="rId4" Type="http://schemas.openxmlformats.org/officeDocument/2006/relationships/ctrlProp" Target="../ctrlProps/ctrlProp14.xml"/></Relationships>
</file>

<file path=xl/worksheets/_rels/sheet1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6.xml"/><Relationship Id="rId2" Type="http://schemas.openxmlformats.org/officeDocument/2006/relationships/vmlDrawing" Target="../drawings/vmlDrawing7.vml"/><Relationship Id="rId1" Type="http://schemas.openxmlformats.org/officeDocument/2006/relationships/drawing" Target="../drawings/drawing7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2">
    <tabColor rgb="FFFFC000"/>
  </sheetPr>
  <dimension ref="A1:R781"/>
  <sheetViews>
    <sheetView tabSelected="1" workbookViewId="0">
      <pane ySplit="8" topLeftCell="A57" activePane="bottomLeft" state="frozen"/>
      <selection pane="bottomLeft" activeCell="F6" sqref="F6"/>
    </sheetView>
  </sheetViews>
  <sheetFormatPr defaultColWidth="6" defaultRowHeight="13.5" customHeight="1"/>
  <cols>
    <col min="2" max="2" width="4.25" style="79" customWidth="1"/>
    <col min="3" max="5" width="5.875" style="79" customWidth="1"/>
    <col min="6" max="6" width="11.5" customWidth="1"/>
    <col min="7" max="7" width="4.375" customWidth="1"/>
    <col min="8" max="8" width="8.625" customWidth="1"/>
    <col min="9" max="9" width="10" style="79" customWidth="1"/>
    <col min="10" max="10" width="11.375" customWidth="1"/>
    <col min="11" max="11" width="10.125" customWidth="1"/>
    <col min="12" max="12" width="1.25" customWidth="1"/>
    <col min="13" max="13" width="1.5" customWidth="1"/>
    <col min="14" max="14" width="1.25" customWidth="1"/>
    <col min="15" max="16" width="10.75" customWidth="1"/>
    <col min="17" max="17" width="1.25" customWidth="1"/>
    <col min="18" max="18" width="11.5" customWidth="1"/>
  </cols>
  <sheetData>
    <row r="1" spans="1:18" ht="33" customHeight="1">
      <c r="G1" s="189"/>
      <c r="H1" s="212" t="s">
        <v>151</v>
      </c>
      <c r="I1" s="189"/>
      <c r="K1" s="81"/>
      <c r="L1" s="81"/>
      <c r="M1" s="81"/>
      <c r="O1" s="216" t="s">
        <v>140</v>
      </c>
      <c r="P1" s="217" t="s">
        <v>141</v>
      </c>
      <c r="R1" s="179"/>
    </row>
    <row r="2" spans="1:18" ht="13.5" customHeight="1">
      <c r="G2" s="189"/>
      <c r="H2" s="226" t="s">
        <v>187</v>
      </c>
      <c r="I2" s="189"/>
      <c r="K2" s="274" t="s">
        <v>176</v>
      </c>
      <c r="L2" s="81"/>
      <c r="M2" s="81"/>
      <c r="O2" s="276">
        <f>IFERROR(VLOOKUP("売",A9:F169,6,FALSE),"")</f>
        <v>23250</v>
      </c>
      <c r="P2" s="276">
        <f>IFERROR(VLOOKUP("買",A9:F169,6,FALSE),"")</f>
        <v>22625</v>
      </c>
      <c r="R2" s="230"/>
    </row>
    <row r="3" spans="1:18" ht="13.5" customHeight="1">
      <c r="F3" s="218" t="s">
        <v>159</v>
      </c>
      <c r="G3" s="189"/>
      <c r="H3" s="178" t="s">
        <v>158</v>
      </c>
      <c r="I3" s="189"/>
      <c r="K3" s="274" t="str">
        <f>[1]!OPQUOTE(F7,B7,O2,"残存日数")&amp;"日"</f>
        <v>21日</v>
      </c>
      <c r="L3" s="81"/>
      <c r="M3" s="81"/>
      <c r="N3" s="140"/>
      <c r="O3" s="231"/>
      <c r="P3" s="231"/>
    </row>
    <row r="4" spans="1:18" ht="13.5" customHeight="1">
      <c r="F4" s="219">
        <v>30000</v>
      </c>
      <c r="G4" s="189"/>
      <c r="I4" s="189"/>
      <c r="K4" s="81"/>
      <c r="L4" s="81"/>
      <c r="M4" s="81"/>
      <c r="N4" s="140"/>
      <c r="O4" s="180"/>
      <c r="P4" s="180"/>
    </row>
    <row r="5" spans="1:18" ht="13.5" customHeight="1">
      <c r="G5" s="189"/>
      <c r="H5" s="178"/>
      <c r="I5" s="189"/>
      <c r="K5" s="214" t="s">
        <v>134</v>
      </c>
      <c r="L5" s="81"/>
      <c r="M5" s="81"/>
      <c r="N5" s="140"/>
      <c r="O5" s="229"/>
      <c r="P5" s="229"/>
    </row>
    <row r="6" spans="1:18" ht="13.5" customHeight="1">
      <c r="B6" s="300" t="s">
        <v>74</v>
      </c>
      <c r="C6" s="301"/>
      <c r="D6" s="301"/>
      <c r="E6" s="301"/>
      <c r="F6" s="203" t="s">
        <v>183</v>
      </c>
      <c r="G6" s="189"/>
      <c r="H6" s="178"/>
      <c r="I6" s="189"/>
      <c r="K6" s="163">
        <f ca="1">TODAY()</f>
        <v>43149</v>
      </c>
      <c r="L6" s="81"/>
      <c r="M6" s="81"/>
      <c r="N6" s="140"/>
      <c r="O6" s="180"/>
      <c r="P6" s="180"/>
    </row>
    <row r="7" spans="1:18" ht="13.5" customHeight="1">
      <c r="B7" s="204" t="s">
        <v>72</v>
      </c>
      <c r="C7" s="297" t="s">
        <v>100</v>
      </c>
      <c r="D7" s="298"/>
      <c r="E7" s="299"/>
      <c r="F7" s="205">
        <f>IF(F6="期近",0,1)</f>
        <v>0</v>
      </c>
      <c r="G7" s="189"/>
      <c r="H7" s="178"/>
      <c r="I7" s="189"/>
      <c r="K7" s="227">
        <f ca="1">NOW()-TODAY()</f>
        <v>0.81537858796218643</v>
      </c>
      <c r="L7" s="81"/>
      <c r="M7" s="81"/>
      <c r="N7" s="140"/>
      <c r="O7" s="289" t="s">
        <v>175</v>
      </c>
      <c r="P7" s="290">
        <f>[1]!FQUOTE("N225",0,"現在値")</f>
        <v>21900</v>
      </c>
    </row>
    <row r="8" spans="1:18" ht="13.5" customHeight="1">
      <c r="B8" s="19" t="s">
        <v>73</v>
      </c>
      <c r="C8" s="206" t="s">
        <v>19</v>
      </c>
      <c r="D8" s="207" t="s">
        <v>132</v>
      </c>
      <c r="E8" s="208" t="s">
        <v>133</v>
      </c>
      <c r="F8" s="209" t="s">
        <v>71</v>
      </c>
      <c r="G8" s="189"/>
      <c r="H8" s="178"/>
      <c r="I8" s="189"/>
      <c r="K8" s="81"/>
      <c r="L8" s="81"/>
      <c r="M8" s="81"/>
      <c r="N8" s="140"/>
      <c r="O8" s="180"/>
      <c r="P8" s="180"/>
    </row>
    <row r="9" spans="1:18" ht="13.5" customHeight="1">
      <c r="A9" s="275" t="str">
        <f>IF(G9="売","売",IF(G9="買","買",""))</f>
        <v/>
      </c>
      <c r="B9" s="78" t="str">
        <f>IFERROR(IF([1]!OPQUOTE($F$7,$B$7,$F9,B$8)="true","◯",""),"")</f>
        <v/>
      </c>
      <c r="C9" s="183">
        <f>IFERROR([1]!OPQUOTE($F$7,$B$7,$F9,C$8),"")</f>
        <v>0</v>
      </c>
      <c r="D9" s="187">
        <f>IFERROR([1]!OPBOARD($F$7,$B$7,F9,"気配値5"),"")</f>
        <v>1</v>
      </c>
      <c r="E9" s="186">
        <f>IFERROR([1]!OPBOARD($F$7,$B$7,F9,"気配値6"),"")</f>
        <v>0</v>
      </c>
      <c r="F9" s="37">
        <f>F4</f>
        <v>30000</v>
      </c>
      <c r="G9" s="215" t="s">
        <v>177</v>
      </c>
      <c r="H9" s="189"/>
      <c r="I9" s="189"/>
    </row>
    <row r="10" spans="1:18" ht="13.5" customHeight="1">
      <c r="A10" s="275" t="str">
        <f t="shared" ref="A10:A73" si="0">IF(G10="売","売",IF(G10="買","買",""))</f>
        <v/>
      </c>
      <c r="B10" s="40" t="str">
        <f>IFERROR(IF([1]!OPQUOTE($F$7,$B$7,$F10,B$8)="true","◯",""),"")</f>
        <v/>
      </c>
      <c r="C10" s="184" t="str">
        <f>IFERROR([1]!OPQUOTE($F$7,$B$7,$F10,C$8),"")</f>
        <v/>
      </c>
      <c r="D10" s="187" t="str">
        <f>IFERROR([1]!OPBOARD($F$7,$B$7,F10,"気配値5"),"")</f>
        <v/>
      </c>
      <c r="E10" s="186" t="str">
        <f>IFERROR([1]!OPBOARD($F$7,$B$7,F10,"気配値6"),"")</f>
        <v/>
      </c>
      <c r="F10" s="37">
        <f>F9-125</f>
        <v>29875</v>
      </c>
      <c r="G10" s="215" t="s">
        <v>177</v>
      </c>
      <c r="H10" s="189"/>
      <c r="I10" s="189"/>
    </row>
    <row r="11" spans="1:18" ht="13.5" customHeight="1">
      <c r="A11" s="275" t="str">
        <f t="shared" si="0"/>
        <v/>
      </c>
      <c r="B11" s="40" t="str">
        <f>IFERROR(IF([1]!OPQUOTE($F$7,$B$7,$F11,B$8)="true","◯",""),"")</f>
        <v/>
      </c>
      <c r="C11" s="184" t="str">
        <f>IFERROR([1]!OPQUOTE($F$7,$B$7,$F11,C$8),"")</f>
        <v/>
      </c>
      <c r="D11" s="187" t="str">
        <f>IFERROR([1]!OPBOARD($F$7,$B$7,F11,"気配値5"),"")</f>
        <v/>
      </c>
      <c r="E11" s="186" t="str">
        <f>IFERROR([1]!OPBOARD($F$7,$B$7,F11,"気配値6"),"")</f>
        <v/>
      </c>
      <c r="F11" s="37">
        <f t="shared" ref="F11:F74" si="1">F10-125</f>
        <v>29750</v>
      </c>
      <c r="G11" s="215" t="s">
        <v>177</v>
      </c>
      <c r="H11" s="189"/>
      <c r="I11" s="189"/>
    </row>
    <row r="12" spans="1:18" ht="13.5" customHeight="1">
      <c r="A12" s="275" t="str">
        <f t="shared" si="0"/>
        <v/>
      </c>
      <c r="B12" s="40" t="str">
        <f>IFERROR(IF([1]!OPQUOTE($F$7,$B$7,$F12,B$8)="true","◯",""),"")</f>
        <v/>
      </c>
      <c r="C12" s="184" t="str">
        <f>IFERROR([1]!OPQUOTE($F$7,$B$7,$F12,C$8),"")</f>
        <v/>
      </c>
      <c r="D12" s="187" t="str">
        <f>IFERROR([1]!OPBOARD($F$7,$B$7,F12,"気配値5"),"")</f>
        <v/>
      </c>
      <c r="E12" s="186" t="str">
        <f>IFERROR([1]!OPBOARD($F$7,$B$7,F12,"気配値6"),"")</f>
        <v/>
      </c>
      <c r="F12" s="37">
        <f t="shared" si="1"/>
        <v>29625</v>
      </c>
      <c r="G12" s="215" t="s">
        <v>177</v>
      </c>
      <c r="H12" s="189"/>
      <c r="I12" s="189"/>
    </row>
    <row r="13" spans="1:18" ht="13.5" customHeight="1">
      <c r="A13" s="275" t="str">
        <f t="shared" si="0"/>
        <v/>
      </c>
      <c r="B13" s="40" t="str">
        <f>IFERROR(IF([1]!OPQUOTE($F$7,$B$7,$F13,B$8)="true","◯",""),"")</f>
        <v/>
      </c>
      <c r="C13" s="184" t="str">
        <f>IFERROR([1]!OPQUOTE($F$7,$B$7,$F13,C$8),"")</f>
        <v/>
      </c>
      <c r="D13" s="187" t="str">
        <f>IFERROR([1]!OPBOARD($F$7,$B$7,F13,"気配値5"),"")</f>
        <v/>
      </c>
      <c r="E13" s="186" t="str">
        <f>IFERROR([1]!OPBOARD($F$7,$B$7,F13,"気配値6"),"")</f>
        <v/>
      </c>
      <c r="F13" s="37">
        <f t="shared" si="1"/>
        <v>29500</v>
      </c>
      <c r="G13" s="215" t="s">
        <v>177</v>
      </c>
      <c r="H13" s="189"/>
      <c r="I13" s="189"/>
    </row>
    <row r="14" spans="1:18" ht="13.5" customHeight="1">
      <c r="A14" s="275" t="str">
        <f t="shared" si="0"/>
        <v/>
      </c>
      <c r="B14" s="40" t="str">
        <f>IFERROR(IF([1]!OPQUOTE($F$7,$B$7,$F14,B$8)="true","◯",""),"")</f>
        <v/>
      </c>
      <c r="C14" s="184" t="str">
        <f>IFERROR([1]!OPQUOTE($F$7,$B$7,$F14,C$8),"")</f>
        <v/>
      </c>
      <c r="D14" s="187" t="str">
        <f>IFERROR([1]!OPBOARD($F$7,$B$7,F14,"気配値5"),"")</f>
        <v/>
      </c>
      <c r="E14" s="186" t="str">
        <f>IFERROR([1]!OPBOARD($F$7,$B$7,F14,"気配値6"),"")</f>
        <v/>
      </c>
      <c r="F14" s="37">
        <f t="shared" si="1"/>
        <v>29375</v>
      </c>
      <c r="G14" s="215" t="s">
        <v>177</v>
      </c>
      <c r="H14" s="189"/>
      <c r="I14" s="189"/>
    </row>
    <row r="15" spans="1:18" ht="13.5" customHeight="1">
      <c r="A15" s="275" t="str">
        <f t="shared" si="0"/>
        <v/>
      </c>
      <c r="B15" s="40" t="str">
        <f>IFERROR(IF([1]!OPQUOTE($F$7,$B$7,$F15,B$8)="true","◯",""),"")</f>
        <v/>
      </c>
      <c r="C15" s="184" t="str">
        <f>IFERROR([1]!OPQUOTE($F$7,$B$7,$F15,C$8),"")</f>
        <v/>
      </c>
      <c r="D15" s="187" t="str">
        <f>IFERROR([1]!OPBOARD($F$7,$B$7,F15,"気配値6"),"")</f>
        <v/>
      </c>
      <c r="E15" s="186" t="str">
        <f>IFERROR([1]!OPBOARD($F$7,$B$7,F15,"気配値5"),"")</f>
        <v/>
      </c>
      <c r="F15" s="37">
        <f t="shared" si="1"/>
        <v>29250</v>
      </c>
      <c r="G15" s="215" t="s">
        <v>177</v>
      </c>
      <c r="H15" s="189"/>
      <c r="I15" s="189"/>
    </row>
    <row r="16" spans="1:18" ht="13.5" customHeight="1">
      <c r="A16" s="275" t="str">
        <f t="shared" si="0"/>
        <v/>
      </c>
      <c r="B16" s="40" t="str">
        <f>IFERROR(IF([1]!OPQUOTE($F$7,$B$7,$F16,B$8)="true","◯",""),"")</f>
        <v/>
      </c>
      <c r="C16" s="184" t="str">
        <f>IFERROR([1]!OPQUOTE($F$7,$B$7,$F16,C$8),"")</f>
        <v/>
      </c>
      <c r="D16" s="187" t="str">
        <f>IFERROR([1]!OPBOARD($F$7,$B$7,F16,"気配値6"),"")</f>
        <v/>
      </c>
      <c r="E16" s="186" t="str">
        <f>IFERROR([1]!OPBOARD($F$7,$B$7,F16,"気配値5"),"")</f>
        <v/>
      </c>
      <c r="F16" s="37">
        <f t="shared" si="1"/>
        <v>29125</v>
      </c>
      <c r="G16" s="215" t="s">
        <v>177</v>
      </c>
      <c r="H16" s="189"/>
      <c r="I16" s="189"/>
    </row>
    <row r="17" spans="1:9" ht="13.5" customHeight="1">
      <c r="A17" s="275" t="str">
        <f t="shared" si="0"/>
        <v/>
      </c>
      <c r="B17" s="40" t="str">
        <f>IFERROR(IF([1]!OPQUOTE($F$7,$B$7,$F17,B$8)="true","◯",""),"")</f>
        <v/>
      </c>
      <c r="C17" s="184">
        <f>IFERROR([1]!OPQUOTE($F$7,$B$7,$F17,C$8),"")</f>
        <v>0</v>
      </c>
      <c r="D17" s="187">
        <f>IFERROR([1]!OPBOARD($F$7,$B$7,F17,"気配値6"),"")</f>
        <v>0</v>
      </c>
      <c r="E17" s="186">
        <f>IFERROR([1]!OPBOARD($F$7,$B$7,F17,"気配値5"),"")</f>
        <v>1</v>
      </c>
      <c r="F17" s="37">
        <f t="shared" si="1"/>
        <v>29000</v>
      </c>
      <c r="G17" s="215" t="s">
        <v>177</v>
      </c>
      <c r="H17" s="189"/>
      <c r="I17" s="189"/>
    </row>
    <row r="18" spans="1:9" ht="13.5" customHeight="1">
      <c r="A18" s="275" t="str">
        <f t="shared" si="0"/>
        <v/>
      </c>
      <c r="B18" s="40" t="str">
        <f>IFERROR(IF([1]!OPQUOTE($F$7,$B$7,$F18,B$8)="true","◯",""),"")</f>
        <v/>
      </c>
      <c r="C18" s="184" t="str">
        <f>IFERROR([1]!OPQUOTE($F$7,$B$7,$F18,C$8),"")</f>
        <v/>
      </c>
      <c r="D18" s="187" t="str">
        <f>IFERROR([1]!OPBOARD($F$7,$B$7,F18,"気配値6"),"")</f>
        <v/>
      </c>
      <c r="E18" s="186" t="str">
        <f>IFERROR([1]!OPBOARD($F$7,$B$7,F18,"気配値5"),"")</f>
        <v/>
      </c>
      <c r="F18" s="37">
        <f t="shared" si="1"/>
        <v>28875</v>
      </c>
      <c r="G18" s="215" t="s">
        <v>177</v>
      </c>
      <c r="H18" s="189"/>
      <c r="I18" s="189"/>
    </row>
    <row r="19" spans="1:9" ht="13.5" customHeight="1">
      <c r="A19" s="275" t="str">
        <f t="shared" si="0"/>
        <v/>
      </c>
      <c r="B19" s="40" t="str">
        <f>IFERROR(IF([1]!OPQUOTE($F$7,$B$7,$F19,B$8)="true","◯",""),"")</f>
        <v/>
      </c>
      <c r="C19" s="184" t="str">
        <f>IFERROR([1]!OPQUOTE($F$7,$B$7,$F19,C$8),"")</f>
        <v/>
      </c>
      <c r="D19" s="187" t="str">
        <f>IFERROR([1]!OPBOARD($F$7,$B$7,F19,"気配値6"),"")</f>
        <v/>
      </c>
      <c r="E19" s="186" t="str">
        <f>IFERROR([1]!OPBOARD($F$7,$B$7,F19,"気配値5"),"")</f>
        <v/>
      </c>
      <c r="F19" s="37">
        <f t="shared" si="1"/>
        <v>28750</v>
      </c>
      <c r="G19" s="215" t="s">
        <v>177</v>
      </c>
      <c r="H19" s="189"/>
      <c r="I19" s="189"/>
    </row>
    <row r="20" spans="1:9" ht="13.5" customHeight="1">
      <c r="A20" s="275" t="str">
        <f t="shared" si="0"/>
        <v/>
      </c>
      <c r="B20" s="40" t="str">
        <f>IFERROR(IF([1]!OPQUOTE($F$7,$B$7,$F20,B$8)="true","◯",""),"")</f>
        <v/>
      </c>
      <c r="C20" s="184" t="str">
        <f>IFERROR([1]!OPQUOTE($F$7,$B$7,$F20,C$8),"")</f>
        <v/>
      </c>
      <c r="D20" s="187" t="str">
        <f>IFERROR([1]!OPBOARD($F$7,$B$7,F20,"気配値6"),"")</f>
        <v/>
      </c>
      <c r="E20" s="186" t="str">
        <f>IFERROR([1]!OPBOARD($F$7,$B$7,F20,"気配値5"),"")</f>
        <v/>
      </c>
      <c r="F20" s="37">
        <f t="shared" si="1"/>
        <v>28625</v>
      </c>
      <c r="G20" s="215" t="s">
        <v>177</v>
      </c>
      <c r="H20" s="189"/>
      <c r="I20" s="189"/>
    </row>
    <row r="21" spans="1:9" ht="13.5" customHeight="1">
      <c r="A21" s="275" t="str">
        <f t="shared" si="0"/>
        <v/>
      </c>
      <c r="B21" s="40" t="str">
        <f>IFERROR(IF([1]!OPQUOTE($F$7,$B$7,$F21,B$8)="true","◯",""),"")</f>
        <v/>
      </c>
      <c r="C21" s="184" t="str">
        <f>IFERROR([1]!OPQUOTE($F$7,$B$7,$F21,C$8),"")</f>
        <v/>
      </c>
      <c r="D21" s="187" t="str">
        <f>IFERROR([1]!OPBOARD($F$7,$B$7,F21,"気配値6"),"")</f>
        <v/>
      </c>
      <c r="E21" s="186" t="str">
        <f>IFERROR([1]!OPBOARD($F$7,$B$7,F21,"気配値5"),"")</f>
        <v/>
      </c>
      <c r="F21" s="37">
        <f t="shared" si="1"/>
        <v>28500</v>
      </c>
      <c r="G21" s="215" t="s">
        <v>177</v>
      </c>
      <c r="H21" s="189"/>
      <c r="I21" s="189"/>
    </row>
    <row r="22" spans="1:9" ht="13.5" customHeight="1">
      <c r="A22" s="275" t="str">
        <f t="shared" si="0"/>
        <v/>
      </c>
      <c r="B22" s="40" t="str">
        <f>IFERROR(IF([1]!OPQUOTE($F$7,$B$7,$F22,B$8)="true","◯",""),"")</f>
        <v/>
      </c>
      <c r="C22" s="184" t="str">
        <f>IFERROR([1]!OPQUOTE($F$7,$B$7,$F22,C$8),"")</f>
        <v/>
      </c>
      <c r="D22" s="187" t="str">
        <f>IFERROR([1]!OPBOARD($F$7,$B$7,F22,"気配値6"),"")</f>
        <v/>
      </c>
      <c r="E22" s="186" t="str">
        <f>IFERROR([1]!OPBOARD($F$7,$B$7,F22,"気配値5"),"")</f>
        <v/>
      </c>
      <c r="F22" s="37">
        <f t="shared" si="1"/>
        <v>28375</v>
      </c>
      <c r="G22" s="215" t="s">
        <v>177</v>
      </c>
      <c r="H22" s="189"/>
      <c r="I22" s="189"/>
    </row>
    <row r="23" spans="1:9" ht="13.5" customHeight="1">
      <c r="A23" s="275" t="str">
        <f t="shared" si="0"/>
        <v/>
      </c>
      <c r="B23" s="40" t="str">
        <f>IFERROR(IF([1]!OPQUOTE($F$7,$B$7,$F23,B$8)="true","◯",""),"")</f>
        <v/>
      </c>
      <c r="C23" s="184" t="str">
        <f>IFERROR([1]!OPQUOTE($F$7,$B$7,$F23,C$8),"")</f>
        <v/>
      </c>
      <c r="D23" s="187" t="str">
        <f>IFERROR([1]!OPBOARD($F$7,$B$7,F23,"気配値6"),"")</f>
        <v/>
      </c>
      <c r="E23" s="186" t="str">
        <f>IFERROR([1]!OPBOARD($F$7,$B$7,F23,"気配値5"),"")</f>
        <v/>
      </c>
      <c r="F23" s="37">
        <f t="shared" si="1"/>
        <v>28250</v>
      </c>
      <c r="G23" s="215" t="s">
        <v>177</v>
      </c>
      <c r="H23" s="189"/>
      <c r="I23" s="189"/>
    </row>
    <row r="24" spans="1:9" ht="13.5" customHeight="1">
      <c r="A24" s="275" t="str">
        <f t="shared" si="0"/>
        <v/>
      </c>
      <c r="B24" s="40" t="str">
        <f>IFERROR(IF([1]!OPQUOTE($F$7,$B$7,$F24,B$8)="true","◯",""),"")</f>
        <v/>
      </c>
      <c r="C24" s="184" t="str">
        <f>IFERROR([1]!OPQUOTE($F$7,$B$7,$F24,C$8),"")</f>
        <v/>
      </c>
      <c r="D24" s="187" t="str">
        <f>IFERROR([1]!OPBOARD($F$7,$B$7,F24,"気配値6"),"")</f>
        <v/>
      </c>
      <c r="E24" s="186" t="str">
        <f>IFERROR([1]!OPBOARD($F$7,$B$7,F24,"気配値5"),"")</f>
        <v/>
      </c>
      <c r="F24" s="37">
        <f t="shared" si="1"/>
        <v>28125</v>
      </c>
      <c r="G24" s="215" t="s">
        <v>177</v>
      </c>
      <c r="H24" s="189"/>
      <c r="I24" s="189"/>
    </row>
    <row r="25" spans="1:9" ht="13.5" customHeight="1">
      <c r="A25" s="275" t="str">
        <f t="shared" si="0"/>
        <v/>
      </c>
      <c r="B25" s="40" t="str">
        <f>IFERROR(IF([1]!OPQUOTE($F$7,$B$7,$F25,B$8)="true","◯",""),"")</f>
        <v/>
      </c>
      <c r="C25" s="184">
        <f>IFERROR([1]!OPQUOTE($F$7,$B$7,$F25,C$8),"")</f>
        <v>0</v>
      </c>
      <c r="D25" s="187">
        <f>IFERROR([1]!OPBOARD($F$7,$B$7,F25,"気配値6"),"")</f>
        <v>0</v>
      </c>
      <c r="E25" s="186">
        <f>IFERROR([1]!OPBOARD($F$7,$B$7,F25,"気配値5"),"")</f>
        <v>1</v>
      </c>
      <c r="F25" s="37">
        <f t="shared" si="1"/>
        <v>28000</v>
      </c>
      <c r="G25" s="215" t="s">
        <v>177</v>
      </c>
      <c r="H25" s="189"/>
      <c r="I25" s="189"/>
    </row>
    <row r="26" spans="1:9" ht="13.5" customHeight="1">
      <c r="A26" s="275" t="str">
        <f t="shared" si="0"/>
        <v/>
      </c>
      <c r="B26" s="40" t="str">
        <f>IFERROR(IF([1]!OPQUOTE($F$7,$B$7,$F26,B$8)="true","◯",""),"")</f>
        <v/>
      </c>
      <c r="C26" s="184" t="str">
        <f>IFERROR([1]!OPQUOTE($F$7,$B$7,$F26,C$8),"")</f>
        <v/>
      </c>
      <c r="D26" s="187" t="str">
        <f>IFERROR([1]!OPBOARD($F$7,$B$7,F26,"気配値6"),"")</f>
        <v/>
      </c>
      <c r="E26" s="186" t="str">
        <f>IFERROR([1]!OPBOARD($F$7,$B$7,F26,"気配値5"),"")</f>
        <v/>
      </c>
      <c r="F26" s="37">
        <f t="shared" si="1"/>
        <v>27875</v>
      </c>
      <c r="G26" s="215" t="s">
        <v>177</v>
      </c>
      <c r="H26" s="189"/>
      <c r="I26" s="189"/>
    </row>
    <row r="27" spans="1:9" ht="13.5" customHeight="1">
      <c r="A27" s="275" t="str">
        <f t="shared" si="0"/>
        <v/>
      </c>
      <c r="B27" s="40" t="str">
        <f>IFERROR(IF([1]!OPQUOTE($F$7,$B$7,$F27,B$8)="true","◯",""),"")</f>
        <v/>
      </c>
      <c r="C27" s="184" t="str">
        <f>IFERROR([1]!OPQUOTE($F$7,$B$7,$F27,C$8),"")</f>
        <v/>
      </c>
      <c r="D27" s="187" t="str">
        <f>IFERROR([1]!OPBOARD($F$7,$B$7,F27,"気配値6"),"")</f>
        <v/>
      </c>
      <c r="E27" s="186" t="str">
        <f>IFERROR([1]!OPBOARD($F$7,$B$7,F27,"気配値5"),"")</f>
        <v/>
      </c>
      <c r="F27" s="37">
        <f t="shared" si="1"/>
        <v>27750</v>
      </c>
      <c r="G27" s="215" t="s">
        <v>177</v>
      </c>
      <c r="H27" s="189"/>
      <c r="I27" s="189"/>
    </row>
    <row r="28" spans="1:9" ht="13.5" customHeight="1">
      <c r="A28" s="275" t="str">
        <f t="shared" si="0"/>
        <v/>
      </c>
      <c r="B28" s="40" t="str">
        <f>IFERROR(IF([1]!OPQUOTE($F$7,$B$7,$F28,B$8)="true","◯",""),"")</f>
        <v/>
      </c>
      <c r="C28" s="184" t="str">
        <f>IFERROR([1]!OPQUOTE($F$7,$B$7,$F28,C$8),"")</f>
        <v/>
      </c>
      <c r="D28" s="187" t="str">
        <f>IFERROR([1]!OPBOARD($F$7,$B$7,F28,"気配値6"),"")</f>
        <v/>
      </c>
      <c r="E28" s="186" t="str">
        <f>IFERROR([1]!OPBOARD($F$7,$B$7,F28,"気配値5"),"")</f>
        <v/>
      </c>
      <c r="F28" s="37">
        <f t="shared" si="1"/>
        <v>27625</v>
      </c>
      <c r="G28" s="215" t="s">
        <v>177</v>
      </c>
      <c r="H28" s="189"/>
      <c r="I28" s="189"/>
    </row>
    <row r="29" spans="1:9" ht="13.5" customHeight="1">
      <c r="A29" s="275" t="str">
        <f t="shared" si="0"/>
        <v/>
      </c>
      <c r="B29" s="40" t="str">
        <f>IFERROR(IF([1]!OPQUOTE($F$7,$B$7,$F29,B$8)="true","◯",""),"")</f>
        <v/>
      </c>
      <c r="C29" s="184" t="str">
        <f>IFERROR([1]!OPQUOTE($F$7,$B$7,$F29,C$8),"")</f>
        <v/>
      </c>
      <c r="D29" s="187" t="str">
        <f>IFERROR([1]!OPBOARD($F$7,$B$7,F29,"気配値6"),"")</f>
        <v/>
      </c>
      <c r="E29" s="186" t="str">
        <f>IFERROR([1]!OPBOARD($F$7,$B$7,F29,"気配値5"),"")</f>
        <v/>
      </c>
      <c r="F29" s="37">
        <f t="shared" si="1"/>
        <v>27500</v>
      </c>
      <c r="G29" s="215" t="s">
        <v>177</v>
      </c>
      <c r="H29" s="189"/>
      <c r="I29" s="189"/>
    </row>
    <row r="30" spans="1:9" ht="13.5" customHeight="1">
      <c r="A30" s="275" t="str">
        <f t="shared" si="0"/>
        <v/>
      </c>
      <c r="B30" s="40" t="str">
        <f>IFERROR(IF([1]!OPQUOTE($F$7,$B$7,$F30,B$8)="true","◯",""),"")</f>
        <v/>
      </c>
      <c r="C30" s="184" t="str">
        <f>IFERROR([1]!OPQUOTE($F$7,$B$7,$F30,C$8),"")</f>
        <v/>
      </c>
      <c r="D30" s="187" t="str">
        <f>IFERROR([1]!OPBOARD($F$7,$B$7,F30,"気配値6"),"")</f>
        <v/>
      </c>
      <c r="E30" s="186" t="str">
        <f>IFERROR([1]!OPBOARD($F$7,$B$7,F30,"気配値5"),"")</f>
        <v/>
      </c>
      <c r="F30" s="37">
        <f t="shared" si="1"/>
        <v>27375</v>
      </c>
      <c r="G30" s="215" t="s">
        <v>177</v>
      </c>
      <c r="H30" s="189"/>
      <c r="I30" s="189"/>
    </row>
    <row r="31" spans="1:9" ht="13.5" customHeight="1">
      <c r="A31" s="275" t="str">
        <f t="shared" si="0"/>
        <v/>
      </c>
      <c r="B31" s="40" t="str">
        <f>IFERROR(IF([1]!OPQUOTE($F$7,$B$7,$F31,B$8)="true","◯",""),"")</f>
        <v/>
      </c>
      <c r="C31" s="184" t="str">
        <f>IFERROR([1]!OPQUOTE($F$7,$B$7,$F31,C$8),"")</f>
        <v/>
      </c>
      <c r="D31" s="187" t="str">
        <f>IFERROR([1]!OPBOARD($F$7,$B$7,F31,"気配値6"),"")</f>
        <v/>
      </c>
      <c r="E31" s="186" t="str">
        <f>IFERROR([1]!OPBOARD($F$7,$B$7,F31,"気配値5"),"")</f>
        <v/>
      </c>
      <c r="F31" s="37">
        <f t="shared" si="1"/>
        <v>27250</v>
      </c>
      <c r="G31" s="215" t="s">
        <v>177</v>
      </c>
      <c r="H31" s="189"/>
      <c r="I31" s="189"/>
    </row>
    <row r="32" spans="1:9" ht="13.5" customHeight="1">
      <c r="A32" s="275" t="str">
        <f t="shared" si="0"/>
        <v/>
      </c>
      <c r="B32" s="40" t="str">
        <f>IFERROR(IF([1]!OPQUOTE($F$7,$B$7,$F32,B$8)="true","◯",""),"")</f>
        <v/>
      </c>
      <c r="C32" s="184" t="str">
        <f>IFERROR([1]!OPQUOTE($F$7,$B$7,$F32,C$8),"")</f>
        <v/>
      </c>
      <c r="D32" s="187" t="str">
        <f>IFERROR([1]!OPBOARD($F$7,$B$7,F32,"気配値6"),"")</f>
        <v/>
      </c>
      <c r="E32" s="186" t="str">
        <f>IFERROR([1]!OPBOARD($F$7,$B$7,F32,"気配値5"),"")</f>
        <v/>
      </c>
      <c r="F32" s="37">
        <f t="shared" si="1"/>
        <v>27125</v>
      </c>
      <c r="G32" s="215" t="s">
        <v>177</v>
      </c>
      <c r="H32" s="189"/>
      <c r="I32" s="189"/>
    </row>
    <row r="33" spans="1:9" ht="13.5" customHeight="1">
      <c r="A33" s="275" t="str">
        <f t="shared" si="0"/>
        <v/>
      </c>
      <c r="B33" s="40" t="str">
        <f>IFERROR(IF([1]!OPQUOTE($F$7,$B$7,$F33,B$8)="true","◯",""),"")</f>
        <v/>
      </c>
      <c r="C33" s="184">
        <f>IFERROR([1]!OPQUOTE($F$7,$B$7,$F33,C$8),"")</f>
        <v>0</v>
      </c>
      <c r="D33" s="187">
        <f>IFERROR([1]!OPBOARD($F$7,$B$7,F33,"気配値6"),"")</f>
        <v>0</v>
      </c>
      <c r="E33" s="186">
        <f>IFERROR([1]!OPBOARD($F$7,$B$7,F33,"気配値5"),"")</f>
        <v>1</v>
      </c>
      <c r="F33" s="37">
        <f t="shared" si="1"/>
        <v>27000</v>
      </c>
      <c r="G33" s="215" t="s">
        <v>177</v>
      </c>
      <c r="H33" s="189"/>
      <c r="I33" s="189"/>
    </row>
    <row r="34" spans="1:9" ht="13.5" customHeight="1">
      <c r="A34" s="275" t="str">
        <f t="shared" si="0"/>
        <v/>
      </c>
      <c r="B34" s="40" t="str">
        <f>IFERROR(IF([1]!OPQUOTE($F$7,$B$7,$F34,B$8)="true","◯",""),"")</f>
        <v/>
      </c>
      <c r="C34" s="184" t="str">
        <f>IFERROR([1]!OPQUOTE($F$7,$B$7,$F34,C$8),"")</f>
        <v/>
      </c>
      <c r="D34" s="187" t="str">
        <f>IFERROR([1]!OPBOARD($F$7,$B$7,F34,"気配値6"),"")</f>
        <v/>
      </c>
      <c r="E34" s="186" t="str">
        <f>IFERROR([1]!OPBOARD($F$7,$B$7,F34,"気配値5"),"")</f>
        <v/>
      </c>
      <c r="F34" s="37">
        <f t="shared" si="1"/>
        <v>26875</v>
      </c>
      <c r="G34" s="215" t="s">
        <v>177</v>
      </c>
      <c r="H34" s="189"/>
      <c r="I34" s="189"/>
    </row>
    <row r="35" spans="1:9" ht="13.5" customHeight="1">
      <c r="A35" s="275" t="str">
        <f t="shared" si="0"/>
        <v/>
      </c>
      <c r="B35" s="40" t="str">
        <f>IFERROR(IF([1]!OPQUOTE($F$7,$B$7,$F35,B$8)="true","◯",""),"")</f>
        <v/>
      </c>
      <c r="C35" s="184">
        <f>IFERROR([1]!OPQUOTE($F$7,$B$7,$F35,C$8),"")</f>
        <v>0</v>
      </c>
      <c r="D35" s="187">
        <f>IFERROR([1]!OPBOARD($F$7,$B$7,F35,"気配値6"),"")</f>
        <v>0</v>
      </c>
      <c r="E35" s="186">
        <f>IFERROR([1]!OPBOARD($F$7,$B$7,F35,"気配値5"),"")</f>
        <v>1</v>
      </c>
      <c r="F35" s="37">
        <f t="shared" si="1"/>
        <v>26750</v>
      </c>
      <c r="G35" s="215" t="s">
        <v>177</v>
      </c>
      <c r="H35" s="189"/>
      <c r="I35" s="189"/>
    </row>
    <row r="36" spans="1:9" ht="13.5" customHeight="1">
      <c r="A36" s="275" t="str">
        <f t="shared" si="0"/>
        <v/>
      </c>
      <c r="B36" s="40" t="str">
        <f>IFERROR(IF([1]!OPQUOTE($F$7,$B$7,$F36,B$8)="true","◯",""),"")</f>
        <v/>
      </c>
      <c r="C36" s="184" t="str">
        <f>IFERROR([1]!OPQUOTE($F$7,$B$7,$F36,C$8),"")</f>
        <v/>
      </c>
      <c r="D36" s="187" t="str">
        <f>IFERROR([1]!OPBOARD($F$7,$B$7,F36,"気配値6"),"")</f>
        <v/>
      </c>
      <c r="E36" s="186" t="str">
        <f>IFERROR([1]!OPBOARD($F$7,$B$7,F36,"気配値5"),"")</f>
        <v/>
      </c>
      <c r="F36" s="37">
        <f t="shared" si="1"/>
        <v>26625</v>
      </c>
      <c r="G36" s="215" t="s">
        <v>177</v>
      </c>
      <c r="H36" s="189"/>
      <c r="I36" s="189"/>
    </row>
    <row r="37" spans="1:9" ht="13.5" customHeight="1">
      <c r="A37" s="275" t="str">
        <f t="shared" si="0"/>
        <v/>
      </c>
      <c r="B37" s="50" t="str">
        <f>IFERROR(IF([1]!OPQUOTE($F$7,$B$7,$F37,B$8)="true","◯",""),"")</f>
        <v/>
      </c>
      <c r="C37" s="185">
        <f>IFERROR([1]!OPQUOTE($F$7,$B$7,$F37,C$8),"")</f>
        <v>0</v>
      </c>
      <c r="D37" s="187">
        <f>IFERROR([1]!OPBOARD($F$7,$B$7,F37,"気配値6"),"")</f>
        <v>0</v>
      </c>
      <c r="E37" s="186">
        <f>IFERROR([1]!OPBOARD($F$7,$B$7,F37,"気配値5"),"")</f>
        <v>1</v>
      </c>
      <c r="F37" s="37">
        <f t="shared" si="1"/>
        <v>26500</v>
      </c>
      <c r="G37" s="215" t="s">
        <v>177</v>
      </c>
      <c r="H37" s="189"/>
      <c r="I37" s="189"/>
    </row>
    <row r="38" spans="1:9" ht="13.5" customHeight="1">
      <c r="A38" s="275" t="str">
        <f t="shared" si="0"/>
        <v/>
      </c>
      <c r="B38" s="50" t="str">
        <f>IFERROR(IF([1]!OPQUOTE($F$7,$B$7,$F38,B$8)="true","◯",""),"")</f>
        <v/>
      </c>
      <c r="C38" s="185" t="str">
        <f>IFERROR([1]!OPQUOTE($F$7,$B$7,$F38,C$8),"")</f>
        <v/>
      </c>
      <c r="D38" s="187" t="str">
        <f>IFERROR([1]!OPBOARD($F$7,$B$7,F38,"気配値6"),"")</f>
        <v/>
      </c>
      <c r="E38" s="186" t="str">
        <f>IFERROR([1]!OPBOARD($F$7,$B$7,F38,"気配値5"),"")</f>
        <v/>
      </c>
      <c r="F38" s="37">
        <f t="shared" si="1"/>
        <v>26375</v>
      </c>
      <c r="G38" s="215" t="s">
        <v>177</v>
      </c>
      <c r="H38" s="189"/>
      <c r="I38" s="189"/>
    </row>
    <row r="39" spans="1:9" ht="13.5" customHeight="1">
      <c r="A39" s="275" t="str">
        <f t="shared" si="0"/>
        <v/>
      </c>
      <c r="B39" s="50" t="str">
        <f>IFERROR(IF([1]!OPQUOTE($F$7,$B$7,$F39,B$8)="true","◯",""),"")</f>
        <v/>
      </c>
      <c r="C39" s="185">
        <f>IFERROR([1]!OPQUOTE($F$7,$B$7,$F39,C$8),"")</f>
        <v>5</v>
      </c>
      <c r="D39" s="187">
        <f>IFERROR([1]!OPBOARD($F$7,$B$7,F39,"気配値6"),"")</f>
        <v>0</v>
      </c>
      <c r="E39" s="186">
        <f>IFERROR([1]!OPBOARD($F$7,$B$7,F39,"気配値5"),"")</f>
        <v>1</v>
      </c>
      <c r="F39" s="37">
        <f t="shared" si="1"/>
        <v>26250</v>
      </c>
      <c r="G39" s="215" t="s">
        <v>177</v>
      </c>
      <c r="H39" s="189"/>
      <c r="I39" s="189"/>
    </row>
    <row r="40" spans="1:9" ht="13.5" customHeight="1">
      <c r="A40" s="275" t="str">
        <f t="shared" si="0"/>
        <v/>
      </c>
      <c r="B40" s="50" t="str">
        <f>IFERROR(IF([1]!OPQUOTE($F$7,$B$7,$F40,B$8)="true","◯",""),"")</f>
        <v/>
      </c>
      <c r="C40" s="185">
        <f>IFERROR([1]!OPQUOTE($F$7,$B$7,$F40,C$8),"")</f>
        <v>34</v>
      </c>
      <c r="D40" s="187">
        <f>IFERROR([1]!OPBOARD($F$7,$B$7,F40,"気配値6"),"")</f>
        <v>0</v>
      </c>
      <c r="E40" s="186">
        <f>IFERROR([1]!OPBOARD($F$7,$B$7,F40,"気配値5"),"")</f>
        <v>1</v>
      </c>
      <c r="F40" s="37">
        <f t="shared" si="1"/>
        <v>26125</v>
      </c>
      <c r="G40" s="215" t="s">
        <v>177</v>
      </c>
      <c r="H40" s="189"/>
      <c r="I40" s="189"/>
    </row>
    <row r="41" spans="1:9" ht="13.5" customHeight="1">
      <c r="A41" s="275" t="str">
        <f t="shared" si="0"/>
        <v/>
      </c>
      <c r="B41" s="50" t="str">
        <f>IFERROR(IF([1]!OPQUOTE($F$7,$B$7,$F41,B$8)="true","◯",""),"")</f>
        <v/>
      </c>
      <c r="C41" s="185">
        <f>IFERROR([1]!OPQUOTE($F$7,$B$7,$F41,C$8),"")</f>
        <v>40</v>
      </c>
      <c r="D41" s="187">
        <f>IFERROR([1]!OPBOARD($F$7,$B$7,F41,"気配値6"),"")</f>
        <v>1</v>
      </c>
      <c r="E41" s="186">
        <f>IFERROR([1]!OPBOARD($F$7,$B$7,F41,"気配値5"),"")</f>
        <v>2</v>
      </c>
      <c r="F41" s="37">
        <f t="shared" si="1"/>
        <v>26000</v>
      </c>
      <c r="G41" s="215" t="s">
        <v>177</v>
      </c>
      <c r="H41" s="189"/>
      <c r="I41" s="189"/>
    </row>
    <row r="42" spans="1:9" ht="13.5" customHeight="1">
      <c r="A42" s="275" t="str">
        <f t="shared" si="0"/>
        <v/>
      </c>
      <c r="B42" s="50" t="str">
        <f>IFERROR(IF([1]!OPQUOTE($F$7,$B$7,$F42,B$8)="true","◯",""),"")</f>
        <v/>
      </c>
      <c r="C42" s="185">
        <f>IFERROR([1]!OPQUOTE($F$7,$B$7,$F42,C$8),"")</f>
        <v>0</v>
      </c>
      <c r="D42" s="187">
        <f>IFERROR([1]!OPBOARD($F$7,$B$7,F42,"気配値6"),"")</f>
        <v>1</v>
      </c>
      <c r="E42" s="186">
        <f>IFERROR([1]!OPBOARD($F$7,$B$7,F42,"気配値5"),"")</f>
        <v>2</v>
      </c>
      <c r="F42" s="37">
        <f t="shared" si="1"/>
        <v>25875</v>
      </c>
      <c r="G42" s="215" t="s">
        <v>177</v>
      </c>
      <c r="H42" s="189"/>
      <c r="I42" s="189"/>
    </row>
    <row r="43" spans="1:9" ht="13.5" customHeight="1">
      <c r="A43" s="275" t="str">
        <f t="shared" si="0"/>
        <v/>
      </c>
      <c r="B43" s="50" t="str">
        <f>IFERROR(IF([1]!OPQUOTE($F$7,$B$7,$F43,B$8)="true","◯",""),"")</f>
        <v/>
      </c>
      <c r="C43" s="185">
        <f>IFERROR([1]!OPQUOTE($F$7,$B$7,$F43,C$8),"")</f>
        <v>0</v>
      </c>
      <c r="D43" s="187">
        <f>IFERROR([1]!OPBOARD($F$7,$B$7,F43,"気配値6"),"")</f>
        <v>1</v>
      </c>
      <c r="E43" s="186">
        <f>IFERROR([1]!OPBOARD($F$7,$B$7,F43,"気配値5"),"")</f>
        <v>2</v>
      </c>
      <c r="F43" s="37">
        <f t="shared" si="1"/>
        <v>25750</v>
      </c>
      <c r="G43" s="215" t="s">
        <v>177</v>
      </c>
      <c r="H43" s="189"/>
      <c r="I43" s="189"/>
    </row>
    <row r="44" spans="1:9" ht="13.5" customHeight="1">
      <c r="A44" s="275" t="str">
        <f t="shared" si="0"/>
        <v/>
      </c>
      <c r="B44" s="50" t="str">
        <f>IFERROR(IF([1]!OPQUOTE($F$7,$B$7,$F44,B$8)="true","◯",""),"")</f>
        <v/>
      </c>
      <c r="C44" s="185">
        <f>IFERROR([1]!OPQUOTE($F$7,$B$7,$F44,C$8),"")</f>
        <v>6</v>
      </c>
      <c r="D44" s="187">
        <f>IFERROR([1]!OPBOARD($F$7,$B$7,F44,"気配値6"),"")</f>
        <v>1</v>
      </c>
      <c r="E44" s="186">
        <f>IFERROR([1]!OPBOARD($F$7,$B$7,F44,"気配値5"),"")</f>
        <v>2</v>
      </c>
      <c r="F44" s="37">
        <f t="shared" si="1"/>
        <v>25625</v>
      </c>
      <c r="G44" s="215" t="s">
        <v>177</v>
      </c>
      <c r="H44" s="189"/>
      <c r="I44" s="189"/>
    </row>
    <row r="45" spans="1:9" ht="13.5" customHeight="1">
      <c r="A45" s="275" t="str">
        <f t="shared" si="0"/>
        <v/>
      </c>
      <c r="B45" s="50" t="str">
        <f>IFERROR(IF([1]!OPQUOTE($F$7,$B$7,$F45,B$8)="true","◯",""),"")</f>
        <v/>
      </c>
      <c r="C45" s="185">
        <f>IFERROR([1]!OPQUOTE($F$7,$B$7,$F45,C$8),"")</f>
        <v>47</v>
      </c>
      <c r="D45" s="187">
        <f>IFERROR([1]!OPBOARD($F$7,$B$7,F45,"気配値6"),"")</f>
        <v>1</v>
      </c>
      <c r="E45" s="186">
        <f>IFERROR([1]!OPBOARD($F$7,$B$7,F45,"気配値5"),"")</f>
        <v>3</v>
      </c>
      <c r="F45" s="37">
        <f t="shared" si="1"/>
        <v>25500</v>
      </c>
      <c r="G45" s="215" t="s">
        <v>177</v>
      </c>
      <c r="H45" s="189"/>
      <c r="I45" s="189"/>
    </row>
    <row r="46" spans="1:9" ht="13.5" customHeight="1">
      <c r="A46" s="275" t="str">
        <f t="shared" si="0"/>
        <v/>
      </c>
      <c r="B46" s="50" t="str">
        <f>IFERROR(IF([1]!OPQUOTE($F$7,$B$7,$F46,B$8)="true","◯",""),"")</f>
        <v/>
      </c>
      <c r="C46" s="185">
        <f>IFERROR([1]!OPQUOTE($F$7,$B$7,$F46,C$8),"")</f>
        <v>37</v>
      </c>
      <c r="D46" s="187">
        <f>IFERROR([1]!OPBOARD($F$7,$B$7,F46,"気配値6"),"")</f>
        <v>2</v>
      </c>
      <c r="E46" s="186">
        <f>IFERROR([1]!OPBOARD($F$7,$B$7,F46,"気配値5"),"")</f>
        <v>4</v>
      </c>
      <c r="F46" s="37">
        <f t="shared" si="1"/>
        <v>25375</v>
      </c>
      <c r="G46" s="215" t="s">
        <v>177</v>
      </c>
      <c r="H46" s="189"/>
      <c r="I46" s="189"/>
    </row>
    <row r="47" spans="1:9" ht="13.5" customHeight="1">
      <c r="A47" s="275" t="str">
        <f t="shared" si="0"/>
        <v/>
      </c>
      <c r="B47" s="50" t="str">
        <f>IFERROR(IF([1]!OPQUOTE($F$7,$B$7,$F47,B$8)="true","◯",""),"")</f>
        <v/>
      </c>
      <c r="C47" s="185">
        <f>IFERROR([1]!OPQUOTE($F$7,$B$7,$F47,C$8),"")</f>
        <v>34</v>
      </c>
      <c r="D47" s="187">
        <f>IFERROR([1]!OPBOARD($F$7,$B$7,F47,"気配値6"),"")</f>
        <v>2</v>
      </c>
      <c r="E47" s="186">
        <f>IFERROR([1]!OPBOARD($F$7,$B$7,F47,"気配値5"),"")</f>
        <v>3</v>
      </c>
      <c r="F47" s="37">
        <f t="shared" si="1"/>
        <v>25250</v>
      </c>
      <c r="G47" s="215" t="s">
        <v>177</v>
      </c>
      <c r="H47" s="189"/>
      <c r="I47" s="189"/>
    </row>
    <row r="48" spans="1:9" ht="13.5" customHeight="1">
      <c r="A48" s="275" t="str">
        <f t="shared" si="0"/>
        <v/>
      </c>
      <c r="B48" s="50" t="str">
        <f>IFERROR(IF([1]!OPQUOTE($F$7,$B$7,$F48,B$8)="true","◯",""),"")</f>
        <v/>
      </c>
      <c r="C48" s="185">
        <f>IFERROR([1]!OPQUOTE($F$7,$B$7,$F48,C$8),"")</f>
        <v>17</v>
      </c>
      <c r="D48" s="187">
        <f>IFERROR([1]!OPBOARD($F$7,$B$7,F48,"気配値6"),"")</f>
        <v>2</v>
      </c>
      <c r="E48" s="186">
        <f>IFERROR([1]!OPBOARD($F$7,$B$7,F48,"気配値5"),"")</f>
        <v>4</v>
      </c>
      <c r="F48" s="37">
        <f t="shared" si="1"/>
        <v>25125</v>
      </c>
      <c r="G48" s="215" t="s">
        <v>177</v>
      </c>
      <c r="H48" s="189"/>
      <c r="I48" s="189"/>
    </row>
    <row r="49" spans="1:10" ht="13.5" customHeight="1">
      <c r="A49" s="275" t="str">
        <f t="shared" si="0"/>
        <v/>
      </c>
      <c r="B49" s="50" t="str">
        <f>IFERROR(IF([1]!OPQUOTE($F$7,$B$7,$F49,B$8)="true","◯",""),"")</f>
        <v/>
      </c>
      <c r="C49" s="185">
        <f>IFERROR([1]!OPQUOTE($F$7,$B$7,$F49,C$8),"")</f>
        <v>31</v>
      </c>
      <c r="D49" s="187">
        <f>IFERROR([1]!OPBOARD($F$7,$B$7,F49,"気配値6"),"")</f>
        <v>3</v>
      </c>
      <c r="E49" s="186">
        <f>IFERROR([1]!OPBOARD($F$7,$B$7,F49,"気配値5"),"")</f>
        <v>4</v>
      </c>
      <c r="F49" s="37">
        <f t="shared" si="1"/>
        <v>25000</v>
      </c>
      <c r="G49" s="215" t="s">
        <v>177</v>
      </c>
      <c r="H49" s="189"/>
      <c r="I49" s="189"/>
    </row>
    <row r="50" spans="1:10" ht="13.5" customHeight="1">
      <c r="A50" s="275" t="str">
        <f t="shared" si="0"/>
        <v/>
      </c>
      <c r="B50" s="50" t="str">
        <f>IFERROR(IF([1]!OPQUOTE($F$7,$B$7,$F50,B$8)="true","◯",""),"")</f>
        <v/>
      </c>
      <c r="C50" s="185">
        <f>IFERROR([1]!OPQUOTE($F$7,$B$7,$F50,C$8),"")</f>
        <v>48</v>
      </c>
      <c r="D50" s="187">
        <f>IFERROR([1]!OPBOARD($F$7,$B$7,F50,"気配値6"),"")</f>
        <v>3</v>
      </c>
      <c r="E50" s="186">
        <f>IFERROR([1]!OPBOARD($F$7,$B$7,F50,"気配値5"),"")</f>
        <v>5</v>
      </c>
      <c r="F50" s="37">
        <f t="shared" si="1"/>
        <v>24875</v>
      </c>
      <c r="G50" s="215" t="s">
        <v>177</v>
      </c>
      <c r="H50" s="189"/>
      <c r="I50" s="189"/>
      <c r="J50" s="225"/>
    </row>
    <row r="51" spans="1:10" ht="13.5" customHeight="1">
      <c r="A51" s="275" t="str">
        <f t="shared" si="0"/>
        <v/>
      </c>
      <c r="B51" s="50" t="str">
        <f>IFERROR(IF([1]!OPQUOTE($F$7,$B$7,$F51,B$8)="true","◯",""),"")</f>
        <v/>
      </c>
      <c r="C51" s="185">
        <f>IFERROR([1]!OPQUOTE($F$7,$B$7,$F51,C$8),"")</f>
        <v>32</v>
      </c>
      <c r="D51" s="187">
        <f>IFERROR([1]!OPBOARD($F$7,$B$7,F51,"気配値6"),"")</f>
        <v>4</v>
      </c>
      <c r="E51" s="186">
        <f>IFERROR([1]!OPBOARD($F$7,$B$7,F51,"気配値5"),"")</f>
        <v>5</v>
      </c>
      <c r="F51" s="37">
        <f t="shared" si="1"/>
        <v>24750</v>
      </c>
      <c r="G51" s="215" t="s">
        <v>177</v>
      </c>
      <c r="H51" s="189"/>
      <c r="I51" s="189"/>
    </row>
    <row r="52" spans="1:10" ht="13.5" customHeight="1">
      <c r="A52" s="275" t="str">
        <f t="shared" si="0"/>
        <v/>
      </c>
      <c r="B52" s="50" t="str">
        <f>IFERROR(IF([1]!OPQUOTE($F$7,$B$7,$F52,B$8)="true","◯",""),"")</f>
        <v/>
      </c>
      <c r="C52" s="185">
        <f>IFERROR([1]!OPQUOTE($F$7,$B$7,$F52,C$8),"")</f>
        <v>11</v>
      </c>
      <c r="D52" s="187">
        <f>IFERROR([1]!OPBOARD($F$7,$B$7,F52,"気配値6"),"")</f>
        <v>5</v>
      </c>
      <c r="E52" s="186">
        <f>IFERROR([1]!OPBOARD($F$7,$B$7,F52,"気配値5"),"")</f>
        <v>7</v>
      </c>
      <c r="F52" s="37">
        <f t="shared" si="1"/>
        <v>24625</v>
      </c>
      <c r="G52" s="215" t="s">
        <v>177</v>
      </c>
      <c r="H52" s="189"/>
      <c r="I52" s="189"/>
    </row>
    <row r="53" spans="1:10" ht="13.5" customHeight="1">
      <c r="A53" s="275" t="str">
        <f t="shared" si="0"/>
        <v/>
      </c>
      <c r="B53" s="50" t="str">
        <f>IFERROR(IF([1]!OPQUOTE($F$7,$B$7,$F53,B$8)="true","◯",""),"")</f>
        <v/>
      </c>
      <c r="C53" s="185">
        <f>IFERROR([1]!OPQUOTE($F$7,$B$7,$F53,C$8),"")</f>
        <v>163</v>
      </c>
      <c r="D53" s="187">
        <f>IFERROR([1]!OPBOARD($F$7,$B$7,F53,"気配値6"),"")</f>
        <v>6</v>
      </c>
      <c r="E53" s="186">
        <f>IFERROR([1]!OPBOARD($F$7,$B$7,F53,"気配値5"),"")</f>
        <v>7</v>
      </c>
      <c r="F53" s="37">
        <f t="shared" si="1"/>
        <v>24500</v>
      </c>
      <c r="G53" s="215" t="s">
        <v>177</v>
      </c>
      <c r="H53" s="189"/>
      <c r="I53" s="189"/>
    </row>
    <row r="54" spans="1:10" ht="13.5" customHeight="1">
      <c r="A54" s="275" t="str">
        <f t="shared" si="0"/>
        <v/>
      </c>
      <c r="B54" s="50" t="str">
        <f>IFERROR(IF([1]!OPQUOTE($F$7,$B$7,$F54,B$8)="true","◯",""),"")</f>
        <v/>
      </c>
      <c r="C54" s="185">
        <f>IFERROR([1]!OPQUOTE($F$7,$B$7,$F54,C$8),"")</f>
        <v>6</v>
      </c>
      <c r="D54" s="187">
        <f>IFERROR([1]!OPBOARD($F$7,$B$7,F54,"気配値6"),"")</f>
        <v>6</v>
      </c>
      <c r="E54" s="186">
        <f>IFERROR([1]!OPBOARD($F$7,$B$7,F54,"気配値5"),"")</f>
        <v>8</v>
      </c>
      <c r="F54" s="37">
        <f t="shared" si="1"/>
        <v>24375</v>
      </c>
      <c r="G54" s="215" t="s">
        <v>177</v>
      </c>
      <c r="H54" s="189"/>
      <c r="I54" s="189"/>
    </row>
    <row r="55" spans="1:10" ht="13.5" customHeight="1">
      <c r="A55" s="275" t="str">
        <f t="shared" si="0"/>
        <v/>
      </c>
      <c r="B55" s="50" t="str">
        <f>IFERROR(IF([1]!OPQUOTE($F$7,$B$7,$F55,B$8)="true","◯",""),"")</f>
        <v/>
      </c>
      <c r="C55" s="185">
        <f>IFERROR([1]!OPQUOTE($F$7,$B$7,$F55,C$8),"")</f>
        <v>48</v>
      </c>
      <c r="D55" s="187">
        <f>IFERROR([1]!OPBOARD($F$7,$B$7,F55,"気配値6"),"")</f>
        <v>7</v>
      </c>
      <c r="E55" s="186">
        <f>IFERROR([1]!OPBOARD($F$7,$B$7,F55,"気配値5"),"")</f>
        <v>9</v>
      </c>
      <c r="F55" s="37">
        <f t="shared" si="1"/>
        <v>24250</v>
      </c>
      <c r="G55" s="215" t="s">
        <v>177</v>
      </c>
      <c r="H55" s="189"/>
      <c r="I55" s="189"/>
    </row>
    <row r="56" spans="1:10" ht="13.5" customHeight="1">
      <c r="A56" s="275" t="str">
        <f t="shared" si="0"/>
        <v/>
      </c>
      <c r="B56" s="50" t="str">
        <f>IFERROR(IF([1]!OPQUOTE($F$7,$B$7,$F56,B$8)="true","◯",""),"")</f>
        <v/>
      </c>
      <c r="C56" s="185">
        <f>IFERROR([1]!OPQUOTE($F$7,$B$7,$F56,C$8),"")</f>
        <v>63</v>
      </c>
      <c r="D56" s="187">
        <f>IFERROR([1]!OPBOARD($F$7,$B$7,F56,"気配値6"),"")</f>
        <v>9</v>
      </c>
      <c r="E56" s="186">
        <f>IFERROR([1]!OPBOARD($F$7,$B$7,F56,"気配値5"),"")</f>
        <v>11</v>
      </c>
      <c r="F56" s="37">
        <f t="shared" si="1"/>
        <v>24125</v>
      </c>
      <c r="G56" s="215" t="s">
        <v>177</v>
      </c>
      <c r="H56" s="189"/>
      <c r="I56" s="189"/>
    </row>
    <row r="57" spans="1:10" ht="13.5" customHeight="1">
      <c r="A57" s="275" t="str">
        <f t="shared" si="0"/>
        <v/>
      </c>
      <c r="B57" s="50" t="str">
        <f>IFERROR(IF([1]!OPQUOTE($F$7,$B$7,$F57,B$8)="true","◯",""),"")</f>
        <v/>
      </c>
      <c r="C57" s="185">
        <f>IFERROR([1]!OPQUOTE($F$7,$B$7,$F57,C$8),"")</f>
        <v>244</v>
      </c>
      <c r="D57" s="187">
        <f>IFERROR([1]!OPBOARD($F$7,$B$7,F57,"気配値6"),"")</f>
        <v>13</v>
      </c>
      <c r="E57" s="186">
        <f>IFERROR([1]!OPBOARD($F$7,$B$7,F57,"気配値5"),"")</f>
        <v>14</v>
      </c>
      <c r="F57" s="37">
        <f t="shared" si="1"/>
        <v>24000</v>
      </c>
      <c r="G57" s="215" t="s">
        <v>177</v>
      </c>
      <c r="H57" s="189"/>
      <c r="I57" s="189"/>
    </row>
    <row r="58" spans="1:10" ht="13.5" customHeight="1">
      <c r="A58" s="275" t="str">
        <f t="shared" si="0"/>
        <v/>
      </c>
      <c r="B58" s="50" t="str">
        <f>IFERROR(IF([1]!OPQUOTE($F$7,$B$7,$F58,B$8)="true","◯",""),"")</f>
        <v/>
      </c>
      <c r="C58" s="185">
        <f>IFERROR([1]!OPQUOTE($F$7,$B$7,$F58,C$8),"")</f>
        <v>94</v>
      </c>
      <c r="D58" s="187">
        <f>IFERROR([1]!OPBOARD($F$7,$B$7,F58,"気配値6"),"")</f>
        <v>13</v>
      </c>
      <c r="E58" s="186">
        <f>IFERROR([1]!OPBOARD($F$7,$B$7,F58,"気配値5"),"")</f>
        <v>15</v>
      </c>
      <c r="F58" s="37">
        <f t="shared" si="1"/>
        <v>23875</v>
      </c>
      <c r="G58" s="215" t="s">
        <v>177</v>
      </c>
      <c r="H58" s="189"/>
      <c r="I58" s="189"/>
    </row>
    <row r="59" spans="1:10" ht="13.5" customHeight="1">
      <c r="A59" s="275" t="str">
        <f t="shared" si="0"/>
        <v/>
      </c>
      <c r="B59" s="50" t="str">
        <f>IFERROR(IF([1]!OPQUOTE($F$7,$B$7,$F59,B$8)="true","◯",""),"")</f>
        <v/>
      </c>
      <c r="C59" s="185">
        <f>IFERROR([1]!OPQUOTE($F$7,$B$7,$F59,C$8),"")</f>
        <v>187</v>
      </c>
      <c r="D59" s="187">
        <f>IFERROR([1]!OPBOARD($F$7,$B$7,F59,"気配値6"),"")</f>
        <v>16</v>
      </c>
      <c r="E59" s="186">
        <f>IFERROR([1]!OPBOARD($F$7,$B$7,F59,"気配値5"),"")</f>
        <v>19</v>
      </c>
      <c r="F59" s="37">
        <f t="shared" si="1"/>
        <v>23750</v>
      </c>
      <c r="G59" s="215" t="s">
        <v>177</v>
      </c>
      <c r="H59" s="189"/>
      <c r="I59" s="189"/>
    </row>
    <row r="60" spans="1:10" ht="13.5" customHeight="1">
      <c r="A60" s="275" t="str">
        <f t="shared" si="0"/>
        <v/>
      </c>
      <c r="B60" s="50" t="str">
        <f>IFERROR(IF([1]!OPQUOTE($F$7,$B$7,$F60,B$8)="true","◯",""),"")</f>
        <v/>
      </c>
      <c r="C60" s="185">
        <f>IFERROR([1]!OPQUOTE($F$7,$B$7,$F60,C$8),"")</f>
        <v>99</v>
      </c>
      <c r="D60" s="187">
        <f>IFERROR([1]!OPBOARD($F$7,$B$7,F60,"気配値6"),"")</f>
        <v>19</v>
      </c>
      <c r="E60" s="186">
        <f>IFERROR([1]!OPBOARD($F$7,$B$7,F60,"気配値5"),"")</f>
        <v>22</v>
      </c>
      <c r="F60" s="37">
        <f t="shared" si="1"/>
        <v>23625</v>
      </c>
      <c r="G60" s="215" t="s">
        <v>177</v>
      </c>
      <c r="H60" s="189"/>
      <c r="I60" s="189"/>
    </row>
    <row r="61" spans="1:10" ht="13.5" customHeight="1">
      <c r="A61" s="275" t="str">
        <f t="shared" si="0"/>
        <v/>
      </c>
      <c r="B61" s="50" t="str">
        <f>IFERROR(IF([1]!OPQUOTE($F$7,$B$7,$F61,B$8)="true","◯",""),"")</f>
        <v/>
      </c>
      <c r="C61" s="185">
        <f>IFERROR([1]!OPQUOTE($F$7,$B$7,$F61,C$8),"")</f>
        <v>285</v>
      </c>
      <c r="D61" s="187">
        <f>IFERROR([1]!OPBOARD($F$7,$B$7,F61,"気配値6"),"")</f>
        <v>23</v>
      </c>
      <c r="E61" s="186">
        <f>IFERROR([1]!OPBOARD($F$7,$B$7,F61,"気配値5"),"")</f>
        <v>26</v>
      </c>
      <c r="F61" s="37">
        <f t="shared" si="1"/>
        <v>23500</v>
      </c>
      <c r="G61" s="215" t="s">
        <v>177</v>
      </c>
      <c r="H61" s="189"/>
      <c r="I61" s="189"/>
    </row>
    <row r="62" spans="1:10" ht="13.5" customHeight="1">
      <c r="A62" s="275" t="str">
        <f t="shared" si="0"/>
        <v/>
      </c>
      <c r="B62" s="50" t="str">
        <f>IFERROR(IF([1]!OPQUOTE($F$7,$B$7,$F62,B$8)="true","◯",""),"")</f>
        <v/>
      </c>
      <c r="C62" s="185">
        <f>IFERROR([1]!OPQUOTE($F$7,$B$7,$F62,C$8),"")</f>
        <v>81</v>
      </c>
      <c r="D62" s="187">
        <f>IFERROR([1]!OPBOARD($F$7,$B$7,F62,"気配値6"),"")</f>
        <v>28</v>
      </c>
      <c r="E62" s="186">
        <f>IFERROR([1]!OPBOARD($F$7,$B$7,F62,"気配値5"),"")</f>
        <v>32</v>
      </c>
      <c r="F62" s="37">
        <f t="shared" si="1"/>
        <v>23375</v>
      </c>
      <c r="G62" s="215" t="s">
        <v>177</v>
      </c>
      <c r="H62" s="189"/>
      <c r="I62" s="189"/>
    </row>
    <row r="63" spans="1:10" ht="13.5" customHeight="1">
      <c r="A63" s="275" t="str">
        <f t="shared" si="0"/>
        <v>売</v>
      </c>
      <c r="B63" s="50" t="str">
        <f>IFERROR(IF([1]!OPQUOTE($F$7,$B$7,$F63,B$8)="true","◯",""),"")</f>
        <v/>
      </c>
      <c r="C63" s="185">
        <f>IFERROR([1]!OPQUOTE($F$7,$B$7,$F63,C$8),"")</f>
        <v>560</v>
      </c>
      <c r="D63" s="187">
        <f>IFERROR([1]!OPBOARD($F$7,$B$7,F63,"気配値6"),"")</f>
        <v>39</v>
      </c>
      <c r="E63" s="186">
        <f>IFERROR([1]!OPBOARD($F$7,$B$7,F63,"気配値5"),"")</f>
        <v>40</v>
      </c>
      <c r="F63" s="37">
        <f t="shared" si="1"/>
        <v>23250</v>
      </c>
      <c r="G63" s="215" t="s">
        <v>173</v>
      </c>
      <c r="H63" s="189"/>
      <c r="I63" s="189"/>
    </row>
    <row r="64" spans="1:10" ht="13.5" customHeight="1">
      <c r="A64" s="275" t="str">
        <f t="shared" si="0"/>
        <v/>
      </c>
      <c r="B64" s="50" t="str">
        <f>IFERROR(IF([1]!OPQUOTE($F$7,$B$7,$F64,B$8)="true","◯",""),"")</f>
        <v/>
      </c>
      <c r="C64" s="185">
        <f>IFERROR([1]!OPQUOTE($F$7,$B$7,$F64,C$8),"")</f>
        <v>506</v>
      </c>
      <c r="D64" s="187">
        <f>IFERROR([1]!OPBOARD($F$7,$B$7,F64,"気配値6"),"")</f>
        <v>45</v>
      </c>
      <c r="E64" s="186">
        <f>IFERROR([1]!OPBOARD($F$7,$B$7,F64,"気配値5"),"")</f>
        <v>55</v>
      </c>
      <c r="F64" s="37">
        <f t="shared" si="1"/>
        <v>23125</v>
      </c>
      <c r="G64" s="215" t="s">
        <v>177</v>
      </c>
      <c r="H64" s="189"/>
      <c r="I64" s="189"/>
    </row>
    <row r="65" spans="1:9" ht="13.5" customHeight="1">
      <c r="A65" s="275" t="str">
        <f t="shared" si="0"/>
        <v/>
      </c>
      <c r="B65" s="50" t="str">
        <f>IFERROR(IF([1]!OPQUOTE($F$7,$B$7,$F65,B$8)="true","◯",""),"")</f>
        <v/>
      </c>
      <c r="C65" s="185">
        <f>IFERROR([1]!OPQUOTE($F$7,$B$7,$F65,C$8),"")</f>
        <v>2101</v>
      </c>
      <c r="D65" s="187">
        <f>IFERROR([1]!OPBOARD($F$7,$B$7,F65,"気配値6"),"")</f>
        <v>55</v>
      </c>
      <c r="E65" s="186">
        <f>IFERROR([1]!OPBOARD($F$7,$B$7,F65,"気配値5"),"")</f>
        <v>65</v>
      </c>
      <c r="F65" s="37">
        <f t="shared" si="1"/>
        <v>23000</v>
      </c>
      <c r="G65" s="215" t="s">
        <v>177</v>
      </c>
      <c r="H65" s="189"/>
      <c r="I65" s="189"/>
    </row>
    <row r="66" spans="1:9" ht="13.5" customHeight="1">
      <c r="A66" s="275" t="str">
        <f t="shared" si="0"/>
        <v/>
      </c>
      <c r="B66" s="50" t="str">
        <f>IFERROR(IF([1]!OPQUOTE($F$7,$B$7,$F66,B$8)="true","◯",""),"")</f>
        <v/>
      </c>
      <c r="C66" s="185">
        <f>IFERROR([1]!OPQUOTE($F$7,$B$7,$F66,C$8),"")</f>
        <v>505</v>
      </c>
      <c r="D66" s="187">
        <f>IFERROR([1]!OPBOARD($F$7,$B$7,F66,"気配値6"),"")</f>
        <v>70</v>
      </c>
      <c r="E66" s="186">
        <f>IFERROR([1]!OPBOARD($F$7,$B$7,F66,"気配値5"),"")</f>
        <v>85</v>
      </c>
      <c r="F66" s="37">
        <f t="shared" si="1"/>
        <v>22875</v>
      </c>
      <c r="G66" s="215" t="s">
        <v>177</v>
      </c>
      <c r="H66" s="189"/>
      <c r="I66" s="189"/>
    </row>
    <row r="67" spans="1:9" ht="13.5" customHeight="1">
      <c r="A67" s="275" t="str">
        <f t="shared" si="0"/>
        <v/>
      </c>
      <c r="B67" s="50" t="str">
        <f>IFERROR(IF([1]!OPQUOTE($F$7,$B$7,$F67,B$8)="true","◯",""),"")</f>
        <v/>
      </c>
      <c r="C67" s="185">
        <f>IFERROR([1]!OPQUOTE($F$7,$B$7,$F67,C$8),"")</f>
        <v>990</v>
      </c>
      <c r="D67" s="187">
        <f>IFERROR([1]!OPBOARD($F$7,$B$7,F67,"気配値6"),"")</f>
        <v>90</v>
      </c>
      <c r="E67" s="186">
        <f>IFERROR([1]!OPBOARD($F$7,$B$7,F67,"気配値5"),"")</f>
        <v>100</v>
      </c>
      <c r="F67" s="37">
        <f t="shared" si="1"/>
        <v>22750</v>
      </c>
      <c r="G67" s="215" t="s">
        <v>177</v>
      </c>
      <c r="H67" s="189"/>
      <c r="I67" s="189"/>
    </row>
    <row r="68" spans="1:9" ht="13.5" customHeight="1">
      <c r="A68" s="275" t="str">
        <f t="shared" si="0"/>
        <v>買</v>
      </c>
      <c r="B68" s="50" t="str">
        <f>IFERROR(IF([1]!OPQUOTE($F$7,$B$7,$F68,B$8)="true","◯",""),"")</f>
        <v/>
      </c>
      <c r="C68" s="185">
        <f>IFERROR([1]!OPQUOTE($F$7,$B$7,$F68,C$8),"")</f>
        <v>238</v>
      </c>
      <c r="D68" s="187">
        <f>IFERROR([1]!OPBOARD($F$7,$B$7,F68,"気配値6"),"")</f>
        <v>110</v>
      </c>
      <c r="E68" s="186">
        <f>IFERROR([1]!OPBOARD($F$7,$B$7,F68,"気配値5"),"")</f>
        <v>135</v>
      </c>
      <c r="F68" s="37">
        <f t="shared" si="1"/>
        <v>22625</v>
      </c>
      <c r="G68" s="215" t="s">
        <v>174</v>
      </c>
      <c r="H68" s="189"/>
      <c r="I68" s="189"/>
    </row>
    <row r="69" spans="1:9" ht="13.5" customHeight="1">
      <c r="A69" s="275" t="str">
        <f t="shared" si="0"/>
        <v/>
      </c>
      <c r="B69" s="50" t="str">
        <f>IFERROR(IF([1]!OPQUOTE($F$7,$B$7,$F69,B$8)="true","◯",""),"")</f>
        <v/>
      </c>
      <c r="C69" s="185">
        <f>IFERROR([1]!OPQUOTE($F$7,$B$7,$F69,C$8),"")</f>
        <v>626</v>
      </c>
      <c r="D69" s="187">
        <f>IFERROR([1]!OPBOARD($F$7,$B$7,F69,"気配値6"),"")</f>
        <v>155</v>
      </c>
      <c r="E69" s="186">
        <f>IFERROR([1]!OPBOARD($F$7,$B$7,F69,"気配値5"),"")</f>
        <v>160</v>
      </c>
      <c r="F69" s="37">
        <f t="shared" si="1"/>
        <v>22500</v>
      </c>
      <c r="G69" s="215" t="s">
        <v>177</v>
      </c>
      <c r="H69" s="189"/>
      <c r="I69" s="189"/>
    </row>
    <row r="70" spans="1:9" ht="13.5" customHeight="1">
      <c r="A70" s="275" t="str">
        <f t="shared" si="0"/>
        <v/>
      </c>
      <c r="B70" s="50" t="str">
        <f>IFERROR(IF([1]!OPQUOTE($F$7,$B$7,$F70,B$8)="true","◯",""),"")</f>
        <v/>
      </c>
      <c r="C70" s="185">
        <f>IFERROR([1]!OPQUOTE($F$7,$B$7,$F70,C$8),"")</f>
        <v>90</v>
      </c>
      <c r="D70" s="187">
        <f>IFERROR([1]!OPBOARD($F$7,$B$7,F70,"気配値6"),"")</f>
        <v>175</v>
      </c>
      <c r="E70" s="186">
        <f>IFERROR([1]!OPBOARD($F$7,$B$7,F70,"気配値5"),"")</f>
        <v>205</v>
      </c>
      <c r="F70" s="37">
        <f t="shared" si="1"/>
        <v>22375</v>
      </c>
      <c r="G70" s="215" t="s">
        <v>177</v>
      </c>
      <c r="H70" s="189"/>
      <c r="I70" s="189"/>
    </row>
    <row r="71" spans="1:9" ht="13.5" customHeight="1">
      <c r="A71" s="275" t="str">
        <f t="shared" si="0"/>
        <v/>
      </c>
      <c r="B71" s="50" t="str">
        <f>IFERROR(IF([1]!OPQUOTE($F$7,$B$7,$F71,B$8)="true","◯",""),"")</f>
        <v/>
      </c>
      <c r="C71" s="185">
        <f>IFERROR([1]!OPQUOTE($F$7,$B$7,$F71,C$8),"")</f>
        <v>228</v>
      </c>
      <c r="D71" s="187">
        <f>IFERROR([1]!OPBOARD($F$7,$B$7,F71,"気配値6"),"")</f>
        <v>220</v>
      </c>
      <c r="E71" s="186">
        <f>IFERROR([1]!OPBOARD($F$7,$B$7,F71,"気配値5"),"")</f>
        <v>250</v>
      </c>
      <c r="F71" s="37">
        <f t="shared" si="1"/>
        <v>22250</v>
      </c>
      <c r="G71" s="215" t="s">
        <v>177</v>
      </c>
      <c r="H71" s="189"/>
      <c r="I71" s="189"/>
    </row>
    <row r="72" spans="1:9" ht="13.5" customHeight="1">
      <c r="A72" s="275" t="str">
        <f t="shared" si="0"/>
        <v/>
      </c>
      <c r="B72" s="50" t="str">
        <f>IFERROR(IF([1]!OPQUOTE($F$7,$B$7,$F72,B$8)="true","◯",""),"")</f>
        <v/>
      </c>
      <c r="C72" s="185">
        <f>IFERROR([1]!OPQUOTE($F$7,$B$7,$F72,C$8),"")</f>
        <v>167</v>
      </c>
      <c r="D72" s="187">
        <f>IFERROR([1]!OPBOARD($F$7,$B$7,F72,"気配値6"),"")</f>
        <v>270</v>
      </c>
      <c r="E72" s="186">
        <f>IFERROR([1]!OPBOARD($F$7,$B$7,F72,"気配値5"),"")</f>
        <v>305</v>
      </c>
      <c r="F72" s="37">
        <f t="shared" si="1"/>
        <v>22125</v>
      </c>
      <c r="G72" s="215" t="s">
        <v>177</v>
      </c>
      <c r="H72" s="189"/>
      <c r="I72" s="189"/>
    </row>
    <row r="73" spans="1:9" ht="13.5" customHeight="1">
      <c r="A73" s="275" t="str">
        <f t="shared" si="0"/>
        <v/>
      </c>
      <c r="B73" s="50" t="str">
        <f>IFERROR(IF([1]!OPQUOTE($F$7,$B$7,$F73,B$8)="true","◯",""),"")</f>
        <v/>
      </c>
      <c r="C73" s="185">
        <f>IFERROR([1]!OPQUOTE($F$7,$B$7,$F73,C$8),"")</f>
        <v>313</v>
      </c>
      <c r="D73" s="187">
        <f>IFERROR([1]!OPBOARD($F$7,$B$7,F73,"気配値6"),"")</f>
        <v>335</v>
      </c>
      <c r="E73" s="186">
        <f>IFERROR([1]!OPBOARD($F$7,$B$7,F73,"気配値5"),"")</f>
        <v>355</v>
      </c>
      <c r="F73" s="37">
        <f t="shared" si="1"/>
        <v>22000</v>
      </c>
      <c r="G73" s="215" t="s">
        <v>177</v>
      </c>
      <c r="H73" s="189"/>
      <c r="I73" s="189"/>
    </row>
    <row r="74" spans="1:9" ht="13.5" customHeight="1">
      <c r="A74" s="275" t="str">
        <f t="shared" ref="A74:A137" si="2">IF(G74="売","売",IF(G74="買","買",""))</f>
        <v/>
      </c>
      <c r="B74" s="50" t="str">
        <f>IFERROR(IF([1]!OPQUOTE($F$7,$B$7,$F74,B$8)="true","◯",""),"")</f>
        <v/>
      </c>
      <c r="C74" s="185">
        <f>IFERROR([1]!OPQUOTE($F$7,$B$7,$F74,C$8),"")</f>
        <v>334</v>
      </c>
      <c r="D74" s="187">
        <f>IFERROR([1]!OPBOARD($F$7,$B$7,F74,"気配値6"),"")</f>
        <v>150</v>
      </c>
      <c r="E74" s="186">
        <f>IFERROR([1]!OPBOARD($F$7,$B$7,F74,"気配値5"),"")</f>
        <v>480</v>
      </c>
      <c r="F74" s="37">
        <f t="shared" si="1"/>
        <v>21875</v>
      </c>
      <c r="G74" s="215" t="s">
        <v>177</v>
      </c>
      <c r="H74" s="189"/>
      <c r="I74" s="189"/>
    </row>
    <row r="75" spans="1:9" ht="13.5" customHeight="1">
      <c r="A75" s="275" t="str">
        <f t="shared" si="2"/>
        <v/>
      </c>
      <c r="B75" s="50" t="str">
        <f>IFERROR(IF([1]!OPQUOTE($F$7,$B$7,$F75,B$8)="true","◯",""),"")</f>
        <v>◯</v>
      </c>
      <c r="C75" s="185">
        <f>IFERROR([1]!OPQUOTE($F$7,$B$7,$F75,C$8),"")</f>
        <v>52</v>
      </c>
      <c r="D75" s="187">
        <f>IFERROR([1]!OPBOARD($F$7,$B$7,F75,"気配値6"),"")</f>
        <v>390</v>
      </c>
      <c r="E75" s="186">
        <f>IFERROR([1]!OPBOARD($F$7,$B$7,F75,"気配値5"),"")</f>
        <v>505</v>
      </c>
      <c r="F75" s="37">
        <f t="shared" ref="F75:F138" si="3">F74-125</f>
        <v>21750</v>
      </c>
      <c r="G75" s="215" t="s">
        <v>177</v>
      </c>
      <c r="H75" s="189"/>
      <c r="I75" s="189"/>
    </row>
    <row r="76" spans="1:9" ht="13.5" customHeight="1">
      <c r="A76" s="275" t="str">
        <f t="shared" si="2"/>
        <v/>
      </c>
      <c r="B76" s="50" t="str">
        <f>IFERROR(IF([1]!OPQUOTE($F$7,$B$7,$F76,B$8)="true","◯",""),"")</f>
        <v/>
      </c>
      <c r="C76" s="185">
        <f>IFERROR([1]!OPQUOTE($F$7,$B$7,$F76,C$8),"")</f>
        <v>14</v>
      </c>
      <c r="D76" s="187">
        <f>IFERROR([1]!OPBOARD($F$7,$B$7,F76,"気配値6"),"")</f>
        <v>400</v>
      </c>
      <c r="E76" s="186">
        <f>IFERROR([1]!OPBOARD($F$7,$B$7,F76,"気配値5"),"")</f>
        <v>0</v>
      </c>
      <c r="F76" s="37">
        <f t="shared" si="3"/>
        <v>21625</v>
      </c>
      <c r="G76" s="215" t="s">
        <v>177</v>
      </c>
      <c r="H76" s="189"/>
      <c r="I76" s="189"/>
    </row>
    <row r="77" spans="1:9" ht="13.5" customHeight="1">
      <c r="A77" s="275" t="str">
        <f t="shared" si="2"/>
        <v/>
      </c>
      <c r="B77" s="50" t="str">
        <f>IFERROR(IF([1]!OPQUOTE($F$7,$B$7,$F77,B$8)="true","◯",""),"")</f>
        <v/>
      </c>
      <c r="C77" s="185">
        <f>IFERROR([1]!OPQUOTE($F$7,$B$7,$F77,C$8),"")</f>
        <v>8</v>
      </c>
      <c r="D77" s="187">
        <f>IFERROR([1]!OPBOARD($F$7,$B$7,F77,"気配値6"),"")</f>
        <v>550</v>
      </c>
      <c r="E77" s="186">
        <f>IFERROR([1]!OPBOARD($F$7,$B$7,F77,"気配値5"),"")</f>
        <v>0</v>
      </c>
      <c r="F77" s="37">
        <f t="shared" si="3"/>
        <v>21500</v>
      </c>
      <c r="G77" s="215" t="s">
        <v>177</v>
      </c>
      <c r="H77" s="189"/>
      <c r="I77" s="189"/>
    </row>
    <row r="78" spans="1:9" ht="13.5" customHeight="1">
      <c r="A78" s="275" t="str">
        <f t="shared" si="2"/>
        <v/>
      </c>
      <c r="B78" s="50" t="str">
        <f>IFERROR(IF([1]!OPQUOTE($F$7,$B$7,$F78,B$8)="true","◯",""),"")</f>
        <v/>
      </c>
      <c r="C78" s="185">
        <f>IFERROR([1]!OPQUOTE($F$7,$B$7,$F78,C$8),"")</f>
        <v>0</v>
      </c>
      <c r="D78" s="187">
        <f>IFERROR([1]!OPBOARD($F$7,$B$7,F78,"気配値6"),"")</f>
        <v>5</v>
      </c>
      <c r="E78" s="186">
        <f>IFERROR([1]!OPBOARD($F$7,$B$7,F78,"気配値5"),"")</f>
        <v>0</v>
      </c>
      <c r="F78" s="37">
        <f t="shared" si="3"/>
        <v>21375</v>
      </c>
      <c r="G78" s="215" t="s">
        <v>177</v>
      </c>
      <c r="H78" s="189"/>
      <c r="I78" s="189"/>
    </row>
    <row r="79" spans="1:9" ht="13.5" customHeight="1">
      <c r="A79" s="275" t="str">
        <f t="shared" si="2"/>
        <v/>
      </c>
      <c r="B79" s="50" t="str">
        <f>IFERROR(IF([1]!OPQUOTE($F$7,$B$7,$F79,B$8)="true","◯",""),"")</f>
        <v/>
      </c>
      <c r="C79" s="185">
        <f>IFERROR([1]!OPQUOTE($F$7,$B$7,$F79,C$8),"")</f>
        <v>0</v>
      </c>
      <c r="D79" s="187">
        <f>IFERROR([1]!OPBOARD($F$7,$B$7,F79,"気配値6"),"")</f>
        <v>65</v>
      </c>
      <c r="E79" s="186">
        <f>IFERROR([1]!OPBOARD($F$7,$B$7,F79,"気配値5"),"")</f>
        <v>0</v>
      </c>
      <c r="F79" s="37">
        <f t="shared" si="3"/>
        <v>21250</v>
      </c>
      <c r="G79" s="215" t="s">
        <v>177</v>
      </c>
      <c r="H79" s="189"/>
      <c r="I79" s="189"/>
    </row>
    <row r="80" spans="1:9" ht="13.5" customHeight="1">
      <c r="A80" s="275" t="str">
        <f t="shared" si="2"/>
        <v/>
      </c>
      <c r="B80" s="50" t="str">
        <f>IFERROR(IF([1]!OPQUOTE($F$7,$B$7,$F80,B$8)="true","◯",""),"")</f>
        <v/>
      </c>
      <c r="C80" s="185">
        <f>IFERROR([1]!OPQUOTE($F$7,$B$7,$F80,C$8),"")</f>
        <v>0</v>
      </c>
      <c r="D80" s="187">
        <f>IFERROR([1]!OPBOARD($F$7,$B$7,F80,"気配値6"),"")</f>
        <v>140</v>
      </c>
      <c r="E80" s="186">
        <f>IFERROR([1]!OPBOARD($F$7,$B$7,F80,"気配値5"),"")</f>
        <v>0</v>
      </c>
      <c r="F80" s="37">
        <f t="shared" si="3"/>
        <v>21125</v>
      </c>
      <c r="G80" s="215" t="s">
        <v>177</v>
      </c>
      <c r="H80" s="189"/>
      <c r="I80" s="189"/>
    </row>
    <row r="81" spans="1:9" ht="13.5" customHeight="1">
      <c r="A81" s="275" t="str">
        <f t="shared" si="2"/>
        <v/>
      </c>
      <c r="B81" s="50" t="str">
        <f>IFERROR(IF([1]!OPQUOTE($F$7,$B$7,$F81,B$8)="true","◯",""),"")</f>
        <v/>
      </c>
      <c r="C81" s="185">
        <f>IFERROR([1]!OPQUOTE($F$7,$B$7,$F81,C$8),"")</f>
        <v>1</v>
      </c>
      <c r="D81" s="187">
        <f>IFERROR([1]!OPBOARD($F$7,$B$7,F81,"気配値6"),"")</f>
        <v>30</v>
      </c>
      <c r="E81" s="186">
        <f>IFERROR([1]!OPBOARD($F$7,$B$7,F81,"気配値5"),"")</f>
        <v>0</v>
      </c>
      <c r="F81" s="37">
        <f t="shared" si="3"/>
        <v>21000</v>
      </c>
      <c r="G81" s="215" t="s">
        <v>177</v>
      </c>
      <c r="H81" s="189"/>
      <c r="I81" s="189"/>
    </row>
    <row r="82" spans="1:9" ht="13.5" customHeight="1">
      <c r="A82" s="275" t="str">
        <f t="shared" si="2"/>
        <v/>
      </c>
      <c r="B82" s="50" t="str">
        <f>IFERROR(IF([1]!OPQUOTE($F$7,$B$7,$F82,B$8)="true","◯",""),"")</f>
        <v/>
      </c>
      <c r="C82" s="185">
        <f>IFERROR([1]!OPQUOTE($F$7,$B$7,$F82,C$8),"")</f>
        <v>0</v>
      </c>
      <c r="D82" s="187">
        <f>IFERROR([1]!OPBOARD($F$7,$B$7,F82,"気配値6"),"")</f>
        <v>5</v>
      </c>
      <c r="E82" s="186">
        <f>IFERROR([1]!OPBOARD($F$7,$B$7,F82,"気配値5"),"")</f>
        <v>0</v>
      </c>
      <c r="F82" s="37">
        <f t="shared" si="3"/>
        <v>20875</v>
      </c>
      <c r="G82" s="215" t="s">
        <v>177</v>
      </c>
      <c r="H82" s="189"/>
      <c r="I82" s="189"/>
    </row>
    <row r="83" spans="1:9" ht="13.5" customHeight="1">
      <c r="A83" s="275" t="str">
        <f t="shared" si="2"/>
        <v/>
      </c>
      <c r="B83" s="50" t="str">
        <f>IFERROR(IF([1]!OPQUOTE($F$7,$B$7,$F83,B$8)="true","◯",""),"")</f>
        <v/>
      </c>
      <c r="C83" s="185">
        <f>IFERROR([1]!OPQUOTE($F$7,$B$7,$F83,C$8),"")</f>
        <v>0</v>
      </c>
      <c r="D83" s="187">
        <f>IFERROR([1]!OPBOARD($F$7,$B$7,F83,"気配値6"),"")</f>
        <v>5</v>
      </c>
      <c r="E83" s="186">
        <f>IFERROR([1]!OPBOARD($F$7,$B$7,F83,"気配値5"),"")</f>
        <v>0</v>
      </c>
      <c r="F83" s="37">
        <f t="shared" si="3"/>
        <v>20750</v>
      </c>
      <c r="G83" s="215" t="s">
        <v>177</v>
      </c>
      <c r="H83" s="189"/>
      <c r="I83" s="189"/>
    </row>
    <row r="84" spans="1:9" ht="13.5" customHeight="1">
      <c r="A84" s="275" t="str">
        <f t="shared" si="2"/>
        <v/>
      </c>
      <c r="B84" s="50" t="str">
        <f>IFERROR(IF([1]!OPQUOTE($F$7,$B$7,$F84,B$8)="true","◯",""),"")</f>
        <v/>
      </c>
      <c r="C84" s="185">
        <f>IFERROR([1]!OPQUOTE($F$7,$B$7,$F84,C$8),"")</f>
        <v>0</v>
      </c>
      <c r="D84" s="187">
        <f>IFERROR([1]!OPBOARD($F$7,$B$7,F84,"気配値6"),"")</f>
        <v>6</v>
      </c>
      <c r="E84" s="186">
        <f>IFERROR([1]!OPBOARD($F$7,$B$7,F84,"気配値5"),"")</f>
        <v>0</v>
      </c>
      <c r="F84" s="37">
        <f t="shared" si="3"/>
        <v>20625</v>
      </c>
      <c r="G84" s="215" t="s">
        <v>177</v>
      </c>
      <c r="H84" s="189"/>
      <c r="I84" s="189"/>
    </row>
    <row r="85" spans="1:9" ht="13.5" customHeight="1">
      <c r="A85" s="275" t="str">
        <f t="shared" si="2"/>
        <v/>
      </c>
      <c r="B85" s="50" t="str">
        <f>IFERROR(IF([1]!OPQUOTE($F$7,$B$7,$F85,B$8)="true","◯",""),"")</f>
        <v/>
      </c>
      <c r="C85" s="185">
        <f>IFERROR([1]!OPQUOTE($F$7,$B$7,$F85,C$8),"")</f>
        <v>0</v>
      </c>
      <c r="D85" s="187">
        <f>IFERROR([1]!OPBOARD($F$7,$B$7,F85,"気配値6"),"")</f>
        <v>6</v>
      </c>
      <c r="E85" s="186">
        <f>IFERROR([1]!OPBOARD($F$7,$B$7,F85,"気配値5"),"")</f>
        <v>0</v>
      </c>
      <c r="F85" s="37">
        <f t="shared" si="3"/>
        <v>20500</v>
      </c>
      <c r="G85" s="215" t="s">
        <v>177</v>
      </c>
      <c r="H85" s="189"/>
      <c r="I85" s="189"/>
    </row>
    <row r="86" spans="1:9" ht="13.5" customHeight="1">
      <c r="A86" s="275" t="str">
        <f t="shared" si="2"/>
        <v/>
      </c>
      <c r="B86" s="50" t="str">
        <f>IFERROR(IF([1]!OPQUOTE($F$7,$B$7,$F86,B$8)="true","◯",""),"")</f>
        <v/>
      </c>
      <c r="C86" s="185">
        <f>IFERROR([1]!OPQUOTE($F$7,$B$7,$F86,C$8),"")</f>
        <v>0</v>
      </c>
      <c r="D86" s="187">
        <f>IFERROR([1]!OPBOARD($F$7,$B$7,F86,"気配値6"),"")</f>
        <v>35</v>
      </c>
      <c r="E86" s="186">
        <f>IFERROR([1]!OPBOARD($F$7,$B$7,F86,"気配値5"),"")</f>
        <v>0</v>
      </c>
      <c r="F86" s="37">
        <f t="shared" si="3"/>
        <v>20375</v>
      </c>
      <c r="G86" s="215" t="s">
        <v>177</v>
      </c>
      <c r="H86" s="189"/>
      <c r="I86" s="189"/>
    </row>
    <row r="87" spans="1:9" ht="13.5" customHeight="1">
      <c r="A87" s="275" t="str">
        <f t="shared" si="2"/>
        <v/>
      </c>
      <c r="B87" s="50" t="str">
        <f>IFERROR(IF([1]!OPQUOTE($F$7,$B$7,$F87,B$8)="true","◯",""),"")</f>
        <v/>
      </c>
      <c r="C87" s="185">
        <f>IFERROR([1]!OPQUOTE($F$7,$B$7,$F87,C$8),"")</f>
        <v>0</v>
      </c>
      <c r="D87" s="187">
        <f>IFERROR([1]!OPBOARD($F$7,$B$7,F87,"気配値6"),"")</f>
        <v>35</v>
      </c>
      <c r="E87" s="186">
        <f>IFERROR([1]!OPBOARD($F$7,$B$7,F87,"気配値5"),"")</f>
        <v>0</v>
      </c>
      <c r="F87" s="37">
        <f t="shared" si="3"/>
        <v>20250</v>
      </c>
      <c r="G87" s="215" t="s">
        <v>177</v>
      </c>
      <c r="H87" s="189"/>
      <c r="I87" s="189"/>
    </row>
    <row r="88" spans="1:9" ht="13.5" customHeight="1">
      <c r="A88" s="275" t="str">
        <f t="shared" si="2"/>
        <v/>
      </c>
      <c r="B88" s="50" t="str">
        <f>IFERROR(IF([1]!OPQUOTE($F$7,$B$7,$F88,B$8)="true","◯",""),"")</f>
        <v/>
      </c>
      <c r="C88" s="185">
        <f>IFERROR([1]!OPQUOTE($F$7,$B$7,$F88,C$8),"")</f>
        <v>0</v>
      </c>
      <c r="D88" s="187">
        <f>IFERROR([1]!OPBOARD($F$7,$B$7,F88,"気配値6"),"")</f>
        <v>35</v>
      </c>
      <c r="E88" s="186">
        <f>IFERROR([1]!OPBOARD($F$7,$B$7,F88,"気配値5"),"")</f>
        <v>0</v>
      </c>
      <c r="F88" s="37">
        <f t="shared" si="3"/>
        <v>20125</v>
      </c>
      <c r="G88" s="215" t="s">
        <v>177</v>
      </c>
      <c r="H88" s="189"/>
      <c r="I88" s="189"/>
    </row>
    <row r="89" spans="1:9" ht="13.5" customHeight="1">
      <c r="A89" s="275" t="str">
        <f t="shared" si="2"/>
        <v/>
      </c>
      <c r="B89" s="50" t="str">
        <f>IFERROR(IF([1]!OPQUOTE($F$7,$B$7,$F89,B$8)="true","◯",""),"")</f>
        <v/>
      </c>
      <c r="C89" s="185">
        <f>IFERROR([1]!OPQUOTE($F$7,$B$7,$F89,C$8),"")</f>
        <v>0</v>
      </c>
      <c r="D89" s="187">
        <f>IFERROR([1]!OPBOARD($F$7,$B$7,F89,"気配値6"),"")</f>
        <v>35</v>
      </c>
      <c r="E89" s="186">
        <f>IFERROR([1]!OPBOARD($F$7,$B$7,F89,"気配値5"),"")</f>
        <v>0</v>
      </c>
      <c r="F89" s="37">
        <f t="shared" si="3"/>
        <v>20000</v>
      </c>
      <c r="G89" s="215" t="s">
        <v>177</v>
      </c>
      <c r="H89" s="189"/>
      <c r="I89" s="189"/>
    </row>
    <row r="90" spans="1:9" ht="13.5" customHeight="1">
      <c r="A90" s="275" t="str">
        <f t="shared" si="2"/>
        <v/>
      </c>
      <c r="B90" s="50" t="str">
        <f>IFERROR(IF([1]!OPQUOTE($F$7,$B$7,$F90,B$8)="true","◯",""),"")</f>
        <v/>
      </c>
      <c r="C90" s="185">
        <f>IFERROR([1]!OPQUOTE($F$7,$B$7,$F90,C$8),"")</f>
        <v>0</v>
      </c>
      <c r="D90" s="187">
        <f>IFERROR([1]!OPBOARD($F$7,$B$7,F90,"気配値6"),"")</f>
        <v>35</v>
      </c>
      <c r="E90" s="186">
        <f>IFERROR([1]!OPBOARD($F$7,$B$7,F90,"気配値5"),"")</f>
        <v>0</v>
      </c>
      <c r="F90" s="37">
        <f t="shared" si="3"/>
        <v>19875</v>
      </c>
      <c r="G90" s="215" t="s">
        <v>177</v>
      </c>
      <c r="H90" s="189"/>
      <c r="I90" s="189"/>
    </row>
    <row r="91" spans="1:9" ht="13.5" customHeight="1">
      <c r="A91" s="275" t="str">
        <f t="shared" si="2"/>
        <v/>
      </c>
      <c r="B91" s="50" t="str">
        <f>IFERROR(IF([1]!OPQUOTE($F$7,$B$7,$F91,B$8)="true","◯",""),"")</f>
        <v/>
      </c>
      <c r="C91" s="185">
        <f>IFERROR([1]!OPQUOTE($F$7,$B$7,$F91,C$8),"")</f>
        <v>0</v>
      </c>
      <c r="D91" s="187">
        <f>IFERROR([1]!OPBOARD($F$7,$B$7,F91,"気配値6"),"")</f>
        <v>35</v>
      </c>
      <c r="E91" s="186">
        <f>IFERROR([1]!OPBOARD($F$7,$B$7,F91,"気配値5"),"")</f>
        <v>0</v>
      </c>
      <c r="F91" s="37">
        <f t="shared" si="3"/>
        <v>19750</v>
      </c>
      <c r="G91" s="215" t="s">
        <v>177</v>
      </c>
      <c r="H91" s="189"/>
      <c r="I91" s="189"/>
    </row>
    <row r="92" spans="1:9" ht="13.5" customHeight="1">
      <c r="A92" s="275" t="str">
        <f t="shared" si="2"/>
        <v/>
      </c>
      <c r="B92" s="50" t="str">
        <f>IFERROR(IF([1]!OPQUOTE($F$7,$B$7,$F92,B$8)="true","◯",""),"")</f>
        <v/>
      </c>
      <c r="C92" s="185">
        <f>IFERROR([1]!OPQUOTE($F$7,$B$7,$F92,C$8),"")</f>
        <v>0</v>
      </c>
      <c r="D92" s="187">
        <f>IFERROR([1]!OPBOARD($F$7,$B$7,F92,"気配値6"),"")</f>
        <v>35</v>
      </c>
      <c r="E92" s="186">
        <f>IFERROR([1]!OPBOARD($F$7,$B$7,F92,"気配値5"),"")</f>
        <v>0</v>
      </c>
      <c r="F92" s="37">
        <f t="shared" si="3"/>
        <v>19625</v>
      </c>
      <c r="G92" s="215" t="s">
        <v>177</v>
      </c>
      <c r="H92" s="189"/>
      <c r="I92" s="189"/>
    </row>
    <row r="93" spans="1:9" ht="13.5" customHeight="1">
      <c r="A93" s="275" t="str">
        <f t="shared" si="2"/>
        <v/>
      </c>
      <c r="B93" s="50" t="str">
        <f>IFERROR(IF([1]!OPQUOTE($F$7,$B$7,$F93,B$8)="true","◯",""),"")</f>
        <v/>
      </c>
      <c r="C93" s="185">
        <f>IFERROR([1]!OPQUOTE($F$7,$B$7,$F93,C$8),"")</f>
        <v>0</v>
      </c>
      <c r="D93" s="187">
        <f>IFERROR([1]!OPBOARD($F$7,$B$7,F93,"気配値6"),"")</f>
        <v>36</v>
      </c>
      <c r="E93" s="186">
        <f>IFERROR([1]!OPBOARD($F$7,$B$7,F93,"気配値5"),"")</f>
        <v>0</v>
      </c>
      <c r="F93" s="37">
        <f t="shared" si="3"/>
        <v>19500</v>
      </c>
      <c r="G93" s="215" t="s">
        <v>177</v>
      </c>
      <c r="H93" s="189"/>
      <c r="I93" s="189"/>
    </row>
    <row r="94" spans="1:9" ht="13.5" customHeight="1">
      <c r="A94" s="275" t="str">
        <f t="shared" si="2"/>
        <v/>
      </c>
      <c r="B94" s="50" t="str">
        <f>IFERROR(IF([1]!OPQUOTE($F$7,$B$7,$F94,B$8)="true","◯",""),"")</f>
        <v/>
      </c>
      <c r="C94" s="185">
        <f>IFERROR([1]!OPQUOTE($F$7,$B$7,$F94,C$8),"")</f>
        <v>0</v>
      </c>
      <c r="D94" s="187">
        <f>IFERROR([1]!OPBOARD($F$7,$B$7,F94,"気配値6"),"")</f>
        <v>4</v>
      </c>
      <c r="E94" s="186">
        <f>IFERROR([1]!OPBOARD($F$7,$B$7,F94,"気配値5"),"")</f>
        <v>0</v>
      </c>
      <c r="F94" s="37">
        <f t="shared" si="3"/>
        <v>19375</v>
      </c>
      <c r="G94" s="215" t="s">
        <v>177</v>
      </c>
      <c r="H94" s="189"/>
      <c r="I94" s="189"/>
    </row>
    <row r="95" spans="1:9" ht="13.5" customHeight="1">
      <c r="A95" s="275" t="str">
        <f t="shared" si="2"/>
        <v/>
      </c>
      <c r="B95" s="50" t="str">
        <f>IFERROR(IF([1]!OPQUOTE($F$7,$B$7,$F95,B$8)="true","◯",""),"")</f>
        <v/>
      </c>
      <c r="C95" s="185">
        <f>IFERROR([1]!OPQUOTE($F$7,$B$7,$F95,C$8),"")</f>
        <v>0</v>
      </c>
      <c r="D95" s="187">
        <f>IFERROR([1]!OPBOARD($F$7,$B$7,F95,"気配値6"),"")</f>
        <v>0</v>
      </c>
      <c r="E95" s="186">
        <f>IFERROR([1]!OPBOARD($F$7,$B$7,F95,"気配値5"),"")</f>
        <v>0</v>
      </c>
      <c r="F95" s="37">
        <f t="shared" si="3"/>
        <v>19250</v>
      </c>
      <c r="G95" s="215" t="s">
        <v>177</v>
      </c>
      <c r="H95" s="189"/>
      <c r="I95" s="189"/>
    </row>
    <row r="96" spans="1:9" ht="13.5" customHeight="1">
      <c r="A96" s="275" t="str">
        <f t="shared" si="2"/>
        <v/>
      </c>
      <c r="B96" s="50" t="str">
        <f>IFERROR(IF([1]!OPQUOTE($F$7,$B$7,$F96,B$8)="true","◯",""),"")</f>
        <v/>
      </c>
      <c r="C96" s="185">
        <f>IFERROR([1]!OPQUOTE($F$7,$B$7,$F96,C$8),"")</f>
        <v>0</v>
      </c>
      <c r="D96" s="187">
        <f>IFERROR([1]!OPBOARD($F$7,$B$7,F96,"気配値6"),"")</f>
        <v>0</v>
      </c>
      <c r="E96" s="186">
        <f>IFERROR([1]!OPBOARD($F$7,$B$7,F96,"気配値5"),"")</f>
        <v>0</v>
      </c>
      <c r="F96" s="37">
        <f t="shared" si="3"/>
        <v>19125</v>
      </c>
      <c r="G96" s="215" t="s">
        <v>177</v>
      </c>
      <c r="H96" s="189"/>
      <c r="I96" s="189"/>
    </row>
    <row r="97" spans="1:9" ht="13.5" customHeight="1">
      <c r="A97" s="275" t="str">
        <f t="shared" si="2"/>
        <v/>
      </c>
      <c r="B97" s="50" t="str">
        <f>IFERROR(IF([1]!OPQUOTE($F$7,$B$7,$F97,B$8)="true","◯",""),"")</f>
        <v/>
      </c>
      <c r="C97" s="185">
        <f>IFERROR([1]!OPQUOTE($F$7,$B$7,$F97,C$8),"")</f>
        <v>0</v>
      </c>
      <c r="D97" s="187">
        <f>IFERROR([1]!OPBOARD($F$7,$B$7,F97,"気配値6"),"")</f>
        <v>0</v>
      </c>
      <c r="E97" s="186">
        <f>IFERROR([1]!OPBOARD($F$7,$B$7,F97,"気配値5"),"")</f>
        <v>0</v>
      </c>
      <c r="F97" s="37">
        <f t="shared" si="3"/>
        <v>19000</v>
      </c>
      <c r="G97" s="215" t="s">
        <v>177</v>
      </c>
      <c r="H97" s="189"/>
      <c r="I97" s="189"/>
    </row>
    <row r="98" spans="1:9" ht="13.5" customHeight="1">
      <c r="A98" s="275" t="str">
        <f t="shared" si="2"/>
        <v/>
      </c>
      <c r="B98" s="50" t="str">
        <f>IFERROR(IF([1]!OPQUOTE($F$7,$B$7,$F98,B$8)="true","◯",""),"")</f>
        <v/>
      </c>
      <c r="C98" s="185" t="str">
        <f>IFERROR([1]!OPQUOTE($F$7,$B$7,$F98,C$8),"")</f>
        <v/>
      </c>
      <c r="D98" s="187" t="str">
        <f>IFERROR([1]!OPBOARD($F$7,$B$7,F98,"気配値6"),"")</f>
        <v/>
      </c>
      <c r="E98" s="186" t="str">
        <f>IFERROR([1]!OPBOARD($F$7,$B$7,F98,"気配値5"),"")</f>
        <v/>
      </c>
      <c r="F98" s="37">
        <f t="shared" si="3"/>
        <v>18875</v>
      </c>
      <c r="G98" s="215" t="s">
        <v>177</v>
      </c>
      <c r="H98" s="189"/>
      <c r="I98" s="189"/>
    </row>
    <row r="99" spans="1:9" ht="13.5" customHeight="1">
      <c r="A99" s="275" t="str">
        <f t="shared" si="2"/>
        <v/>
      </c>
      <c r="B99" s="50" t="str">
        <f>IFERROR(IF([1]!OPQUOTE($F$7,$B$7,$F99,B$8)="true","◯",""),"")</f>
        <v/>
      </c>
      <c r="C99" s="185">
        <f>IFERROR([1]!OPQUOTE($F$7,$B$7,$F99,C$8),"")</f>
        <v>0</v>
      </c>
      <c r="D99" s="187">
        <f>IFERROR([1]!OPBOARD($F$7,$B$7,F99,"気配値6"),"")</f>
        <v>0</v>
      </c>
      <c r="E99" s="186">
        <f>IFERROR([1]!OPBOARD($F$7,$B$7,F99,"気配値5"),"")</f>
        <v>0</v>
      </c>
      <c r="F99" s="37">
        <f t="shared" si="3"/>
        <v>18750</v>
      </c>
      <c r="G99" s="215" t="s">
        <v>177</v>
      </c>
      <c r="H99" s="189"/>
      <c r="I99" s="189"/>
    </row>
    <row r="100" spans="1:9" ht="13.5" customHeight="1">
      <c r="A100" s="275" t="str">
        <f t="shared" si="2"/>
        <v/>
      </c>
      <c r="B100" s="50" t="str">
        <f>IFERROR(IF([1]!OPQUOTE($F$7,$B$7,$F100,B$8)="true","◯",""),"")</f>
        <v/>
      </c>
      <c r="C100" s="185" t="str">
        <f>IFERROR([1]!OPQUOTE($F$7,$B$7,$F100,C$8),"")</f>
        <v/>
      </c>
      <c r="D100" s="187" t="str">
        <f>IFERROR([1]!OPBOARD($F$7,$B$7,F100,"気配値6"),"")</f>
        <v/>
      </c>
      <c r="E100" s="186" t="str">
        <f>IFERROR([1]!OPBOARD($F$7,$B$7,F100,"気配値5"),"")</f>
        <v/>
      </c>
      <c r="F100" s="37">
        <f t="shared" si="3"/>
        <v>18625</v>
      </c>
      <c r="G100" s="215" t="s">
        <v>177</v>
      </c>
      <c r="H100" s="189"/>
      <c r="I100" s="189"/>
    </row>
    <row r="101" spans="1:9" ht="13.5" customHeight="1">
      <c r="A101" s="275" t="str">
        <f t="shared" si="2"/>
        <v/>
      </c>
      <c r="B101" s="50" t="str">
        <f>IFERROR(IF([1]!OPQUOTE($F$7,$B$7,$F101,B$8)="true","◯",""),"")</f>
        <v/>
      </c>
      <c r="C101" s="185">
        <f>IFERROR([1]!OPQUOTE($F$7,$B$7,$F101,C$8),"")</f>
        <v>0</v>
      </c>
      <c r="D101" s="187">
        <f>IFERROR([1]!OPBOARD($F$7,$B$7,F101,"気配値6"),"")</f>
        <v>0</v>
      </c>
      <c r="E101" s="186">
        <f>IFERROR([1]!OPBOARD($F$7,$B$7,F101,"気配値5"),"")</f>
        <v>0</v>
      </c>
      <c r="F101" s="37">
        <f t="shared" si="3"/>
        <v>18500</v>
      </c>
      <c r="G101" s="215" t="s">
        <v>177</v>
      </c>
      <c r="H101" s="189"/>
      <c r="I101" s="189"/>
    </row>
    <row r="102" spans="1:9" ht="13.5" customHeight="1">
      <c r="A102" s="275" t="str">
        <f t="shared" si="2"/>
        <v/>
      </c>
      <c r="B102" s="50" t="str">
        <f>IFERROR(IF([1]!OPQUOTE($F$7,$B$7,$F102,B$8)="true","◯",""),"")</f>
        <v/>
      </c>
      <c r="C102" s="185" t="str">
        <f>IFERROR([1]!OPQUOTE($F$7,$B$7,$F102,C$8),"")</f>
        <v/>
      </c>
      <c r="D102" s="187" t="str">
        <f>IFERROR([1]!OPBOARD($F$7,$B$7,F102,"気配値6"),"")</f>
        <v/>
      </c>
      <c r="E102" s="186" t="str">
        <f>IFERROR([1]!OPBOARD($F$7,$B$7,F102,"気配値5"),"")</f>
        <v/>
      </c>
      <c r="F102" s="37">
        <f t="shared" si="3"/>
        <v>18375</v>
      </c>
      <c r="G102" s="215" t="s">
        <v>177</v>
      </c>
      <c r="H102" s="189"/>
      <c r="I102" s="189"/>
    </row>
    <row r="103" spans="1:9" ht="13.5" customHeight="1">
      <c r="A103" s="275" t="str">
        <f t="shared" si="2"/>
        <v/>
      </c>
      <c r="B103" s="50" t="str">
        <f>IFERROR(IF([1]!OPQUOTE($F$7,$B$7,$F103,B$8)="true","◯",""),"")</f>
        <v/>
      </c>
      <c r="C103" s="185">
        <f>IFERROR([1]!OPQUOTE($F$7,$B$7,$F103,C$8),"")</f>
        <v>0</v>
      </c>
      <c r="D103" s="187">
        <f>IFERROR([1]!OPBOARD($F$7,$B$7,F103,"気配値6"),"")</f>
        <v>0</v>
      </c>
      <c r="E103" s="186">
        <f>IFERROR([1]!OPBOARD($F$7,$B$7,F103,"気配値5"),"")</f>
        <v>0</v>
      </c>
      <c r="F103" s="37">
        <f t="shared" si="3"/>
        <v>18250</v>
      </c>
      <c r="G103" s="215" t="s">
        <v>177</v>
      </c>
      <c r="H103" s="189"/>
      <c r="I103" s="189"/>
    </row>
    <row r="104" spans="1:9" ht="13.5" customHeight="1">
      <c r="A104" s="275" t="str">
        <f t="shared" si="2"/>
        <v/>
      </c>
      <c r="B104" s="50" t="str">
        <f>IFERROR(IF([1]!OPQUOTE($F$7,$B$7,$F104,B$8)="true","◯",""),"")</f>
        <v/>
      </c>
      <c r="C104" s="185" t="str">
        <f>IFERROR([1]!OPQUOTE($F$7,$B$7,$F104,C$8),"")</f>
        <v/>
      </c>
      <c r="D104" s="187" t="str">
        <f>IFERROR([1]!OPBOARD($F$7,$B$7,F104,"気配値6"),"")</f>
        <v/>
      </c>
      <c r="E104" s="186" t="str">
        <f>IFERROR([1]!OPBOARD($F$7,$B$7,F104,"気配値5"),"")</f>
        <v/>
      </c>
      <c r="F104" s="37">
        <f t="shared" si="3"/>
        <v>18125</v>
      </c>
      <c r="G104" s="215" t="s">
        <v>177</v>
      </c>
      <c r="H104" s="189"/>
      <c r="I104" s="189"/>
    </row>
    <row r="105" spans="1:9" ht="13.5" customHeight="1">
      <c r="A105" s="275" t="str">
        <f t="shared" si="2"/>
        <v/>
      </c>
      <c r="B105" s="50" t="str">
        <f>IFERROR(IF([1]!OPQUOTE($F$7,$B$7,$F105,B$8)="true","◯",""),"")</f>
        <v/>
      </c>
      <c r="C105" s="185">
        <f>IFERROR([1]!OPQUOTE($F$7,$B$7,$F105,C$8),"")</f>
        <v>0</v>
      </c>
      <c r="D105" s="187">
        <f>IFERROR([1]!OPBOARD($F$7,$B$7,F105,"気配値6"),"")</f>
        <v>0</v>
      </c>
      <c r="E105" s="186">
        <f>IFERROR([1]!OPBOARD($F$7,$B$7,F105,"気配値5"),"")</f>
        <v>0</v>
      </c>
      <c r="F105" s="37">
        <f t="shared" si="3"/>
        <v>18000</v>
      </c>
      <c r="G105" s="215" t="s">
        <v>177</v>
      </c>
      <c r="H105" s="189"/>
      <c r="I105" s="189"/>
    </row>
    <row r="106" spans="1:9" ht="13.5" customHeight="1">
      <c r="A106" s="275" t="str">
        <f t="shared" si="2"/>
        <v/>
      </c>
      <c r="B106" s="50" t="str">
        <f>IFERROR(IF([1]!OPQUOTE($F$7,$B$7,$F106,B$8)="true","◯",""),"")</f>
        <v/>
      </c>
      <c r="C106" s="185" t="str">
        <f>IFERROR([1]!OPQUOTE($F$7,$B$7,$F106,C$8),"")</f>
        <v/>
      </c>
      <c r="D106" s="187" t="str">
        <f>IFERROR([1]!OPBOARD($F$7,$B$7,F106,"気配値6"),"")</f>
        <v/>
      </c>
      <c r="E106" s="186" t="str">
        <f>IFERROR([1]!OPBOARD($F$7,$B$7,F106,"気配値5"),"")</f>
        <v/>
      </c>
      <c r="F106" s="37">
        <f t="shared" si="3"/>
        <v>17875</v>
      </c>
      <c r="G106" s="215" t="s">
        <v>177</v>
      </c>
      <c r="H106" s="189"/>
      <c r="I106" s="189"/>
    </row>
    <row r="107" spans="1:9" ht="13.5" customHeight="1">
      <c r="A107" s="275" t="str">
        <f t="shared" si="2"/>
        <v/>
      </c>
      <c r="B107" s="50" t="str">
        <f>IFERROR(IF([1]!OPQUOTE($F$7,$B$7,$F107,B$8)="true","◯",""),"")</f>
        <v/>
      </c>
      <c r="C107" s="185">
        <f>IFERROR([1]!OPQUOTE($F$7,$B$7,$F107,C$8),"")</f>
        <v>0</v>
      </c>
      <c r="D107" s="187">
        <f>IFERROR([1]!OPBOARD($F$7,$B$7,F107,"気配値6"),"")</f>
        <v>0</v>
      </c>
      <c r="E107" s="186">
        <f>IFERROR([1]!OPBOARD($F$7,$B$7,F107,"気配値5"),"")</f>
        <v>0</v>
      </c>
      <c r="F107" s="37">
        <f t="shared" si="3"/>
        <v>17750</v>
      </c>
      <c r="G107" s="215" t="s">
        <v>177</v>
      </c>
      <c r="H107" s="189"/>
      <c r="I107" s="189"/>
    </row>
    <row r="108" spans="1:9" ht="13.5" customHeight="1">
      <c r="A108" s="275" t="str">
        <f t="shared" si="2"/>
        <v/>
      </c>
      <c r="B108" s="50" t="str">
        <f>IFERROR(IF([1]!OPQUOTE($F$7,$B$7,$F108,B$8)="true","◯",""),"")</f>
        <v/>
      </c>
      <c r="C108" s="185" t="str">
        <f>IFERROR([1]!OPQUOTE($F$7,$B$7,$F108,C$8),"")</f>
        <v/>
      </c>
      <c r="D108" s="187" t="str">
        <f>IFERROR([1]!OPBOARD($F$7,$B$7,F108,"気配値6"),"")</f>
        <v/>
      </c>
      <c r="E108" s="186" t="str">
        <f>IFERROR([1]!OPBOARD($F$7,$B$7,F108,"気配値5"),"")</f>
        <v/>
      </c>
      <c r="F108" s="37">
        <f t="shared" si="3"/>
        <v>17625</v>
      </c>
      <c r="G108" s="215" t="s">
        <v>177</v>
      </c>
      <c r="H108" s="189"/>
      <c r="I108" s="189"/>
    </row>
    <row r="109" spans="1:9" ht="13.5" customHeight="1">
      <c r="A109" s="275" t="str">
        <f t="shared" si="2"/>
        <v/>
      </c>
      <c r="B109" s="50" t="str">
        <f>IFERROR(IF([1]!OPQUOTE($F$7,$B$7,$F109,B$8)="true","◯",""),"")</f>
        <v/>
      </c>
      <c r="C109" s="185">
        <f>IFERROR([1]!OPQUOTE($F$7,$B$7,$F109,C$8),"")</f>
        <v>0</v>
      </c>
      <c r="D109" s="187">
        <f>IFERROR([1]!OPBOARD($F$7,$B$7,F109,"気配値6"),"")</f>
        <v>0</v>
      </c>
      <c r="E109" s="186">
        <f>IFERROR([1]!OPBOARD($F$7,$B$7,F109,"気配値5"),"")</f>
        <v>0</v>
      </c>
      <c r="F109" s="37">
        <f t="shared" si="3"/>
        <v>17500</v>
      </c>
      <c r="G109" s="215" t="s">
        <v>177</v>
      </c>
      <c r="H109" s="189"/>
      <c r="I109" s="189"/>
    </row>
    <row r="110" spans="1:9" ht="13.5" customHeight="1">
      <c r="A110" s="275" t="str">
        <f t="shared" si="2"/>
        <v/>
      </c>
      <c r="B110" s="50" t="str">
        <f>IFERROR(IF([1]!OPQUOTE($F$7,$B$7,$F110,B$8)="true","◯",""),"")</f>
        <v/>
      </c>
      <c r="C110" s="185" t="str">
        <f>IFERROR([1]!OPQUOTE($F$7,$B$7,$F110,C$8),"")</f>
        <v/>
      </c>
      <c r="D110" s="187" t="str">
        <f>IFERROR([1]!OPBOARD($F$7,$B$7,F110,"気配値6"),"")</f>
        <v/>
      </c>
      <c r="E110" s="186" t="str">
        <f>IFERROR([1]!OPBOARD($F$7,$B$7,F110,"気配値5"),"")</f>
        <v/>
      </c>
      <c r="F110" s="37">
        <f t="shared" si="3"/>
        <v>17375</v>
      </c>
      <c r="G110" s="215" t="s">
        <v>177</v>
      </c>
      <c r="H110" s="189"/>
      <c r="I110" s="189"/>
    </row>
    <row r="111" spans="1:9" ht="13.5" customHeight="1">
      <c r="A111" s="275" t="str">
        <f t="shared" si="2"/>
        <v/>
      </c>
      <c r="B111" s="50" t="str">
        <f>IFERROR(IF([1]!OPQUOTE($F$7,$B$7,$F111,B$8)="true","◯",""),"")</f>
        <v/>
      </c>
      <c r="C111" s="185">
        <f>IFERROR([1]!OPQUOTE($F$7,$B$7,$F111,C$8),"")</f>
        <v>0</v>
      </c>
      <c r="D111" s="187">
        <f>IFERROR([1]!OPBOARD($F$7,$B$7,F111,"気配値6"),"")</f>
        <v>0</v>
      </c>
      <c r="E111" s="186">
        <f>IFERROR([1]!OPBOARD($F$7,$B$7,F111,"気配値5"),"")</f>
        <v>0</v>
      </c>
      <c r="F111" s="37">
        <f t="shared" si="3"/>
        <v>17250</v>
      </c>
      <c r="G111" s="215" t="s">
        <v>177</v>
      </c>
      <c r="H111" s="189"/>
      <c r="I111" s="189"/>
    </row>
    <row r="112" spans="1:9" ht="13.5" customHeight="1">
      <c r="A112" s="275" t="str">
        <f t="shared" si="2"/>
        <v/>
      </c>
      <c r="B112" s="50" t="str">
        <f>IFERROR(IF([1]!OPQUOTE($F$7,$B$7,$F112,B$8)="true","◯",""),"")</f>
        <v/>
      </c>
      <c r="C112" s="185" t="str">
        <f>IFERROR([1]!OPQUOTE($F$7,$B$7,$F112,C$8),"")</f>
        <v/>
      </c>
      <c r="D112" s="187" t="str">
        <f>IFERROR([1]!OPBOARD($F$7,$B$7,F112,"気配値6"),"")</f>
        <v/>
      </c>
      <c r="E112" s="186" t="str">
        <f>IFERROR([1]!OPBOARD($F$7,$B$7,F112,"気配値5"),"")</f>
        <v/>
      </c>
      <c r="F112" s="37">
        <f t="shared" si="3"/>
        <v>17125</v>
      </c>
      <c r="G112" s="215" t="s">
        <v>177</v>
      </c>
      <c r="H112" s="189"/>
      <c r="I112" s="189"/>
    </row>
    <row r="113" spans="1:9" ht="13.5" customHeight="1">
      <c r="A113" s="275" t="str">
        <f t="shared" si="2"/>
        <v/>
      </c>
      <c r="B113" s="50" t="str">
        <f>IFERROR(IF([1]!OPQUOTE($F$7,$B$7,$F113,B$8)="true","◯",""),"")</f>
        <v/>
      </c>
      <c r="C113" s="185">
        <f>IFERROR([1]!OPQUOTE($F$7,$B$7,$F113,C$8),"")</f>
        <v>0</v>
      </c>
      <c r="D113" s="187">
        <f>IFERROR([1]!OPBOARD($F$7,$B$7,F113,"気配値6"),"")</f>
        <v>0</v>
      </c>
      <c r="E113" s="186">
        <f>IFERROR([1]!OPBOARD($F$7,$B$7,F113,"気配値5"),"")</f>
        <v>0</v>
      </c>
      <c r="F113" s="37">
        <f t="shared" si="3"/>
        <v>17000</v>
      </c>
      <c r="G113" s="215" t="s">
        <v>177</v>
      </c>
      <c r="H113" s="189"/>
      <c r="I113" s="189"/>
    </row>
    <row r="114" spans="1:9" ht="13.5" customHeight="1">
      <c r="A114" s="275" t="str">
        <f t="shared" si="2"/>
        <v/>
      </c>
      <c r="B114" s="50" t="str">
        <f>IFERROR(IF([1]!OPQUOTE($F$7,$B$7,$F114,B$8)="true","◯",""),"")</f>
        <v/>
      </c>
      <c r="C114" s="185" t="str">
        <f>IFERROR([1]!OPQUOTE($F$7,$B$7,$F114,C$8),"")</f>
        <v/>
      </c>
      <c r="D114" s="187" t="str">
        <f>IFERROR([1]!OPBOARD($F$7,$B$7,F114,"気配値6"),"")</f>
        <v/>
      </c>
      <c r="E114" s="186" t="str">
        <f>IFERROR([1]!OPBOARD($F$7,$B$7,F114,"気配値5"),"")</f>
        <v/>
      </c>
      <c r="F114" s="37">
        <f t="shared" si="3"/>
        <v>16875</v>
      </c>
      <c r="G114" s="215" t="s">
        <v>177</v>
      </c>
      <c r="H114" s="189"/>
      <c r="I114" s="189"/>
    </row>
    <row r="115" spans="1:9" ht="13.5" customHeight="1">
      <c r="A115" s="275" t="str">
        <f t="shared" si="2"/>
        <v/>
      </c>
      <c r="B115" s="50" t="str">
        <f>IFERROR(IF([1]!OPQUOTE($F$7,$B$7,$F115,B$8)="true","◯",""),"")</f>
        <v/>
      </c>
      <c r="C115" s="185">
        <f>IFERROR([1]!OPQUOTE($F$7,$B$7,$F115,C$8),"")</f>
        <v>0</v>
      </c>
      <c r="D115" s="187">
        <f>IFERROR([1]!OPBOARD($F$7,$B$7,F115,"気配値6"),"")</f>
        <v>0</v>
      </c>
      <c r="E115" s="186">
        <f>IFERROR([1]!OPBOARD($F$7,$B$7,F115,"気配値5"),"")</f>
        <v>0</v>
      </c>
      <c r="F115" s="37">
        <f t="shared" si="3"/>
        <v>16750</v>
      </c>
      <c r="G115" s="215" t="s">
        <v>177</v>
      </c>
      <c r="H115" s="189"/>
      <c r="I115" s="189"/>
    </row>
    <row r="116" spans="1:9" ht="13.5" customHeight="1">
      <c r="A116" s="275" t="str">
        <f t="shared" si="2"/>
        <v/>
      </c>
      <c r="B116" s="50" t="str">
        <f>IFERROR(IF([1]!OPQUOTE($F$7,$B$7,$F116,B$8)="true","◯",""),"")</f>
        <v/>
      </c>
      <c r="C116" s="185" t="str">
        <f>IFERROR([1]!OPQUOTE($F$7,$B$7,$F116,C$8),"")</f>
        <v/>
      </c>
      <c r="D116" s="187" t="str">
        <f>IFERROR([1]!OPBOARD($F$7,$B$7,F116,"気配値6"),"")</f>
        <v/>
      </c>
      <c r="E116" s="186" t="str">
        <f>IFERROR([1]!OPBOARD($F$7,$B$7,F116,"気配値5"),"")</f>
        <v/>
      </c>
      <c r="F116" s="37">
        <f t="shared" si="3"/>
        <v>16625</v>
      </c>
      <c r="G116" s="215" t="s">
        <v>177</v>
      </c>
      <c r="H116" s="189"/>
      <c r="I116" s="189"/>
    </row>
    <row r="117" spans="1:9" ht="13.5" customHeight="1">
      <c r="A117" s="275" t="str">
        <f t="shared" si="2"/>
        <v/>
      </c>
      <c r="B117" s="50" t="str">
        <f>IFERROR(IF([1]!OPQUOTE($F$7,$B$7,$F117,B$8)="true","◯",""),"")</f>
        <v/>
      </c>
      <c r="C117" s="185">
        <f>IFERROR([1]!OPQUOTE($F$7,$B$7,$F117,C$8),"")</f>
        <v>0</v>
      </c>
      <c r="D117" s="187">
        <f>IFERROR([1]!OPBOARD($F$7,$B$7,F117,"気配値6"),"")</f>
        <v>0</v>
      </c>
      <c r="E117" s="186">
        <f>IFERROR([1]!OPBOARD($F$7,$B$7,F117,"気配値5"),"")</f>
        <v>0</v>
      </c>
      <c r="F117" s="37">
        <f t="shared" si="3"/>
        <v>16500</v>
      </c>
      <c r="G117" s="215" t="s">
        <v>177</v>
      </c>
      <c r="H117" s="189"/>
      <c r="I117" s="189"/>
    </row>
    <row r="118" spans="1:9" ht="13.5" customHeight="1">
      <c r="A118" s="275" t="str">
        <f t="shared" si="2"/>
        <v/>
      </c>
      <c r="B118" s="50" t="str">
        <f>IFERROR(IF([1]!OPQUOTE($F$7,$B$7,$F118,B$8)="true","◯",""),"")</f>
        <v/>
      </c>
      <c r="C118" s="185" t="str">
        <f>IFERROR([1]!OPQUOTE($F$7,$B$7,$F118,C$8),"")</f>
        <v/>
      </c>
      <c r="D118" s="187" t="str">
        <f>IFERROR([1]!OPBOARD($F$7,$B$7,F118,"気配値6"),"")</f>
        <v/>
      </c>
      <c r="E118" s="186" t="str">
        <f>IFERROR([1]!OPBOARD($F$7,$B$7,F118,"気配値5"),"")</f>
        <v/>
      </c>
      <c r="F118" s="37">
        <f t="shared" si="3"/>
        <v>16375</v>
      </c>
      <c r="G118" s="215" t="s">
        <v>177</v>
      </c>
      <c r="H118" s="189"/>
      <c r="I118" s="189"/>
    </row>
    <row r="119" spans="1:9" ht="13.5" customHeight="1">
      <c r="A119" s="275" t="str">
        <f t="shared" si="2"/>
        <v/>
      </c>
      <c r="B119" s="50" t="str">
        <f>IFERROR(IF([1]!OPQUOTE($F$7,$B$7,$F119,B$8)="true","◯",""),"")</f>
        <v/>
      </c>
      <c r="C119" s="185">
        <f>IFERROR([1]!OPQUOTE($F$7,$B$7,$F119,C$8),"")</f>
        <v>0</v>
      </c>
      <c r="D119" s="187">
        <f>IFERROR([1]!OPBOARD($F$7,$B$7,F119,"気配値6"),"")</f>
        <v>0</v>
      </c>
      <c r="E119" s="186">
        <f>IFERROR([1]!OPBOARD($F$7,$B$7,F119,"気配値5"),"")</f>
        <v>0</v>
      </c>
      <c r="F119" s="37">
        <f t="shared" si="3"/>
        <v>16250</v>
      </c>
      <c r="G119" s="215" t="s">
        <v>177</v>
      </c>
      <c r="H119" s="189"/>
      <c r="I119" s="189"/>
    </row>
    <row r="120" spans="1:9" ht="13.5" customHeight="1">
      <c r="A120" s="275" t="str">
        <f t="shared" si="2"/>
        <v/>
      </c>
      <c r="B120" s="50" t="str">
        <f>IFERROR(IF([1]!OPQUOTE($F$7,$B$7,$F120,B$8)="true","◯",""),"")</f>
        <v/>
      </c>
      <c r="C120" s="185" t="str">
        <f>IFERROR([1]!OPQUOTE($F$7,$B$7,$F120,C$8),"")</f>
        <v/>
      </c>
      <c r="D120" s="187" t="str">
        <f>IFERROR([1]!OPBOARD($F$7,$B$7,F120,"気配値6"),"")</f>
        <v/>
      </c>
      <c r="E120" s="186" t="str">
        <f>IFERROR([1]!OPBOARD($F$7,$B$7,F120,"気配値5"),"")</f>
        <v/>
      </c>
      <c r="F120" s="37">
        <f t="shared" si="3"/>
        <v>16125</v>
      </c>
      <c r="G120" s="215" t="s">
        <v>177</v>
      </c>
      <c r="H120" s="189"/>
      <c r="I120" s="189"/>
    </row>
    <row r="121" spans="1:9" ht="13.5" customHeight="1">
      <c r="A121" s="275" t="str">
        <f t="shared" si="2"/>
        <v/>
      </c>
      <c r="B121" s="50" t="str">
        <f>IFERROR(IF([1]!OPQUOTE($F$7,$B$7,$F121,B$8)="true","◯",""),"")</f>
        <v/>
      </c>
      <c r="C121" s="185">
        <f>IFERROR([1]!OPQUOTE($F$7,$B$7,$F121,C$8),"")</f>
        <v>0</v>
      </c>
      <c r="D121" s="187">
        <f>IFERROR([1]!OPBOARD($F$7,$B$7,F121,"気配値6"),"")</f>
        <v>0</v>
      </c>
      <c r="E121" s="186">
        <f>IFERROR([1]!OPBOARD($F$7,$B$7,F121,"気配値5"),"")</f>
        <v>0</v>
      </c>
      <c r="F121" s="37">
        <f t="shared" si="3"/>
        <v>16000</v>
      </c>
      <c r="G121" s="215" t="s">
        <v>177</v>
      </c>
      <c r="H121" s="189"/>
      <c r="I121" s="189"/>
    </row>
    <row r="122" spans="1:9" ht="13.5" customHeight="1">
      <c r="A122" s="275" t="str">
        <f t="shared" si="2"/>
        <v/>
      </c>
      <c r="B122" s="50" t="str">
        <f>IFERROR(IF([1]!OPQUOTE($F$7,$B$7,$F122,B$8)="true","◯",""),"")</f>
        <v/>
      </c>
      <c r="C122" s="185" t="str">
        <f>IFERROR([1]!OPQUOTE($F$7,$B$7,$F122,C$8),"")</f>
        <v/>
      </c>
      <c r="D122" s="187" t="str">
        <f>IFERROR([1]!OPBOARD($F$7,$B$7,F122,"気配値6"),"")</f>
        <v/>
      </c>
      <c r="E122" s="186" t="str">
        <f>IFERROR([1]!OPBOARD($F$7,$B$7,F122,"気配値5"),"")</f>
        <v/>
      </c>
      <c r="F122" s="37">
        <f t="shared" si="3"/>
        <v>15875</v>
      </c>
      <c r="G122" s="215" t="s">
        <v>177</v>
      </c>
      <c r="H122" s="189"/>
      <c r="I122" s="189"/>
    </row>
    <row r="123" spans="1:9" ht="13.5" customHeight="1">
      <c r="A123" s="275" t="str">
        <f t="shared" si="2"/>
        <v/>
      </c>
      <c r="B123" s="50" t="str">
        <f>IFERROR(IF([1]!OPQUOTE($F$7,$B$7,$F123,B$8)="true","◯",""),"")</f>
        <v/>
      </c>
      <c r="C123" s="185">
        <f>IFERROR([1]!OPQUOTE($F$7,$B$7,$F123,C$8),"")</f>
        <v>0</v>
      </c>
      <c r="D123" s="187">
        <f>IFERROR([1]!OPBOARD($F$7,$B$7,F123,"気配値6"),"")</f>
        <v>0</v>
      </c>
      <c r="E123" s="186">
        <f>IFERROR([1]!OPBOARD($F$7,$B$7,F123,"気配値5"),"")</f>
        <v>0</v>
      </c>
      <c r="F123" s="37">
        <f t="shared" si="3"/>
        <v>15750</v>
      </c>
      <c r="G123" s="215" t="s">
        <v>177</v>
      </c>
      <c r="H123" s="189"/>
      <c r="I123" s="189"/>
    </row>
    <row r="124" spans="1:9" ht="13.5" customHeight="1">
      <c r="A124" s="275" t="str">
        <f t="shared" si="2"/>
        <v/>
      </c>
      <c r="B124" s="50" t="str">
        <f>IFERROR(IF([1]!OPQUOTE($F$7,$B$7,$F124,B$8)="true","◯",""),"")</f>
        <v/>
      </c>
      <c r="C124" s="185" t="str">
        <f>IFERROR([1]!OPQUOTE($F$7,$B$7,$F124,C$8),"")</f>
        <v/>
      </c>
      <c r="D124" s="187" t="str">
        <f>IFERROR([1]!OPBOARD($F$7,$B$7,F124,"気配値6"),"")</f>
        <v/>
      </c>
      <c r="E124" s="186" t="str">
        <f>IFERROR([1]!OPBOARD($F$7,$B$7,F124,"気配値5"),"")</f>
        <v/>
      </c>
      <c r="F124" s="37">
        <f t="shared" si="3"/>
        <v>15625</v>
      </c>
      <c r="G124" s="215" t="s">
        <v>177</v>
      </c>
      <c r="H124" s="189"/>
      <c r="I124" s="189"/>
    </row>
    <row r="125" spans="1:9" ht="13.5" customHeight="1">
      <c r="A125" s="275" t="str">
        <f t="shared" si="2"/>
        <v/>
      </c>
      <c r="B125" s="50" t="str">
        <f>IFERROR(IF([1]!OPQUOTE($F$7,$B$7,$F125,B$8)="true","◯",""),"")</f>
        <v/>
      </c>
      <c r="C125" s="185">
        <f>IFERROR([1]!OPQUOTE($F$7,$B$7,$F125,C$8),"")</f>
        <v>0</v>
      </c>
      <c r="D125" s="187">
        <f>IFERROR([1]!OPBOARD($F$7,$B$7,F125,"気配値6"),"")</f>
        <v>0</v>
      </c>
      <c r="E125" s="186">
        <f>IFERROR([1]!OPBOARD($F$7,$B$7,F125,"気配値5"),"")</f>
        <v>0</v>
      </c>
      <c r="F125" s="37">
        <f t="shared" si="3"/>
        <v>15500</v>
      </c>
      <c r="G125" s="215" t="s">
        <v>177</v>
      </c>
      <c r="H125" s="189"/>
      <c r="I125" s="189"/>
    </row>
    <row r="126" spans="1:9" ht="13.5" customHeight="1">
      <c r="A126" s="275" t="str">
        <f t="shared" si="2"/>
        <v/>
      </c>
      <c r="B126" s="50" t="str">
        <f>IFERROR(IF([1]!OPQUOTE($F$7,$B$7,$F126,B$8)="true","◯",""),"")</f>
        <v/>
      </c>
      <c r="C126" s="185" t="str">
        <f>IFERROR([1]!OPQUOTE($F$7,$B$7,$F126,C$8),"")</f>
        <v/>
      </c>
      <c r="D126" s="187" t="str">
        <f>IFERROR([1]!OPBOARD($F$7,$B$7,F126,"気配値6"),"")</f>
        <v/>
      </c>
      <c r="E126" s="186" t="str">
        <f>IFERROR([1]!OPBOARD($F$7,$B$7,F126,"気配値5"),"")</f>
        <v/>
      </c>
      <c r="F126" s="37">
        <f t="shared" si="3"/>
        <v>15375</v>
      </c>
      <c r="G126" s="215" t="s">
        <v>177</v>
      </c>
      <c r="H126" s="189"/>
      <c r="I126" s="189"/>
    </row>
    <row r="127" spans="1:9" ht="13.5" customHeight="1">
      <c r="A127" s="275" t="str">
        <f t="shared" si="2"/>
        <v/>
      </c>
      <c r="B127" s="50" t="str">
        <f>IFERROR(IF([1]!OPQUOTE($F$7,$B$7,$F127,B$8)="true","◯",""),"")</f>
        <v/>
      </c>
      <c r="C127" s="185">
        <f>IFERROR([1]!OPQUOTE($F$7,$B$7,$F127,C$8),"")</f>
        <v>0</v>
      </c>
      <c r="D127" s="187">
        <f>IFERROR([1]!OPBOARD($F$7,$B$7,F127,"気配値6"),"")</f>
        <v>0</v>
      </c>
      <c r="E127" s="186">
        <f>IFERROR([1]!OPBOARD($F$7,$B$7,F127,"気配値5"),"")</f>
        <v>0</v>
      </c>
      <c r="F127" s="37">
        <f t="shared" si="3"/>
        <v>15250</v>
      </c>
      <c r="G127" s="215" t="s">
        <v>177</v>
      </c>
      <c r="H127" s="189"/>
      <c r="I127" s="189"/>
    </row>
    <row r="128" spans="1:9" ht="13.5" customHeight="1">
      <c r="A128" s="275" t="str">
        <f t="shared" si="2"/>
        <v/>
      </c>
      <c r="B128" s="50" t="str">
        <f>IFERROR(IF([1]!OPQUOTE($F$7,$B$7,$F128,B$8)="true","◯",""),"")</f>
        <v/>
      </c>
      <c r="C128" s="185" t="str">
        <f>IFERROR([1]!OPQUOTE($F$7,$B$7,$F128,C$8),"")</f>
        <v/>
      </c>
      <c r="D128" s="187" t="str">
        <f>IFERROR([1]!OPBOARD($F$7,$B$7,F128,"気配値6"),"")</f>
        <v/>
      </c>
      <c r="E128" s="186" t="str">
        <f>IFERROR([1]!OPBOARD($F$7,$B$7,F128,"気配値5"),"")</f>
        <v/>
      </c>
      <c r="F128" s="37">
        <f t="shared" si="3"/>
        <v>15125</v>
      </c>
      <c r="G128" s="215" t="s">
        <v>177</v>
      </c>
      <c r="H128" s="189"/>
      <c r="I128" s="189"/>
    </row>
    <row r="129" spans="1:9" ht="13.5" customHeight="1">
      <c r="A129" s="275" t="str">
        <f t="shared" si="2"/>
        <v/>
      </c>
      <c r="B129" s="50" t="str">
        <f>IFERROR(IF([1]!OPQUOTE($F$7,$B$7,$F129,B$8)="true","◯",""),"")</f>
        <v/>
      </c>
      <c r="C129" s="185">
        <f>IFERROR([1]!OPQUOTE($F$7,$B$7,$F129,C$8),"")</f>
        <v>0</v>
      </c>
      <c r="D129" s="187">
        <f>IFERROR([1]!OPBOARD($F$7,$B$7,F129,"気配値6"),"")</f>
        <v>0</v>
      </c>
      <c r="E129" s="186">
        <f>IFERROR([1]!OPBOARD($F$7,$B$7,F129,"気配値5"),"")</f>
        <v>0</v>
      </c>
      <c r="F129" s="37">
        <f t="shared" si="3"/>
        <v>15000</v>
      </c>
      <c r="G129" s="215" t="s">
        <v>177</v>
      </c>
      <c r="H129" s="189"/>
      <c r="I129" s="189"/>
    </row>
    <row r="130" spans="1:9" ht="13.5" customHeight="1">
      <c r="A130" s="275" t="str">
        <f t="shared" si="2"/>
        <v/>
      </c>
      <c r="B130" s="50" t="str">
        <f>IFERROR(IF([1]!OPQUOTE($F$7,$B$7,$F130,B$8)="true","◯",""),"")</f>
        <v/>
      </c>
      <c r="C130" s="185" t="str">
        <f>IFERROR([1]!OPQUOTE($F$7,$B$7,$F130,C$8),"")</f>
        <v/>
      </c>
      <c r="D130" s="187" t="str">
        <f>IFERROR([1]!OPBOARD($F$7,$B$7,F130,"気配値6"),"")</f>
        <v/>
      </c>
      <c r="E130" s="186" t="str">
        <f>IFERROR([1]!OPBOARD($F$7,$B$7,F130,"気配値5"),"")</f>
        <v/>
      </c>
      <c r="F130" s="37">
        <f t="shared" si="3"/>
        <v>14875</v>
      </c>
      <c r="G130" s="215" t="s">
        <v>177</v>
      </c>
      <c r="H130" s="189"/>
      <c r="I130" s="189"/>
    </row>
    <row r="131" spans="1:9" ht="13.5" customHeight="1">
      <c r="A131" s="275" t="str">
        <f t="shared" si="2"/>
        <v/>
      </c>
      <c r="B131" s="50" t="str">
        <f>IFERROR(IF([1]!OPQUOTE($F$7,$B$7,$F131,B$8)="true","◯",""),"")</f>
        <v/>
      </c>
      <c r="C131" s="185">
        <f>IFERROR([1]!OPQUOTE($F$7,$B$7,$F131,C$8),"")</f>
        <v>0</v>
      </c>
      <c r="D131" s="187">
        <f>IFERROR([1]!OPBOARD($F$7,$B$7,F131,"気配値6"),"")</f>
        <v>0</v>
      </c>
      <c r="E131" s="186">
        <f>IFERROR([1]!OPBOARD($F$7,$B$7,F131,"気配値5"),"")</f>
        <v>0</v>
      </c>
      <c r="F131" s="37">
        <f t="shared" si="3"/>
        <v>14750</v>
      </c>
      <c r="G131" s="215" t="s">
        <v>177</v>
      </c>
      <c r="H131" s="189"/>
      <c r="I131" s="189"/>
    </row>
    <row r="132" spans="1:9" ht="13.5" customHeight="1">
      <c r="A132" s="275" t="str">
        <f t="shared" si="2"/>
        <v/>
      </c>
      <c r="B132" s="50" t="str">
        <f>IFERROR(IF([1]!OPQUOTE($F$7,$B$7,$F132,B$8)="true","◯",""),"")</f>
        <v/>
      </c>
      <c r="C132" s="185" t="str">
        <f>IFERROR([1]!OPQUOTE($F$7,$B$7,$F132,C$8),"")</f>
        <v/>
      </c>
      <c r="D132" s="187" t="str">
        <f>IFERROR([1]!OPBOARD($F$7,$B$7,F132,"気配値6"),"")</f>
        <v/>
      </c>
      <c r="E132" s="186" t="str">
        <f>IFERROR([1]!OPBOARD($F$7,$B$7,F132,"気配値5"),"")</f>
        <v/>
      </c>
      <c r="F132" s="37">
        <f t="shared" si="3"/>
        <v>14625</v>
      </c>
      <c r="G132" s="215" t="s">
        <v>177</v>
      </c>
      <c r="H132" s="189"/>
      <c r="I132" s="189"/>
    </row>
    <row r="133" spans="1:9" ht="13.5" customHeight="1">
      <c r="A133" s="275" t="str">
        <f t="shared" si="2"/>
        <v/>
      </c>
      <c r="B133" s="50" t="str">
        <f>IFERROR(IF([1]!OPQUOTE($F$7,$B$7,$F133,B$8)="true","◯",""),"")</f>
        <v/>
      </c>
      <c r="C133" s="185">
        <f>IFERROR([1]!OPQUOTE($F$7,$B$7,$F133,C$8),"")</f>
        <v>0</v>
      </c>
      <c r="D133" s="187">
        <f>IFERROR([1]!OPBOARD($F$7,$B$7,F133,"気配値6"),"")</f>
        <v>0</v>
      </c>
      <c r="E133" s="186">
        <f>IFERROR([1]!OPBOARD($F$7,$B$7,F133,"気配値5"),"")</f>
        <v>0</v>
      </c>
      <c r="F133" s="37">
        <f t="shared" si="3"/>
        <v>14500</v>
      </c>
      <c r="G133" s="215" t="s">
        <v>177</v>
      </c>
      <c r="H133" s="189"/>
      <c r="I133" s="189"/>
    </row>
    <row r="134" spans="1:9" ht="13.5" customHeight="1">
      <c r="A134" s="275" t="str">
        <f t="shared" si="2"/>
        <v/>
      </c>
      <c r="B134" s="50" t="str">
        <f>IFERROR(IF([1]!OPQUOTE($F$7,$B$7,$F134,B$8)="true","◯",""),"")</f>
        <v/>
      </c>
      <c r="C134" s="185" t="str">
        <f>IFERROR([1]!OPQUOTE($F$7,$B$7,$F134,C$8),"")</f>
        <v/>
      </c>
      <c r="D134" s="187" t="str">
        <f>IFERROR([1]!OPBOARD($F$7,$B$7,F134,"気配値6"),"")</f>
        <v/>
      </c>
      <c r="E134" s="186" t="str">
        <f>IFERROR([1]!OPBOARD($F$7,$B$7,F134,"気配値5"),"")</f>
        <v/>
      </c>
      <c r="F134" s="37">
        <f t="shared" si="3"/>
        <v>14375</v>
      </c>
      <c r="G134" s="215" t="s">
        <v>177</v>
      </c>
      <c r="H134" s="189"/>
      <c r="I134" s="189"/>
    </row>
    <row r="135" spans="1:9" ht="13.5" customHeight="1">
      <c r="A135" s="275" t="str">
        <f t="shared" si="2"/>
        <v/>
      </c>
      <c r="B135" s="50" t="str">
        <f>IFERROR(IF([1]!OPQUOTE($F$7,$B$7,$F135,B$8)="true","◯",""),"")</f>
        <v/>
      </c>
      <c r="C135" s="185">
        <f>IFERROR([1]!OPQUOTE($F$7,$B$7,$F135,C$8),"")</f>
        <v>0</v>
      </c>
      <c r="D135" s="187">
        <f>IFERROR([1]!OPBOARD($F$7,$B$7,F135,"気配値6"),"")</f>
        <v>0</v>
      </c>
      <c r="E135" s="186">
        <f>IFERROR([1]!OPBOARD($F$7,$B$7,F135,"気配値5"),"")</f>
        <v>0</v>
      </c>
      <c r="F135" s="37">
        <f t="shared" si="3"/>
        <v>14250</v>
      </c>
      <c r="G135" s="215" t="s">
        <v>177</v>
      </c>
      <c r="H135" s="189"/>
      <c r="I135" s="189"/>
    </row>
    <row r="136" spans="1:9" ht="13.5" customHeight="1">
      <c r="A136" s="275" t="str">
        <f t="shared" si="2"/>
        <v/>
      </c>
      <c r="B136" s="50" t="str">
        <f>IFERROR(IF([1]!OPQUOTE($F$7,$B$7,$F136,B$8)="true","◯",""),"")</f>
        <v/>
      </c>
      <c r="C136" s="185" t="str">
        <f>IFERROR([1]!OPQUOTE($F$7,$B$7,$F136,C$8),"")</f>
        <v/>
      </c>
      <c r="D136" s="187" t="str">
        <f>IFERROR([1]!OPBOARD($F$7,$B$7,F136,"気配値6"),"")</f>
        <v/>
      </c>
      <c r="E136" s="186" t="str">
        <f>IFERROR([1]!OPBOARD($F$7,$B$7,F136,"気配値5"),"")</f>
        <v/>
      </c>
      <c r="F136" s="37">
        <f t="shared" si="3"/>
        <v>14125</v>
      </c>
      <c r="G136" s="215" t="s">
        <v>177</v>
      </c>
      <c r="H136" s="189"/>
      <c r="I136" s="189"/>
    </row>
    <row r="137" spans="1:9" ht="13.5" customHeight="1">
      <c r="A137" s="275" t="str">
        <f t="shared" si="2"/>
        <v/>
      </c>
      <c r="B137" s="50" t="str">
        <f>IFERROR(IF([1]!OPQUOTE($F$7,$B$7,$F137,B$8)="true","◯",""),"")</f>
        <v/>
      </c>
      <c r="C137" s="185">
        <f>IFERROR([1]!OPQUOTE($F$7,$B$7,$F137,C$8),"")</f>
        <v>0</v>
      </c>
      <c r="D137" s="187">
        <f>IFERROR([1]!OPBOARD($F$7,$B$7,F137,"気配値6"),"")</f>
        <v>0</v>
      </c>
      <c r="E137" s="186">
        <f>IFERROR([1]!OPBOARD($F$7,$B$7,F137,"気配値5"),"")</f>
        <v>0</v>
      </c>
      <c r="F137" s="37">
        <f t="shared" si="3"/>
        <v>14000</v>
      </c>
      <c r="G137" s="215" t="s">
        <v>177</v>
      </c>
      <c r="H137" s="189"/>
      <c r="I137" s="189"/>
    </row>
    <row r="138" spans="1:9" ht="13.5" customHeight="1">
      <c r="A138" s="275" t="str">
        <f t="shared" ref="A138:A169" si="4">IF(G138="売","売",IF(G138="買","買",""))</f>
        <v/>
      </c>
      <c r="B138" s="50" t="str">
        <f>IFERROR(IF([1]!OPQUOTE($F$7,$B$7,$F138,B$8)="true","◯",""),"")</f>
        <v/>
      </c>
      <c r="C138" s="185" t="str">
        <f>IFERROR([1]!OPQUOTE($F$7,$B$7,$F138,C$8),"")</f>
        <v/>
      </c>
      <c r="D138" s="187" t="str">
        <f>IFERROR([1]!OPBOARD($F$7,$B$7,F138,"気配値6"),"")</f>
        <v/>
      </c>
      <c r="E138" s="186" t="str">
        <f>IFERROR([1]!OPBOARD($F$7,$B$7,F138,"気配値5"),"")</f>
        <v/>
      </c>
      <c r="F138" s="37">
        <f t="shared" si="3"/>
        <v>13875</v>
      </c>
      <c r="G138" s="215" t="s">
        <v>177</v>
      </c>
      <c r="H138" s="189"/>
      <c r="I138" s="189"/>
    </row>
    <row r="139" spans="1:9" ht="13.5" customHeight="1">
      <c r="A139" s="275" t="str">
        <f t="shared" si="4"/>
        <v/>
      </c>
      <c r="B139" s="50" t="str">
        <f>IFERROR(IF([1]!OPQUOTE($F$7,$B$7,$F139,B$8)="true","◯",""),"")</f>
        <v/>
      </c>
      <c r="C139" s="185">
        <f>IFERROR([1]!OPQUOTE($F$7,$B$7,$F139,C$8),"")</f>
        <v>0</v>
      </c>
      <c r="D139" s="187">
        <f>IFERROR([1]!OPBOARD($F$7,$B$7,F139,"気配値6"),"")</f>
        <v>0</v>
      </c>
      <c r="E139" s="186">
        <f>IFERROR([1]!OPBOARD($F$7,$B$7,F139,"気配値5"),"")</f>
        <v>0</v>
      </c>
      <c r="F139" s="37">
        <f t="shared" ref="F139:F169" si="5">F138-125</f>
        <v>13750</v>
      </c>
      <c r="G139" s="215" t="s">
        <v>177</v>
      </c>
      <c r="H139" s="189"/>
      <c r="I139" s="189"/>
    </row>
    <row r="140" spans="1:9" ht="13.5" customHeight="1">
      <c r="A140" s="275" t="str">
        <f t="shared" si="4"/>
        <v/>
      </c>
      <c r="B140" s="50" t="str">
        <f>IFERROR(IF([1]!OPQUOTE($F$7,$B$7,$F140,B$8)="true","◯",""),"")</f>
        <v/>
      </c>
      <c r="C140" s="185" t="str">
        <f>IFERROR([1]!OPQUOTE($F$7,$B$7,$F140,C$8),"")</f>
        <v/>
      </c>
      <c r="D140" s="187" t="str">
        <f>IFERROR([1]!OPBOARD($F$7,$B$7,F140,"気配値6"),"")</f>
        <v/>
      </c>
      <c r="E140" s="186" t="str">
        <f>IFERROR([1]!OPBOARD($F$7,$B$7,F140,"気配値5"),"")</f>
        <v/>
      </c>
      <c r="F140" s="37">
        <f t="shared" si="5"/>
        <v>13625</v>
      </c>
      <c r="G140" s="215" t="s">
        <v>177</v>
      </c>
      <c r="H140" s="189"/>
      <c r="I140" s="189"/>
    </row>
    <row r="141" spans="1:9" ht="13.5" customHeight="1">
      <c r="A141" s="275" t="str">
        <f t="shared" si="4"/>
        <v/>
      </c>
      <c r="B141" s="50" t="str">
        <f>IFERROR(IF([1]!OPQUOTE($F$7,$B$7,$F141,B$8)="true","◯",""),"")</f>
        <v/>
      </c>
      <c r="C141" s="185">
        <f>IFERROR([1]!OPQUOTE($F$7,$B$7,$F141,C$8),"")</f>
        <v>0</v>
      </c>
      <c r="D141" s="187">
        <f>IFERROR([1]!OPBOARD($F$7,$B$7,F141,"気配値6"),"")</f>
        <v>0</v>
      </c>
      <c r="E141" s="186">
        <f>IFERROR([1]!OPBOARD($F$7,$B$7,F141,"気配値5"),"")</f>
        <v>0</v>
      </c>
      <c r="F141" s="37">
        <f t="shared" si="5"/>
        <v>13500</v>
      </c>
      <c r="G141" s="215" t="s">
        <v>177</v>
      </c>
      <c r="H141" s="189"/>
      <c r="I141" s="189"/>
    </row>
    <row r="142" spans="1:9" ht="13.5" customHeight="1">
      <c r="A142" s="275" t="str">
        <f t="shared" si="4"/>
        <v/>
      </c>
      <c r="B142" s="50" t="str">
        <f>IFERROR(IF([1]!OPQUOTE($F$7,$B$7,$F142,B$8)="true","◯",""),"")</f>
        <v/>
      </c>
      <c r="C142" s="185" t="str">
        <f>IFERROR([1]!OPQUOTE($F$7,$B$7,$F142,C$8),"")</f>
        <v/>
      </c>
      <c r="D142" s="187" t="str">
        <f>IFERROR([1]!OPBOARD($F$7,$B$7,F142,"気配値6"),"")</f>
        <v/>
      </c>
      <c r="E142" s="186" t="str">
        <f>IFERROR([1]!OPBOARD($F$7,$B$7,F142,"気配値5"),"")</f>
        <v/>
      </c>
      <c r="F142" s="37">
        <f t="shared" si="5"/>
        <v>13375</v>
      </c>
      <c r="G142" s="215" t="s">
        <v>177</v>
      </c>
      <c r="H142" s="189"/>
      <c r="I142" s="189"/>
    </row>
    <row r="143" spans="1:9" ht="13.5" customHeight="1">
      <c r="A143" s="275" t="str">
        <f t="shared" si="4"/>
        <v/>
      </c>
      <c r="B143" s="50" t="str">
        <f>IFERROR(IF([1]!OPQUOTE($F$7,$B$7,$F143,B$8)="true","◯",""),"")</f>
        <v/>
      </c>
      <c r="C143" s="185">
        <f>IFERROR([1]!OPQUOTE($F$7,$B$7,$F143,C$8),"")</f>
        <v>0</v>
      </c>
      <c r="D143" s="187">
        <f>IFERROR([1]!OPBOARD($F$7,$B$7,F143,"気配値6"),"")</f>
        <v>0</v>
      </c>
      <c r="E143" s="186">
        <f>IFERROR([1]!OPBOARD($F$7,$B$7,F143,"気配値5"),"")</f>
        <v>0</v>
      </c>
      <c r="F143" s="37">
        <f t="shared" si="5"/>
        <v>13250</v>
      </c>
      <c r="G143" s="215" t="s">
        <v>177</v>
      </c>
      <c r="H143" s="189"/>
      <c r="I143" s="189"/>
    </row>
    <row r="144" spans="1:9" ht="13.5" customHeight="1">
      <c r="A144" s="275" t="str">
        <f t="shared" si="4"/>
        <v/>
      </c>
      <c r="B144" s="50" t="str">
        <f>IFERROR(IF([1]!OPQUOTE($F$7,$B$7,$F144,B$8)="true","◯",""),"")</f>
        <v/>
      </c>
      <c r="C144" s="185" t="str">
        <f>IFERROR([1]!OPQUOTE($F$7,$B$7,$F144,C$8),"")</f>
        <v/>
      </c>
      <c r="D144" s="187" t="str">
        <f>IFERROR([1]!OPBOARD($F$7,$B$7,F144,"気配値6"),"")</f>
        <v/>
      </c>
      <c r="E144" s="186" t="str">
        <f>IFERROR([1]!OPBOARD($F$7,$B$7,F144,"気配値5"),"")</f>
        <v/>
      </c>
      <c r="F144" s="37">
        <f t="shared" si="5"/>
        <v>13125</v>
      </c>
      <c r="G144" s="215" t="s">
        <v>177</v>
      </c>
      <c r="H144" s="189"/>
      <c r="I144" s="189"/>
    </row>
    <row r="145" spans="1:9" ht="13.5" customHeight="1">
      <c r="A145" s="275" t="str">
        <f t="shared" si="4"/>
        <v/>
      </c>
      <c r="B145" s="50" t="str">
        <f>IFERROR(IF([1]!OPQUOTE($F$7,$B$7,$F145,B$8)="true","◯",""),"")</f>
        <v/>
      </c>
      <c r="C145" s="185">
        <f>IFERROR([1]!OPQUOTE($F$7,$B$7,$F145,C$8),"")</f>
        <v>0</v>
      </c>
      <c r="D145" s="187">
        <f>IFERROR([1]!OPBOARD($F$7,$B$7,F145,"気配値6"),"")</f>
        <v>0</v>
      </c>
      <c r="E145" s="186">
        <f>IFERROR([1]!OPBOARD($F$7,$B$7,F145,"気配値5"),"")</f>
        <v>0</v>
      </c>
      <c r="F145" s="37">
        <f t="shared" si="5"/>
        <v>13000</v>
      </c>
      <c r="G145" s="215" t="s">
        <v>177</v>
      </c>
      <c r="H145" s="189"/>
      <c r="I145" s="189"/>
    </row>
    <row r="146" spans="1:9" ht="13.5" customHeight="1">
      <c r="A146" s="275" t="str">
        <f t="shared" si="4"/>
        <v/>
      </c>
      <c r="B146" s="50" t="str">
        <f>IFERROR(IF([1]!OPQUOTE($F$7,$B$7,$F146,B$8)="true","◯",""),"")</f>
        <v/>
      </c>
      <c r="C146" s="185" t="str">
        <f>IFERROR([1]!OPQUOTE($F$7,$B$7,$F146,C$8),"")</f>
        <v/>
      </c>
      <c r="D146" s="187" t="str">
        <f>IFERROR([1]!OPBOARD($F$7,$B$7,F146,"気配値6"),"")</f>
        <v/>
      </c>
      <c r="E146" s="186" t="str">
        <f>IFERROR([1]!OPBOARD($F$7,$B$7,F146,"気配値5"),"")</f>
        <v/>
      </c>
      <c r="F146" s="37">
        <f t="shared" si="5"/>
        <v>12875</v>
      </c>
      <c r="G146" s="215" t="s">
        <v>177</v>
      </c>
      <c r="H146" s="189"/>
      <c r="I146" s="189"/>
    </row>
    <row r="147" spans="1:9" ht="13.5" customHeight="1">
      <c r="A147" s="275" t="str">
        <f t="shared" si="4"/>
        <v/>
      </c>
      <c r="B147" s="50" t="str">
        <f>IFERROR(IF([1]!OPQUOTE($F$7,$B$7,$F147,B$8)="true","◯",""),"")</f>
        <v/>
      </c>
      <c r="C147" s="185">
        <f>IFERROR([1]!OPQUOTE($F$7,$B$7,$F147,C$8),"")</f>
        <v>0</v>
      </c>
      <c r="D147" s="187">
        <f>IFERROR([1]!OPBOARD($F$7,$B$7,F147,"気配値6"),"")</f>
        <v>0</v>
      </c>
      <c r="E147" s="186">
        <f>IFERROR([1]!OPBOARD($F$7,$B$7,F147,"気配値5"),"")</f>
        <v>0</v>
      </c>
      <c r="F147" s="37">
        <f t="shared" si="5"/>
        <v>12750</v>
      </c>
      <c r="G147" s="215" t="s">
        <v>177</v>
      </c>
      <c r="H147" s="189"/>
      <c r="I147" s="189"/>
    </row>
    <row r="148" spans="1:9" ht="13.5" customHeight="1">
      <c r="A148" s="275" t="str">
        <f t="shared" si="4"/>
        <v/>
      </c>
      <c r="B148" s="50" t="str">
        <f>IFERROR(IF([1]!OPQUOTE($F$7,$B$7,$F148,B$8)="true","◯",""),"")</f>
        <v/>
      </c>
      <c r="C148" s="185" t="str">
        <f>IFERROR([1]!OPQUOTE($F$7,$B$7,$F148,C$8),"")</f>
        <v/>
      </c>
      <c r="D148" s="187" t="str">
        <f>IFERROR([1]!OPBOARD($F$7,$B$7,F148,"気配値6"),"")</f>
        <v/>
      </c>
      <c r="E148" s="186" t="str">
        <f>IFERROR([1]!OPBOARD($F$7,$B$7,F148,"気配値5"),"")</f>
        <v/>
      </c>
      <c r="F148" s="37">
        <f t="shared" si="5"/>
        <v>12625</v>
      </c>
      <c r="G148" s="215" t="s">
        <v>177</v>
      </c>
      <c r="H148" s="189"/>
      <c r="I148" s="189"/>
    </row>
    <row r="149" spans="1:9" ht="13.5" customHeight="1">
      <c r="A149" s="275" t="str">
        <f t="shared" si="4"/>
        <v/>
      </c>
      <c r="B149" s="50" t="str">
        <f>IFERROR(IF([1]!OPQUOTE($F$7,$B$7,$F149,B$8)="true","◯",""),"")</f>
        <v/>
      </c>
      <c r="C149" s="185">
        <f>IFERROR([1]!OPQUOTE($F$7,$B$7,$F149,C$8),"")</f>
        <v>0</v>
      </c>
      <c r="D149" s="187">
        <f>IFERROR([1]!OPBOARD($F$7,$B$7,F149,"気配値6"),"")</f>
        <v>0</v>
      </c>
      <c r="E149" s="186">
        <f>IFERROR([1]!OPBOARD($F$7,$B$7,F149,"気配値5"),"")</f>
        <v>0</v>
      </c>
      <c r="F149" s="37">
        <f t="shared" si="5"/>
        <v>12500</v>
      </c>
      <c r="G149" s="215" t="s">
        <v>177</v>
      </c>
      <c r="H149" s="189"/>
      <c r="I149" s="189"/>
    </row>
    <row r="150" spans="1:9" ht="13.5" customHeight="1">
      <c r="A150" s="275" t="str">
        <f t="shared" si="4"/>
        <v/>
      </c>
      <c r="B150" s="50" t="str">
        <f>IFERROR(IF([1]!OPQUOTE($F$7,$B$7,$F150,B$8)="true","◯",""),"")</f>
        <v/>
      </c>
      <c r="C150" s="185" t="str">
        <f>IFERROR([1]!OPQUOTE($F$7,$B$7,$F150,C$8),"")</f>
        <v/>
      </c>
      <c r="D150" s="187" t="str">
        <f>IFERROR([1]!OPBOARD($F$7,$B$7,F150,"気配値6"),"")</f>
        <v/>
      </c>
      <c r="E150" s="186" t="str">
        <f>IFERROR([1]!OPBOARD($F$7,$B$7,F150,"気配値5"),"")</f>
        <v/>
      </c>
      <c r="F150" s="37">
        <f t="shared" si="5"/>
        <v>12375</v>
      </c>
      <c r="G150" s="215" t="s">
        <v>177</v>
      </c>
      <c r="H150" s="189"/>
      <c r="I150" s="189"/>
    </row>
    <row r="151" spans="1:9" ht="13.5" customHeight="1">
      <c r="A151" s="275" t="str">
        <f t="shared" si="4"/>
        <v/>
      </c>
      <c r="B151" s="50" t="str">
        <f>IFERROR(IF([1]!OPQUOTE($F$7,$B$7,$F151,B$8)="true","◯",""),"")</f>
        <v/>
      </c>
      <c r="C151" s="185">
        <f>IFERROR([1]!OPQUOTE($F$7,$B$7,$F151,C$8),"")</f>
        <v>0</v>
      </c>
      <c r="D151" s="187">
        <f>IFERROR([1]!OPBOARD($F$7,$B$7,F151,"気配値6"),"")</f>
        <v>0</v>
      </c>
      <c r="E151" s="186">
        <f>IFERROR([1]!OPBOARD($F$7,$B$7,F151,"気配値5"),"")</f>
        <v>0</v>
      </c>
      <c r="F151" s="37">
        <f t="shared" si="5"/>
        <v>12250</v>
      </c>
      <c r="G151" s="215" t="s">
        <v>177</v>
      </c>
      <c r="H151" s="189"/>
      <c r="I151" s="189"/>
    </row>
    <row r="152" spans="1:9" ht="13.5" customHeight="1">
      <c r="A152" s="275" t="str">
        <f t="shared" si="4"/>
        <v/>
      </c>
      <c r="B152" s="50" t="str">
        <f>IFERROR(IF([1]!OPQUOTE($F$7,$B$7,$F152,B$8)="true","◯",""),"")</f>
        <v/>
      </c>
      <c r="C152" s="185" t="str">
        <f>IFERROR([1]!OPQUOTE($F$7,$B$7,$F152,C$8),"")</f>
        <v/>
      </c>
      <c r="D152" s="187" t="str">
        <f>IFERROR([1]!OPBOARD($F$7,$B$7,F152,"気配値6"),"")</f>
        <v/>
      </c>
      <c r="E152" s="186" t="str">
        <f>IFERROR([1]!OPBOARD($F$7,$B$7,F152,"気配値5"),"")</f>
        <v/>
      </c>
      <c r="F152" s="37">
        <f t="shared" si="5"/>
        <v>12125</v>
      </c>
      <c r="G152" s="215" t="s">
        <v>177</v>
      </c>
      <c r="H152" s="189"/>
      <c r="I152" s="189"/>
    </row>
    <row r="153" spans="1:9" ht="13.5" customHeight="1">
      <c r="A153" s="275" t="str">
        <f t="shared" si="4"/>
        <v/>
      </c>
      <c r="B153" s="50" t="str">
        <f>IFERROR(IF([1]!OPQUOTE($F$7,$B$7,$F153,B$8)="true","◯",""),"")</f>
        <v/>
      </c>
      <c r="C153" s="185">
        <f>IFERROR([1]!OPQUOTE($F$7,$B$7,$F153,C$8),"")</f>
        <v>0</v>
      </c>
      <c r="D153" s="187">
        <f>IFERROR([1]!OPBOARD($F$7,$B$7,F153,"気配値6"),"")</f>
        <v>0</v>
      </c>
      <c r="E153" s="186">
        <f>IFERROR([1]!OPBOARD($F$7,$B$7,F153,"気配値5"),"")</f>
        <v>0</v>
      </c>
      <c r="F153" s="37">
        <f t="shared" si="5"/>
        <v>12000</v>
      </c>
      <c r="G153" s="215" t="s">
        <v>177</v>
      </c>
      <c r="H153" s="189"/>
      <c r="I153" s="189"/>
    </row>
    <row r="154" spans="1:9" ht="13.5" customHeight="1">
      <c r="A154" s="275" t="str">
        <f t="shared" si="4"/>
        <v/>
      </c>
      <c r="B154" s="50" t="str">
        <f>IFERROR(IF([1]!OPQUOTE($F$7,$B$7,$F154,B$8)="true","◯",""),"")</f>
        <v/>
      </c>
      <c r="C154" s="185" t="str">
        <f>IFERROR([1]!OPQUOTE($F$7,$B$7,$F154,C$8),"")</f>
        <v/>
      </c>
      <c r="D154" s="187" t="str">
        <f>IFERROR([1]!OPBOARD($F$7,$B$7,F154,"気配値6"),"")</f>
        <v/>
      </c>
      <c r="E154" s="186" t="str">
        <f>IFERROR([1]!OPBOARD($F$7,$B$7,F154,"気配値5"),"")</f>
        <v/>
      </c>
      <c r="F154" s="37">
        <f t="shared" si="5"/>
        <v>11875</v>
      </c>
      <c r="G154" s="215" t="s">
        <v>177</v>
      </c>
      <c r="H154" s="189"/>
      <c r="I154" s="189"/>
    </row>
    <row r="155" spans="1:9" ht="13.5" customHeight="1">
      <c r="A155" s="275" t="str">
        <f t="shared" si="4"/>
        <v/>
      </c>
      <c r="B155" s="50" t="str">
        <f>IFERROR(IF([1]!OPQUOTE($F$7,$B$7,$F155,B$8)="true","◯",""),"")</f>
        <v/>
      </c>
      <c r="C155" s="185" t="str">
        <f>IFERROR([1]!OPQUOTE($F$7,$B$7,$F155,C$8),"")</f>
        <v/>
      </c>
      <c r="D155" s="187" t="str">
        <f>IFERROR([1]!OPBOARD($F$7,$B$7,F155,"気配値6"),"")</f>
        <v/>
      </c>
      <c r="E155" s="186" t="str">
        <f>IFERROR([1]!OPBOARD($F$7,$B$7,F155,"気配値5"),"")</f>
        <v/>
      </c>
      <c r="F155" s="37">
        <f t="shared" si="5"/>
        <v>11750</v>
      </c>
      <c r="G155" s="215" t="s">
        <v>177</v>
      </c>
      <c r="H155" s="189"/>
      <c r="I155" s="189"/>
    </row>
    <row r="156" spans="1:9" ht="13.5" customHeight="1">
      <c r="A156" s="275" t="str">
        <f t="shared" si="4"/>
        <v/>
      </c>
      <c r="B156" s="50" t="str">
        <f>IFERROR(IF([1]!OPQUOTE($F$7,$B$7,$F156,B$8)="true","◯",""),"")</f>
        <v/>
      </c>
      <c r="C156" s="185" t="str">
        <f>IFERROR([1]!OPQUOTE($F$7,$B$7,$F156,C$8),"")</f>
        <v/>
      </c>
      <c r="D156" s="187" t="str">
        <f>IFERROR([1]!OPBOARD($F$7,$B$7,F156,"気配値6"),"")</f>
        <v/>
      </c>
      <c r="E156" s="186" t="str">
        <f>IFERROR([1]!OPBOARD($F$7,$B$7,F156,"気配値5"),"")</f>
        <v/>
      </c>
      <c r="F156" s="37">
        <f t="shared" si="5"/>
        <v>11625</v>
      </c>
      <c r="G156" s="215" t="s">
        <v>177</v>
      </c>
      <c r="H156" s="189"/>
      <c r="I156" s="189"/>
    </row>
    <row r="157" spans="1:9" ht="13.5" customHeight="1">
      <c r="A157" s="275" t="str">
        <f t="shared" si="4"/>
        <v/>
      </c>
      <c r="B157" s="50" t="str">
        <f>IFERROR(IF([1]!OPQUOTE($F$7,$B$7,$F157,B$8)="true","◯",""),"")</f>
        <v/>
      </c>
      <c r="C157" s="185" t="str">
        <f>IFERROR([1]!OPQUOTE($F$7,$B$7,$F157,C$8),"")</f>
        <v/>
      </c>
      <c r="D157" s="187" t="str">
        <f>IFERROR([1]!OPBOARD($F$7,$B$7,F157,"気配値6"),"")</f>
        <v/>
      </c>
      <c r="E157" s="186" t="str">
        <f>IFERROR([1]!OPBOARD($F$7,$B$7,F157,"気配値5"),"")</f>
        <v/>
      </c>
      <c r="F157" s="37">
        <f t="shared" si="5"/>
        <v>11500</v>
      </c>
      <c r="G157" s="215" t="s">
        <v>177</v>
      </c>
      <c r="H157" s="189"/>
      <c r="I157" s="189"/>
    </row>
    <row r="158" spans="1:9" ht="13.5" customHeight="1">
      <c r="A158" s="275" t="str">
        <f t="shared" si="4"/>
        <v/>
      </c>
      <c r="B158" s="50" t="str">
        <f>IFERROR(IF([1]!OPQUOTE($F$7,$B$7,$F158,B$8)="true","◯",""),"")</f>
        <v/>
      </c>
      <c r="C158" s="185" t="str">
        <f>IFERROR([1]!OPQUOTE($F$7,$B$7,$F158,C$8),"")</f>
        <v/>
      </c>
      <c r="D158" s="187" t="str">
        <f>IFERROR([1]!OPBOARD($F$7,$B$7,F158,"気配値6"),"")</f>
        <v/>
      </c>
      <c r="E158" s="186" t="str">
        <f>IFERROR([1]!OPBOARD($F$7,$B$7,F158,"気配値5"),"")</f>
        <v/>
      </c>
      <c r="F158" s="37">
        <f t="shared" si="5"/>
        <v>11375</v>
      </c>
      <c r="G158" s="215" t="s">
        <v>177</v>
      </c>
    </row>
    <row r="159" spans="1:9" ht="13.5" customHeight="1">
      <c r="A159" s="275" t="str">
        <f t="shared" si="4"/>
        <v/>
      </c>
      <c r="B159" s="50" t="str">
        <f>IFERROR(IF([1]!OPQUOTE($F$7,$B$7,$F159,B$8)="true","◯",""),"")</f>
        <v/>
      </c>
      <c r="C159" s="185" t="str">
        <f>IFERROR([1]!OPQUOTE($F$7,$B$7,$F159,C$8),"")</f>
        <v/>
      </c>
      <c r="D159" s="187" t="str">
        <f>IFERROR([1]!OPBOARD($F$7,$B$7,F159,"気配値6"),"")</f>
        <v/>
      </c>
      <c r="E159" s="186" t="str">
        <f>IFERROR([1]!OPBOARD($F$7,$B$7,F159,"気配値5"),"")</f>
        <v/>
      </c>
      <c r="F159" s="37">
        <f t="shared" si="5"/>
        <v>11250</v>
      </c>
      <c r="G159" s="215" t="s">
        <v>177</v>
      </c>
    </row>
    <row r="160" spans="1:9" ht="13.5" customHeight="1">
      <c r="A160" s="275" t="str">
        <f t="shared" si="4"/>
        <v/>
      </c>
      <c r="B160" s="50" t="str">
        <f>IFERROR(IF([1]!OPQUOTE($F$7,$B$7,$F160,B$8)="true","◯",""),"")</f>
        <v/>
      </c>
      <c r="C160" s="185" t="str">
        <f>IFERROR([1]!OPQUOTE($F$7,$B$7,$F160,C$8),"")</f>
        <v/>
      </c>
      <c r="D160" s="187" t="str">
        <f>IFERROR([1]!OPBOARD($F$7,$B$7,F160,"気配値6"),"")</f>
        <v/>
      </c>
      <c r="E160" s="186" t="str">
        <f>IFERROR([1]!OPBOARD($F$7,$B$7,F160,"気配値5"),"")</f>
        <v/>
      </c>
      <c r="F160" s="37">
        <f t="shared" si="5"/>
        <v>11125</v>
      </c>
      <c r="G160" s="215" t="s">
        <v>177</v>
      </c>
    </row>
    <row r="161" spans="1:7" ht="13.5" customHeight="1">
      <c r="A161" s="275" t="str">
        <f t="shared" si="4"/>
        <v/>
      </c>
      <c r="B161" s="50" t="str">
        <f>IFERROR(IF([1]!OPQUOTE($F$7,$B$7,$F161,B$8)="true","◯",""),"")</f>
        <v/>
      </c>
      <c r="C161" s="185">
        <f>IFERROR([1]!OPQUOTE($F$7,$B$7,$F161,C$8),"")</f>
        <v>0</v>
      </c>
      <c r="D161" s="187">
        <f>IFERROR([1]!OPBOARD($F$7,$B$7,F161,"気配値6"),"")</f>
        <v>0</v>
      </c>
      <c r="E161" s="186">
        <f>IFERROR([1]!OPBOARD($F$7,$B$7,F161,"気配値5"),"")</f>
        <v>0</v>
      </c>
      <c r="F161" s="37">
        <f t="shared" si="5"/>
        <v>11000</v>
      </c>
      <c r="G161" s="215" t="s">
        <v>177</v>
      </c>
    </row>
    <row r="162" spans="1:7" ht="13.5" customHeight="1">
      <c r="A162" s="275" t="str">
        <f t="shared" si="4"/>
        <v/>
      </c>
      <c r="B162" s="50" t="str">
        <f>IFERROR(IF([1]!OPQUOTE($F$7,$B$7,$F162,B$8)="true","◯",""),"")</f>
        <v/>
      </c>
      <c r="C162" s="185" t="str">
        <f>IFERROR([1]!OPQUOTE($F$7,$B$7,$F162,C$8),"")</f>
        <v/>
      </c>
      <c r="D162" s="187" t="str">
        <f>IFERROR([1]!OPBOARD($F$7,$B$7,F162,"気配値6"),"")</f>
        <v/>
      </c>
      <c r="E162" s="186" t="str">
        <f>IFERROR([1]!OPBOARD($F$7,$B$7,F162,"気配値5"),"")</f>
        <v/>
      </c>
      <c r="F162" s="37">
        <f t="shared" si="5"/>
        <v>10875</v>
      </c>
      <c r="G162" s="215" t="s">
        <v>177</v>
      </c>
    </row>
    <row r="163" spans="1:7" ht="13.5" customHeight="1">
      <c r="A163" s="275" t="str">
        <f t="shared" si="4"/>
        <v/>
      </c>
      <c r="B163" s="50" t="str">
        <f>IFERROR(IF([1]!OPQUOTE($F$7,$B$7,$F163,B$8)="true","◯",""),"")</f>
        <v/>
      </c>
      <c r="C163" s="185" t="str">
        <f>IFERROR([1]!OPQUOTE($F$7,$B$7,$F163,C$8),"")</f>
        <v/>
      </c>
      <c r="D163" s="187" t="str">
        <f>IFERROR([1]!OPBOARD($F$7,$B$7,F163,"気配値6"),"")</f>
        <v/>
      </c>
      <c r="E163" s="186" t="str">
        <f>IFERROR([1]!OPBOARD($F$7,$B$7,F163,"気配値5"),"")</f>
        <v/>
      </c>
      <c r="F163" s="37">
        <f t="shared" si="5"/>
        <v>10750</v>
      </c>
      <c r="G163" s="215" t="s">
        <v>177</v>
      </c>
    </row>
    <row r="164" spans="1:7" ht="13.5" customHeight="1">
      <c r="A164" s="275" t="str">
        <f t="shared" si="4"/>
        <v/>
      </c>
      <c r="B164" s="50" t="str">
        <f>IFERROR(IF([1]!OPQUOTE($F$7,$B$7,$F164,B$8)="true","◯",""),"")</f>
        <v/>
      </c>
      <c r="C164" s="185" t="str">
        <f>IFERROR([1]!OPQUOTE($F$7,$B$7,$F164,C$8),"")</f>
        <v/>
      </c>
      <c r="D164" s="187" t="str">
        <f>IFERROR([1]!OPBOARD($F$7,$B$7,F164,"気配値6"),"")</f>
        <v/>
      </c>
      <c r="E164" s="186" t="str">
        <f>IFERROR([1]!OPBOARD($F$7,$B$7,F164,"気配値5"),"")</f>
        <v/>
      </c>
      <c r="F164" s="37">
        <f t="shared" si="5"/>
        <v>10625</v>
      </c>
      <c r="G164" s="215" t="s">
        <v>177</v>
      </c>
    </row>
    <row r="165" spans="1:7" ht="13.5" customHeight="1">
      <c r="A165" s="275" t="str">
        <f t="shared" si="4"/>
        <v/>
      </c>
      <c r="B165" s="50" t="str">
        <f>IFERROR(IF([1]!OPQUOTE($F$7,$B$7,$F165,B$8)="true","◯",""),"")</f>
        <v/>
      </c>
      <c r="C165" s="185" t="str">
        <f>IFERROR([1]!OPQUOTE($F$7,$B$7,$F165,C$8),"")</f>
        <v/>
      </c>
      <c r="D165" s="187" t="str">
        <f>IFERROR([1]!OPBOARD($F$7,$B$7,F165,"気配値6"),"")</f>
        <v/>
      </c>
      <c r="E165" s="186" t="str">
        <f>IFERROR([1]!OPBOARD($F$7,$B$7,F165,"気配値5"),"")</f>
        <v/>
      </c>
      <c r="F165" s="37">
        <f t="shared" si="5"/>
        <v>10500</v>
      </c>
      <c r="G165" s="215" t="s">
        <v>177</v>
      </c>
    </row>
    <row r="166" spans="1:7" ht="13.5" customHeight="1">
      <c r="A166" s="275" t="str">
        <f t="shared" si="4"/>
        <v/>
      </c>
      <c r="B166" s="50" t="str">
        <f>IFERROR(IF([1]!OPQUOTE($F$7,$B$7,$F166,B$8)="true","◯",""),"")</f>
        <v/>
      </c>
      <c r="C166" s="185" t="str">
        <f>IFERROR([1]!OPQUOTE($F$7,$B$7,$F166,C$8),"")</f>
        <v/>
      </c>
      <c r="D166" s="187" t="str">
        <f>IFERROR([1]!OPBOARD($F$7,$B$7,F166,"気配値6"),"")</f>
        <v/>
      </c>
      <c r="E166" s="186" t="str">
        <f>IFERROR([1]!OPBOARD($F$7,$B$7,F166,"気配値5"),"")</f>
        <v/>
      </c>
      <c r="F166" s="37">
        <f t="shared" si="5"/>
        <v>10375</v>
      </c>
      <c r="G166" s="215" t="s">
        <v>177</v>
      </c>
    </row>
    <row r="167" spans="1:7" ht="13.5" customHeight="1">
      <c r="A167" s="275" t="str">
        <f t="shared" si="4"/>
        <v/>
      </c>
      <c r="B167" s="50" t="str">
        <f>IFERROR(IF([1]!OPQUOTE($F$7,$B$7,$F167,B$8)="true","◯",""),"")</f>
        <v/>
      </c>
      <c r="C167" s="185" t="str">
        <f>IFERROR([1]!OPQUOTE($F$7,$B$7,$F167,C$8),"")</f>
        <v/>
      </c>
      <c r="D167" s="187" t="str">
        <f>IFERROR([1]!OPBOARD($F$7,$B$7,F167,"気配値6"),"")</f>
        <v/>
      </c>
      <c r="E167" s="186" t="str">
        <f>IFERROR([1]!OPBOARD($F$7,$B$7,F167,"気配値5"),"")</f>
        <v/>
      </c>
      <c r="F167" s="37">
        <f t="shared" si="5"/>
        <v>10250</v>
      </c>
      <c r="G167" s="215" t="s">
        <v>177</v>
      </c>
    </row>
    <row r="168" spans="1:7" ht="13.5" customHeight="1">
      <c r="A168" s="275" t="str">
        <f t="shared" si="4"/>
        <v/>
      </c>
      <c r="B168" s="50" t="str">
        <f>IFERROR(IF([1]!OPQUOTE($F$7,$B$7,$F168,B$8)="true","◯",""),"")</f>
        <v/>
      </c>
      <c r="C168" s="185" t="str">
        <f>IFERROR([1]!OPQUOTE($F$7,$B$7,$F168,C$8),"")</f>
        <v/>
      </c>
      <c r="D168" s="187" t="str">
        <f>IFERROR([1]!OPBOARD($F$7,$B$7,F168,"気配値6"),"")</f>
        <v/>
      </c>
      <c r="E168" s="186" t="str">
        <f>IFERROR([1]!OPBOARD($F$7,$B$7,F168,"気配値5"),"")</f>
        <v/>
      </c>
      <c r="F168" s="37">
        <f t="shared" si="5"/>
        <v>10125</v>
      </c>
      <c r="G168" s="215" t="s">
        <v>177</v>
      </c>
    </row>
    <row r="169" spans="1:7" ht="13.5" customHeight="1">
      <c r="A169" s="275" t="str">
        <f t="shared" si="4"/>
        <v/>
      </c>
      <c r="B169" s="220" t="str">
        <f>IFERROR(IF([1]!OPQUOTE($F$7,$B$7,$F169,B$8)="true","◯",""),"")</f>
        <v/>
      </c>
      <c r="C169" s="221">
        <f>IFERROR([1]!OPQUOTE($F$7,$B$7,$F169,C$8),"")</f>
        <v>0</v>
      </c>
      <c r="D169" s="222">
        <f>IFERROR([1]!OPBOARD($F$7,$B$7,F169,"気配値6"),"")</f>
        <v>0</v>
      </c>
      <c r="E169" s="223">
        <f>IFERROR([1]!OPBOARD($F$7,$B$7,F169,"気配値5"),"")</f>
        <v>0</v>
      </c>
      <c r="F169" s="224">
        <f t="shared" si="5"/>
        <v>10000</v>
      </c>
      <c r="G169" s="215" t="s">
        <v>177</v>
      </c>
    </row>
    <row r="170" spans="1:7" ht="13.5" customHeight="1">
      <c r="F170" s="36"/>
    </row>
    <row r="171" spans="1:7" ht="13.5" customHeight="1">
      <c r="F171" s="36"/>
    </row>
    <row r="172" spans="1:7" ht="13.5" customHeight="1">
      <c r="F172" s="36"/>
    </row>
    <row r="173" spans="1:7" ht="13.5" customHeight="1">
      <c r="F173" s="36"/>
    </row>
    <row r="174" spans="1:7" ht="13.5" customHeight="1">
      <c r="F174" s="36"/>
    </row>
    <row r="175" spans="1:7" ht="13.5" customHeight="1">
      <c r="F175" s="36"/>
    </row>
    <row r="176" spans="1:7" ht="13.5" customHeight="1">
      <c r="F176" s="36"/>
    </row>
    <row r="177" spans="6:6" ht="13.5" customHeight="1">
      <c r="F177" s="36"/>
    </row>
    <row r="178" spans="6:6" ht="13.5" customHeight="1">
      <c r="F178" s="36"/>
    </row>
    <row r="179" spans="6:6" ht="13.5" customHeight="1">
      <c r="F179" s="36"/>
    </row>
    <row r="180" spans="6:6" ht="13.5" customHeight="1">
      <c r="F180" s="36"/>
    </row>
    <row r="181" spans="6:6" ht="13.5" customHeight="1">
      <c r="F181" s="36"/>
    </row>
    <row r="182" spans="6:6" ht="13.5" customHeight="1">
      <c r="F182" s="36"/>
    </row>
    <row r="183" spans="6:6" ht="13.5" customHeight="1">
      <c r="F183" s="36"/>
    </row>
    <row r="184" spans="6:6" ht="13.5" customHeight="1">
      <c r="F184" s="36"/>
    </row>
    <row r="185" spans="6:6" ht="13.5" customHeight="1">
      <c r="F185" s="36"/>
    </row>
    <row r="186" spans="6:6" ht="13.5" customHeight="1">
      <c r="F186" s="36"/>
    </row>
    <row r="187" spans="6:6" ht="13.5" customHeight="1">
      <c r="F187" s="36"/>
    </row>
    <row r="188" spans="6:6" ht="13.5" customHeight="1">
      <c r="F188" s="36"/>
    </row>
    <row r="189" spans="6:6" ht="13.5" customHeight="1">
      <c r="F189" s="36"/>
    </row>
    <row r="190" spans="6:6" ht="13.5" customHeight="1">
      <c r="F190" s="36"/>
    </row>
    <row r="191" spans="6:6" ht="13.5" customHeight="1">
      <c r="F191" s="36"/>
    </row>
    <row r="192" spans="6:6" ht="13.5" customHeight="1">
      <c r="F192" s="36"/>
    </row>
    <row r="193" spans="6:6" ht="13.5" customHeight="1">
      <c r="F193" s="36"/>
    </row>
    <row r="194" spans="6:6" ht="13.5" customHeight="1">
      <c r="F194" s="36"/>
    </row>
    <row r="195" spans="6:6" ht="13.5" customHeight="1">
      <c r="F195" s="36"/>
    </row>
    <row r="196" spans="6:6" ht="13.5" customHeight="1">
      <c r="F196" s="36"/>
    </row>
    <row r="197" spans="6:6" ht="13.5" customHeight="1">
      <c r="F197" s="36"/>
    </row>
    <row r="198" spans="6:6" ht="13.5" customHeight="1">
      <c r="F198" s="36"/>
    </row>
    <row r="199" spans="6:6" ht="13.5" customHeight="1">
      <c r="F199" s="36"/>
    </row>
    <row r="200" spans="6:6" ht="13.5" customHeight="1">
      <c r="F200" s="36"/>
    </row>
    <row r="201" spans="6:6" ht="13.5" customHeight="1">
      <c r="F201" s="36"/>
    </row>
    <row r="202" spans="6:6" ht="13.5" customHeight="1">
      <c r="F202" s="36"/>
    </row>
    <row r="203" spans="6:6" ht="13.5" customHeight="1">
      <c r="F203" s="36"/>
    </row>
    <row r="204" spans="6:6" ht="13.5" customHeight="1">
      <c r="F204" s="36"/>
    </row>
    <row r="205" spans="6:6" ht="13.5" customHeight="1">
      <c r="F205" s="36"/>
    </row>
    <row r="206" spans="6:6" ht="13.5" customHeight="1">
      <c r="F206" s="36"/>
    </row>
    <row r="207" spans="6:6" ht="13.5" customHeight="1">
      <c r="F207" s="36"/>
    </row>
    <row r="208" spans="6:6" ht="13.5" customHeight="1">
      <c r="F208" s="36"/>
    </row>
    <row r="209" spans="6:6" ht="13.5" customHeight="1">
      <c r="F209" s="36"/>
    </row>
    <row r="210" spans="6:6" ht="13.5" customHeight="1">
      <c r="F210" s="36"/>
    </row>
    <row r="211" spans="6:6" ht="13.5" customHeight="1">
      <c r="F211" s="36"/>
    </row>
    <row r="212" spans="6:6" ht="13.5" customHeight="1">
      <c r="F212" s="36"/>
    </row>
    <row r="213" spans="6:6" ht="13.5" customHeight="1">
      <c r="F213" s="36"/>
    </row>
    <row r="214" spans="6:6" ht="13.5" customHeight="1">
      <c r="F214" s="36"/>
    </row>
    <row r="215" spans="6:6" ht="13.5" customHeight="1">
      <c r="F215" s="36"/>
    </row>
    <row r="216" spans="6:6" ht="13.5" customHeight="1">
      <c r="F216" s="36"/>
    </row>
    <row r="217" spans="6:6" ht="13.5" customHeight="1">
      <c r="F217" s="36"/>
    </row>
    <row r="218" spans="6:6" ht="13.5" customHeight="1">
      <c r="F218" s="36"/>
    </row>
    <row r="219" spans="6:6" ht="13.5" customHeight="1">
      <c r="F219" s="36"/>
    </row>
    <row r="220" spans="6:6" ht="13.5" customHeight="1">
      <c r="F220" s="36"/>
    </row>
    <row r="221" spans="6:6" ht="13.5" customHeight="1">
      <c r="F221" s="36"/>
    </row>
    <row r="222" spans="6:6" ht="13.5" customHeight="1">
      <c r="F222" s="36"/>
    </row>
    <row r="223" spans="6:6" ht="13.5" customHeight="1">
      <c r="F223" s="36"/>
    </row>
    <row r="224" spans="6:6" ht="13.5" customHeight="1">
      <c r="F224" s="36"/>
    </row>
    <row r="225" spans="6:6" ht="13.5" customHeight="1">
      <c r="F225" s="36"/>
    </row>
    <row r="226" spans="6:6" ht="13.5" customHeight="1">
      <c r="F226" s="36"/>
    </row>
    <row r="227" spans="6:6" ht="13.5" customHeight="1">
      <c r="F227" s="36"/>
    </row>
    <row r="228" spans="6:6" ht="13.5" customHeight="1">
      <c r="F228" s="36"/>
    </row>
    <row r="229" spans="6:6" ht="13.5" customHeight="1">
      <c r="F229" s="36"/>
    </row>
    <row r="230" spans="6:6" ht="13.5" customHeight="1">
      <c r="F230" s="36"/>
    </row>
    <row r="231" spans="6:6" ht="13.5" customHeight="1">
      <c r="F231" s="36"/>
    </row>
    <row r="232" spans="6:6" ht="13.5" customHeight="1">
      <c r="F232" s="36"/>
    </row>
    <row r="233" spans="6:6" ht="13.5" customHeight="1">
      <c r="F233" s="36"/>
    </row>
    <row r="234" spans="6:6" ht="13.5" customHeight="1">
      <c r="F234" s="36"/>
    </row>
    <row r="235" spans="6:6" ht="13.5" customHeight="1">
      <c r="F235" s="36"/>
    </row>
    <row r="236" spans="6:6" ht="13.5" customHeight="1">
      <c r="F236" s="36"/>
    </row>
    <row r="237" spans="6:6" ht="13.5" customHeight="1">
      <c r="F237" s="36"/>
    </row>
    <row r="238" spans="6:6" ht="13.5" customHeight="1">
      <c r="F238" s="36"/>
    </row>
    <row r="239" spans="6:6" ht="13.5" customHeight="1">
      <c r="F239" s="36"/>
    </row>
    <row r="240" spans="6:6" ht="13.5" customHeight="1">
      <c r="F240" s="36"/>
    </row>
    <row r="241" spans="6:6" ht="13.5" customHeight="1">
      <c r="F241" s="36"/>
    </row>
    <row r="242" spans="6:6" ht="13.5" customHeight="1">
      <c r="F242" s="36"/>
    </row>
    <row r="243" spans="6:6" ht="13.5" customHeight="1">
      <c r="F243" s="36"/>
    </row>
    <row r="244" spans="6:6" ht="13.5" customHeight="1">
      <c r="F244" s="36"/>
    </row>
    <row r="245" spans="6:6" ht="13.5" customHeight="1">
      <c r="F245" s="36"/>
    </row>
    <row r="246" spans="6:6" ht="13.5" customHeight="1">
      <c r="F246" s="36"/>
    </row>
    <row r="247" spans="6:6" ht="13.5" customHeight="1">
      <c r="F247" s="36"/>
    </row>
    <row r="248" spans="6:6" ht="13.5" customHeight="1">
      <c r="F248" s="36"/>
    </row>
    <row r="249" spans="6:6" ht="13.5" customHeight="1">
      <c r="F249" s="36"/>
    </row>
    <row r="250" spans="6:6" ht="13.5" customHeight="1">
      <c r="F250" s="36"/>
    </row>
    <row r="251" spans="6:6" ht="13.5" customHeight="1">
      <c r="F251" s="36"/>
    </row>
    <row r="252" spans="6:6" ht="13.5" customHeight="1">
      <c r="F252" s="36"/>
    </row>
    <row r="253" spans="6:6" ht="13.5" customHeight="1">
      <c r="F253" s="36"/>
    </row>
    <row r="254" spans="6:6" ht="13.5" customHeight="1">
      <c r="F254" s="36"/>
    </row>
    <row r="255" spans="6:6" ht="13.5" customHeight="1">
      <c r="F255" s="36"/>
    </row>
    <row r="256" spans="6:6" ht="13.5" customHeight="1">
      <c r="F256" s="36"/>
    </row>
    <row r="257" spans="6:6" ht="13.5" customHeight="1">
      <c r="F257" s="36"/>
    </row>
    <row r="258" spans="6:6" ht="13.5" customHeight="1">
      <c r="F258" s="36"/>
    </row>
    <row r="259" spans="6:6" ht="13.5" customHeight="1">
      <c r="F259" s="36"/>
    </row>
    <row r="260" spans="6:6" ht="13.5" customHeight="1">
      <c r="F260" s="36"/>
    </row>
    <row r="261" spans="6:6" ht="13.5" customHeight="1">
      <c r="F261" s="36"/>
    </row>
    <row r="262" spans="6:6" ht="13.5" customHeight="1">
      <c r="F262" s="36"/>
    </row>
    <row r="263" spans="6:6" ht="13.5" customHeight="1">
      <c r="F263" s="36"/>
    </row>
    <row r="264" spans="6:6" ht="13.5" customHeight="1">
      <c r="F264" s="36"/>
    </row>
    <row r="265" spans="6:6" ht="13.5" customHeight="1">
      <c r="F265" s="36"/>
    </row>
    <row r="266" spans="6:6" ht="13.5" customHeight="1">
      <c r="F266" s="36"/>
    </row>
    <row r="267" spans="6:6" ht="13.5" customHeight="1">
      <c r="F267" s="36"/>
    </row>
    <row r="268" spans="6:6" ht="13.5" customHeight="1">
      <c r="F268" s="36"/>
    </row>
    <row r="269" spans="6:6" ht="13.5" customHeight="1">
      <c r="F269" s="36"/>
    </row>
    <row r="270" spans="6:6" ht="13.5" customHeight="1">
      <c r="F270" s="36"/>
    </row>
    <row r="271" spans="6:6" ht="13.5" customHeight="1">
      <c r="F271" s="36"/>
    </row>
    <row r="272" spans="6:6" ht="13.5" customHeight="1">
      <c r="F272" s="36"/>
    </row>
    <row r="273" spans="6:6" ht="13.5" customHeight="1">
      <c r="F273" s="36"/>
    </row>
    <row r="274" spans="6:6" ht="13.5" customHeight="1">
      <c r="F274" s="36"/>
    </row>
    <row r="275" spans="6:6" ht="13.5" customHeight="1">
      <c r="F275" s="36"/>
    </row>
    <row r="276" spans="6:6" ht="13.5" customHeight="1">
      <c r="F276" s="36"/>
    </row>
    <row r="277" spans="6:6" ht="13.5" customHeight="1">
      <c r="F277" s="36"/>
    </row>
    <row r="278" spans="6:6" ht="13.5" customHeight="1">
      <c r="F278" s="36"/>
    </row>
    <row r="279" spans="6:6" ht="13.5" customHeight="1">
      <c r="F279" s="36"/>
    </row>
    <row r="280" spans="6:6" ht="13.5" customHeight="1">
      <c r="F280" s="36"/>
    </row>
    <row r="281" spans="6:6" ht="13.5" customHeight="1">
      <c r="F281" s="36"/>
    </row>
    <row r="282" spans="6:6" ht="13.5" customHeight="1">
      <c r="F282" s="36"/>
    </row>
    <row r="283" spans="6:6" ht="13.5" customHeight="1">
      <c r="F283" s="36"/>
    </row>
    <row r="284" spans="6:6" ht="13.5" customHeight="1">
      <c r="F284" s="36"/>
    </row>
    <row r="285" spans="6:6" ht="13.5" customHeight="1">
      <c r="F285" s="36"/>
    </row>
    <row r="286" spans="6:6" ht="13.5" customHeight="1">
      <c r="F286" s="36"/>
    </row>
    <row r="287" spans="6:6" ht="13.5" customHeight="1">
      <c r="F287" s="36"/>
    </row>
    <row r="288" spans="6:6" ht="13.5" customHeight="1">
      <c r="F288" s="36"/>
    </row>
    <row r="289" spans="6:6" ht="13.5" customHeight="1">
      <c r="F289" s="36"/>
    </row>
    <row r="290" spans="6:6" ht="13.5" customHeight="1">
      <c r="F290" s="36"/>
    </row>
    <row r="291" spans="6:6" ht="13.5" customHeight="1">
      <c r="F291" s="36"/>
    </row>
    <row r="292" spans="6:6" ht="13.5" customHeight="1">
      <c r="F292" s="36"/>
    </row>
    <row r="293" spans="6:6" ht="13.5" customHeight="1">
      <c r="F293" s="36"/>
    </row>
    <row r="294" spans="6:6" ht="13.5" customHeight="1">
      <c r="F294" s="36"/>
    </row>
    <row r="295" spans="6:6" ht="13.5" customHeight="1">
      <c r="F295" s="36"/>
    </row>
    <row r="296" spans="6:6" ht="13.5" customHeight="1">
      <c r="F296" s="36"/>
    </row>
    <row r="297" spans="6:6" ht="13.5" customHeight="1">
      <c r="F297" s="36"/>
    </row>
    <row r="298" spans="6:6" ht="13.5" customHeight="1">
      <c r="F298" s="36"/>
    </row>
    <row r="299" spans="6:6" ht="13.5" customHeight="1">
      <c r="F299" s="36"/>
    </row>
    <row r="300" spans="6:6" ht="13.5" customHeight="1">
      <c r="F300" s="36"/>
    </row>
    <row r="301" spans="6:6" ht="13.5" customHeight="1">
      <c r="F301" s="36"/>
    </row>
    <row r="302" spans="6:6" ht="13.5" customHeight="1">
      <c r="F302" s="36"/>
    </row>
    <row r="303" spans="6:6" ht="13.5" customHeight="1">
      <c r="F303" s="36"/>
    </row>
    <row r="304" spans="6:6" ht="13.5" customHeight="1">
      <c r="F304" s="36"/>
    </row>
    <row r="305" spans="6:6" ht="13.5" customHeight="1">
      <c r="F305" s="36"/>
    </row>
    <row r="306" spans="6:6" ht="13.5" customHeight="1">
      <c r="F306" s="36"/>
    </row>
    <row r="307" spans="6:6" ht="13.5" customHeight="1">
      <c r="F307" s="36"/>
    </row>
    <row r="308" spans="6:6" ht="13.5" customHeight="1">
      <c r="F308" s="36"/>
    </row>
    <row r="309" spans="6:6" ht="13.5" customHeight="1">
      <c r="F309" s="36"/>
    </row>
    <row r="310" spans="6:6" ht="13.5" customHeight="1">
      <c r="F310" s="36"/>
    </row>
    <row r="311" spans="6:6" ht="13.5" customHeight="1">
      <c r="F311" s="36"/>
    </row>
    <row r="312" spans="6:6" ht="13.5" customHeight="1">
      <c r="F312" s="36"/>
    </row>
    <row r="313" spans="6:6" ht="13.5" customHeight="1">
      <c r="F313" s="36"/>
    </row>
    <row r="314" spans="6:6" ht="13.5" customHeight="1">
      <c r="F314" s="36"/>
    </row>
    <row r="315" spans="6:6" ht="13.5" customHeight="1">
      <c r="F315" s="36"/>
    </row>
    <row r="316" spans="6:6" ht="13.5" customHeight="1">
      <c r="F316" s="36"/>
    </row>
    <row r="317" spans="6:6" ht="13.5" customHeight="1">
      <c r="F317" s="36"/>
    </row>
    <row r="318" spans="6:6" ht="13.5" customHeight="1">
      <c r="F318" s="36"/>
    </row>
    <row r="319" spans="6:6" ht="13.5" customHeight="1">
      <c r="F319" s="36"/>
    </row>
    <row r="320" spans="6:6" ht="13.5" customHeight="1">
      <c r="F320" s="36"/>
    </row>
    <row r="321" spans="6:6" ht="13.5" customHeight="1">
      <c r="F321" s="36"/>
    </row>
    <row r="322" spans="6:6" ht="13.5" customHeight="1">
      <c r="F322" s="36"/>
    </row>
    <row r="323" spans="6:6" ht="13.5" customHeight="1">
      <c r="F323" s="36"/>
    </row>
    <row r="324" spans="6:6" ht="13.5" customHeight="1">
      <c r="F324" s="36"/>
    </row>
    <row r="325" spans="6:6" ht="13.5" customHeight="1">
      <c r="F325" s="36"/>
    </row>
    <row r="326" spans="6:6" ht="13.5" customHeight="1">
      <c r="F326" s="36"/>
    </row>
    <row r="327" spans="6:6" ht="13.5" customHeight="1">
      <c r="F327" s="36"/>
    </row>
    <row r="328" spans="6:6" ht="13.5" customHeight="1">
      <c r="F328" s="36"/>
    </row>
    <row r="329" spans="6:6" ht="13.5" customHeight="1">
      <c r="F329" s="36"/>
    </row>
    <row r="330" spans="6:6" ht="13.5" customHeight="1">
      <c r="F330" s="36"/>
    </row>
    <row r="331" spans="6:6" ht="13.5" customHeight="1">
      <c r="F331" s="36"/>
    </row>
    <row r="332" spans="6:6" ht="13.5" customHeight="1">
      <c r="F332" s="36"/>
    </row>
    <row r="333" spans="6:6" ht="13.5" customHeight="1">
      <c r="F333" s="36"/>
    </row>
    <row r="334" spans="6:6" ht="13.5" customHeight="1">
      <c r="F334" s="36"/>
    </row>
    <row r="335" spans="6:6" ht="13.5" customHeight="1">
      <c r="F335" s="36"/>
    </row>
    <row r="336" spans="6:6" ht="13.5" customHeight="1">
      <c r="F336" s="36"/>
    </row>
    <row r="337" spans="6:6" ht="13.5" customHeight="1">
      <c r="F337" s="36"/>
    </row>
    <row r="338" spans="6:6" ht="13.5" customHeight="1">
      <c r="F338" s="36"/>
    </row>
    <row r="339" spans="6:6" ht="13.5" customHeight="1">
      <c r="F339" s="36"/>
    </row>
    <row r="340" spans="6:6" ht="13.5" customHeight="1">
      <c r="F340" s="36"/>
    </row>
    <row r="341" spans="6:6" ht="13.5" customHeight="1">
      <c r="F341" s="36"/>
    </row>
    <row r="342" spans="6:6" ht="13.5" customHeight="1">
      <c r="F342" s="36"/>
    </row>
    <row r="343" spans="6:6" ht="13.5" customHeight="1">
      <c r="F343" s="36"/>
    </row>
    <row r="344" spans="6:6" ht="13.5" customHeight="1">
      <c r="F344" s="36"/>
    </row>
    <row r="345" spans="6:6" ht="13.5" customHeight="1">
      <c r="F345" s="36"/>
    </row>
    <row r="346" spans="6:6" ht="13.5" customHeight="1">
      <c r="F346" s="36"/>
    </row>
    <row r="347" spans="6:6" ht="13.5" customHeight="1">
      <c r="F347" s="36"/>
    </row>
    <row r="348" spans="6:6" ht="13.5" customHeight="1">
      <c r="F348" s="36"/>
    </row>
    <row r="349" spans="6:6" ht="13.5" customHeight="1">
      <c r="F349" s="36"/>
    </row>
    <row r="350" spans="6:6" ht="13.5" customHeight="1">
      <c r="F350" s="36"/>
    </row>
    <row r="351" spans="6:6" ht="13.5" customHeight="1">
      <c r="F351" s="36"/>
    </row>
    <row r="352" spans="6:6" ht="13.5" customHeight="1">
      <c r="F352" s="36"/>
    </row>
    <row r="353" spans="6:6" ht="13.5" customHeight="1">
      <c r="F353" s="36"/>
    </row>
    <row r="354" spans="6:6" ht="13.5" customHeight="1">
      <c r="F354" s="36"/>
    </row>
    <row r="355" spans="6:6" ht="13.5" customHeight="1">
      <c r="F355" s="36"/>
    </row>
    <row r="356" spans="6:6" ht="13.5" customHeight="1">
      <c r="F356" s="36"/>
    </row>
    <row r="357" spans="6:6" ht="13.5" customHeight="1">
      <c r="F357" s="36"/>
    </row>
    <row r="358" spans="6:6" ht="13.5" customHeight="1">
      <c r="F358" s="36"/>
    </row>
    <row r="359" spans="6:6" ht="13.5" customHeight="1">
      <c r="F359" s="36"/>
    </row>
    <row r="360" spans="6:6" ht="13.5" customHeight="1">
      <c r="F360" s="36"/>
    </row>
    <row r="361" spans="6:6" ht="13.5" customHeight="1">
      <c r="F361" s="36"/>
    </row>
    <row r="362" spans="6:6" ht="13.5" customHeight="1">
      <c r="F362" s="36"/>
    </row>
    <row r="363" spans="6:6" ht="13.5" customHeight="1">
      <c r="F363" s="36"/>
    </row>
    <row r="364" spans="6:6" ht="13.5" customHeight="1">
      <c r="F364" s="36"/>
    </row>
    <row r="365" spans="6:6" ht="13.5" customHeight="1">
      <c r="F365" s="36"/>
    </row>
    <row r="366" spans="6:6" ht="13.5" customHeight="1">
      <c r="F366" s="36"/>
    </row>
    <row r="367" spans="6:6" ht="13.5" customHeight="1">
      <c r="F367" s="36"/>
    </row>
    <row r="368" spans="6:6" ht="13.5" customHeight="1">
      <c r="F368" s="36"/>
    </row>
    <row r="369" spans="6:6" ht="13.5" customHeight="1">
      <c r="F369" s="36"/>
    </row>
    <row r="370" spans="6:6" ht="13.5" customHeight="1">
      <c r="F370" s="36"/>
    </row>
    <row r="371" spans="6:6" ht="13.5" customHeight="1">
      <c r="F371" s="36"/>
    </row>
    <row r="372" spans="6:6" ht="13.5" customHeight="1">
      <c r="F372" s="36"/>
    </row>
    <row r="373" spans="6:6" ht="13.5" customHeight="1">
      <c r="F373" s="36"/>
    </row>
    <row r="374" spans="6:6" ht="13.5" customHeight="1">
      <c r="F374" s="36"/>
    </row>
    <row r="375" spans="6:6" ht="13.5" customHeight="1">
      <c r="F375" s="36"/>
    </row>
    <row r="376" spans="6:6" ht="13.5" customHeight="1">
      <c r="F376" s="36"/>
    </row>
    <row r="377" spans="6:6" ht="13.5" customHeight="1">
      <c r="F377" s="36"/>
    </row>
    <row r="378" spans="6:6" ht="13.5" customHeight="1">
      <c r="F378" s="36"/>
    </row>
    <row r="379" spans="6:6" ht="13.5" customHeight="1">
      <c r="F379" s="36"/>
    </row>
    <row r="380" spans="6:6" ht="13.5" customHeight="1">
      <c r="F380" s="36"/>
    </row>
    <row r="381" spans="6:6" ht="13.5" customHeight="1">
      <c r="F381" s="36"/>
    </row>
    <row r="382" spans="6:6" ht="13.5" customHeight="1">
      <c r="F382" s="36"/>
    </row>
    <row r="383" spans="6:6" ht="13.5" customHeight="1">
      <c r="F383" s="36"/>
    </row>
    <row r="384" spans="6:6" ht="13.5" customHeight="1">
      <c r="F384" s="36"/>
    </row>
    <row r="385" spans="6:6" ht="13.5" customHeight="1">
      <c r="F385" s="36"/>
    </row>
    <row r="386" spans="6:6" ht="13.5" customHeight="1">
      <c r="F386" s="36"/>
    </row>
    <row r="387" spans="6:6" ht="13.5" customHeight="1">
      <c r="F387" s="36"/>
    </row>
    <row r="388" spans="6:6" ht="13.5" customHeight="1">
      <c r="F388" s="36"/>
    </row>
    <row r="389" spans="6:6" ht="13.5" customHeight="1">
      <c r="F389" s="36"/>
    </row>
    <row r="390" spans="6:6" ht="13.5" customHeight="1">
      <c r="F390" s="36"/>
    </row>
    <row r="391" spans="6:6" ht="13.5" customHeight="1">
      <c r="F391" s="36"/>
    </row>
    <row r="392" spans="6:6" ht="13.5" customHeight="1">
      <c r="F392" s="36"/>
    </row>
    <row r="393" spans="6:6" ht="13.5" customHeight="1">
      <c r="F393" s="36"/>
    </row>
    <row r="394" spans="6:6" ht="13.5" customHeight="1">
      <c r="F394" s="36"/>
    </row>
    <row r="395" spans="6:6" ht="13.5" customHeight="1">
      <c r="F395" s="36"/>
    </row>
    <row r="396" spans="6:6" ht="13.5" customHeight="1">
      <c r="F396" s="36"/>
    </row>
    <row r="397" spans="6:6" ht="13.5" customHeight="1">
      <c r="F397" s="36"/>
    </row>
    <row r="398" spans="6:6" ht="13.5" customHeight="1">
      <c r="F398" s="36"/>
    </row>
    <row r="399" spans="6:6" ht="13.5" customHeight="1">
      <c r="F399" s="36"/>
    </row>
    <row r="400" spans="6:6" ht="13.5" customHeight="1">
      <c r="F400" s="36"/>
    </row>
    <row r="401" spans="6:6" ht="13.5" customHeight="1">
      <c r="F401" s="36"/>
    </row>
    <row r="402" spans="6:6" ht="13.5" customHeight="1">
      <c r="F402" s="36"/>
    </row>
    <row r="403" spans="6:6" ht="13.5" customHeight="1">
      <c r="F403" s="36"/>
    </row>
    <row r="404" spans="6:6" ht="13.5" customHeight="1">
      <c r="F404" s="36"/>
    </row>
    <row r="405" spans="6:6" ht="13.5" customHeight="1">
      <c r="F405" s="36"/>
    </row>
    <row r="406" spans="6:6" ht="13.5" customHeight="1">
      <c r="F406" s="36"/>
    </row>
    <row r="407" spans="6:6" ht="13.5" customHeight="1">
      <c r="F407" s="36"/>
    </row>
    <row r="408" spans="6:6" ht="13.5" customHeight="1">
      <c r="F408" s="36"/>
    </row>
    <row r="409" spans="6:6" ht="13.5" customHeight="1">
      <c r="F409" s="36"/>
    </row>
    <row r="410" spans="6:6" ht="13.5" customHeight="1">
      <c r="F410" s="36"/>
    </row>
    <row r="411" spans="6:6" ht="13.5" customHeight="1">
      <c r="F411" s="36"/>
    </row>
    <row r="412" spans="6:6" ht="13.5" customHeight="1">
      <c r="F412" s="36"/>
    </row>
    <row r="413" spans="6:6" ht="13.5" customHeight="1">
      <c r="F413" s="36"/>
    </row>
    <row r="414" spans="6:6" ht="13.5" customHeight="1">
      <c r="F414" s="36"/>
    </row>
    <row r="415" spans="6:6" ht="13.5" customHeight="1">
      <c r="F415" s="36"/>
    </row>
    <row r="416" spans="6:6" ht="13.5" customHeight="1">
      <c r="F416" s="36"/>
    </row>
    <row r="417" spans="6:6" ht="13.5" customHeight="1">
      <c r="F417" s="36"/>
    </row>
    <row r="418" spans="6:6" ht="13.5" customHeight="1">
      <c r="F418" s="36"/>
    </row>
    <row r="419" spans="6:6" ht="13.5" customHeight="1">
      <c r="F419" s="36"/>
    </row>
    <row r="420" spans="6:6" ht="13.5" customHeight="1">
      <c r="F420" s="36"/>
    </row>
    <row r="421" spans="6:6" ht="13.5" customHeight="1">
      <c r="F421" s="36"/>
    </row>
    <row r="422" spans="6:6" ht="13.5" customHeight="1">
      <c r="F422" s="36"/>
    </row>
    <row r="423" spans="6:6" ht="13.5" customHeight="1">
      <c r="F423" s="36"/>
    </row>
    <row r="424" spans="6:6" ht="13.5" customHeight="1">
      <c r="F424" s="36"/>
    </row>
    <row r="425" spans="6:6" ht="13.5" customHeight="1">
      <c r="F425" s="36"/>
    </row>
    <row r="426" spans="6:6" ht="13.5" customHeight="1">
      <c r="F426" s="36"/>
    </row>
    <row r="427" spans="6:6" ht="13.5" customHeight="1">
      <c r="F427" s="36"/>
    </row>
    <row r="428" spans="6:6" ht="13.5" customHeight="1">
      <c r="F428" s="36"/>
    </row>
    <row r="429" spans="6:6" ht="13.5" customHeight="1">
      <c r="F429" s="36"/>
    </row>
    <row r="430" spans="6:6" ht="13.5" customHeight="1">
      <c r="F430" s="36"/>
    </row>
    <row r="431" spans="6:6" ht="13.5" customHeight="1">
      <c r="F431" s="36"/>
    </row>
    <row r="432" spans="6:6" ht="13.5" customHeight="1">
      <c r="F432" s="36"/>
    </row>
    <row r="433" spans="6:6" ht="13.5" customHeight="1">
      <c r="F433" s="36"/>
    </row>
    <row r="434" spans="6:6" ht="13.5" customHeight="1">
      <c r="F434" s="36"/>
    </row>
    <row r="435" spans="6:6" ht="13.5" customHeight="1">
      <c r="F435" s="36"/>
    </row>
    <row r="436" spans="6:6" ht="13.5" customHeight="1">
      <c r="F436" s="36"/>
    </row>
    <row r="437" spans="6:6" ht="13.5" customHeight="1">
      <c r="F437" s="36"/>
    </row>
    <row r="438" spans="6:6" ht="13.5" customHeight="1">
      <c r="F438" s="36"/>
    </row>
    <row r="439" spans="6:6" ht="13.5" customHeight="1">
      <c r="F439" s="36"/>
    </row>
    <row r="440" spans="6:6" ht="13.5" customHeight="1">
      <c r="F440" s="36"/>
    </row>
    <row r="441" spans="6:6" ht="13.5" customHeight="1">
      <c r="F441" s="36"/>
    </row>
    <row r="442" spans="6:6" ht="13.5" customHeight="1">
      <c r="F442" s="36"/>
    </row>
    <row r="443" spans="6:6" ht="13.5" customHeight="1">
      <c r="F443" s="36"/>
    </row>
    <row r="444" spans="6:6" ht="13.5" customHeight="1">
      <c r="F444" s="36"/>
    </row>
    <row r="445" spans="6:6" ht="13.5" customHeight="1">
      <c r="F445" s="36"/>
    </row>
    <row r="446" spans="6:6" ht="13.5" customHeight="1">
      <c r="F446" s="36"/>
    </row>
    <row r="447" spans="6:6" ht="13.5" customHeight="1">
      <c r="F447" s="36"/>
    </row>
    <row r="448" spans="6:6" ht="13.5" customHeight="1">
      <c r="F448" s="36"/>
    </row>
    <row r="449" spans="6:6" ht="13.5" customHeight="1">
      <c r="F449" s="36"/>
    </row>
    <row r="450" spans="6:6" ht="13.5" customHeight="1">
      <c r="F450" s="36"/>
    </row>
    <row r="451" spans="6:6" ht="13.5" customHeight="1">
      <c r="F451" s="36"/>
    </row>
    <row r="452" spans="6:6" ht="13.5" customHeight="1">
      <c r="F452" s="36"/>
    </row>
    <row r="453" spans="6:6" ht="13.5" customHeight="1">
      <c r="F453" s="36"/>
    </row>
    <row r="454" spans="6:6" ht="13.5" customHeight="1">
      <c r="F454" s="36"/>
    </row>
    <row r="455" spans="6:6" ht="13.5" customHeight="1">
      <c r="F455" s="36"/>
    </row>
    <row r="456" spans="6:6" ht="13.5" customHeight="1">
      <c r="F456" s="36"/>
    </row>
    <row r="457" spans="6:6" ht="13.5" customHeight="1">
      <c r="F457" s="36"/>
    </row>
    <row r="458" spans="6:6" ht="13.5" customHeight="1">
      <c r="F458" s="36"/>
    </row>
    <row r="459" spans="6:6" ht="13.5" customHeight="1">
      <c r="F459" s="36"/>
    </row>
    <row r="460" spans="6:6" ht="13.5" customHeight="1">
      <c r="F460" s="36"/>
    </row>
    <row r="461" spans="6:6" ht="13.5" customHeight="1">
      <c r="F461" s="36"/>
    </row>
    <row r="462" spans="6:6" ht="13.5" customHeight="1">
      <c r="F462" s="36"/>
    </row>
    <row r="463" spans="6:6" ht="13.5" customHeight="1">
      <c r="F463" s="36"/>
    </row>
    <row r="464" spans="6:6" ht="13.5" customHeight="1">
      <c r="F464" s="36"/>
    </row>
    <row r="465" spans="6:6" ht="13.5" customHeight="1">
      <c r="F465" s="36"/>
    </row>
    <row r="466" spans="6:6" ht="13.5" customHeight="1">
      <c r="F466" s="36"/>
    </row>
    <row r="467" spans="6:6" ht="13.5" customHeight="1">
      <c r="F467" s="36"/>
    </row>
    <row r="468" spans="6:6" ht="13.5" customHeight="1">
      <c r="F468" s="36"/>
    </row>
    <row r="469" spans="6:6" ht="13.5" customHeight="1">
      <c r="F469" s="36"/>
    </row>
    <row r="470" spans="6:6" ht="13.5" customHeight="1">
      <c r="F470" s="36"/>
    </row>
    <row r="471" spans="6:6" ht="13.5" customHeight="1">
      <c r="F471" s="36"/>
    </row>
    <row r="472" spans="6:6" ht="13.5" customHeight="1">
      <c r="F472" s="36"/>
    </row>
    <row r="473" spans="6:6" ht="13.5" customHeight="1">
      <c r="F473" s="36"/>
    </row>
    <row r="474" spans="6:6" ht="13.5" customHeight="1">
      <c r="F474" s="36"/>
    </row>
    <row r="475" spans="6:6" ht="13.5" customHeight="1">
      <c r="F475" s="36"/>
    </row>
    <row r="476" spans="6:6" ht="13.5" customHeight="1">
      <c r="F476" s="36"/>
    </row>
    <row r="477" spans="6:6" ht="13.5" customHeight="1">
      <c r="F477" s="36"/>
    </row>
    <row r="478" spans="6:6" ht="13.5" customHeight="1">
      <c r="F478" s="36"/>
    </row>
    <row r="479" spans="6:6" ht="13.5" customHeight="1">
      <c r="F479" s="36"/>
    </row>
    <row r="480" spans="6:6" ht="13.5" customHeight="1">
      <c r="F480" s="36"/>
    </row>
    <row r="481" spans="6:6" ht="13.5" customHeight="1">
      <c r="F481" s="36"/>
    </row>
    <row r="482" spans="6:6" ht="13.5" customHeight="1">
      <c r="F482" s="36"/>
    </row>
    <row r="483" spans="6:6" ht="13.5" customHeight="1">
      <c r="F483" s="36"/>
    </row>
    <row r="484" spans="6:6" ht="13.5" customHeight="1">
      <c r="F484" s="36"/>
    </row>
    <row r="485" spans="6:6" ht="13.5" customHeight="1">
      <c r="F485" s="36"/>
    </row>
    <row r="486" spans="6:6" ht="13.5" customHeight="1">
      <c r="F486" s="36"/>
    </row>
    <row r="487" spans="6:6" ht="13.5" customHeight="1">
      <c r="F487" s="36"/>
    </row>
    <row r="488" spans="6:6" ht="13.5" customHeight="1">
      <c r="F488" s="36"/>
    </row>
    <row r="489" spans="6:6" ht="13.5" customHeight="1">
      <c r="F489" s="36"/>
    </row>
    <row r="490" spans="6:6" ht="13.5" customHeight="1">
      <c r="F490" s="36"/>
    </row>
    <row r="491" spans="6:6" ht="13.5" customHeight="1">
      <c r="F491" s="36"/>
    </row>
    <row r="492" spans="6:6" ht="13.5" customHeight="1">
      <c r="F492" s="36"/>
    </row>
    <row r="493" spans="6:6" ht="13.5" customHeight="1">
      <c r="F493" s="36"/>
    </row>
    <row r="494" spans="6:6" ht="13.5" customHeight="1">
      <c r="F494" s="36"/>
    </row>
    <row r="495" spans="6:6" ht="13.5" customHeight="1">
      <c r="F495" s="36"/>
    </row>
    <row r="496" spans="6:6" ht="13.5" customHeight="1">
      <c r="F496" s="36"/>
    </row>
    <row r="497" spans="6:6" ht="13.5" customHeight="1">
      <c r="F497" s="36"/>
    </row>
    <row r="498" spans="6:6" ht="13.5" customHeight="1">
      <c r="F498" s="36"/>
    </row>
    <row r="499" spans="6:6" ht="13.5" customHeight="1">
      <c r="F499" s="36"/>
    </row>
    <row r="500" spans="6:6" ht="13.5" customHeight="1">
      <c r="F500" s="36"/>
    </row>
    <row r="501" spans="6:6" ht="13.5" customHeight="1">
      <c r="F501" s="36"/>
    </row>
    <row r="502" spans="6:6" ht="13.5" customHeight="1">
      <c r="F502" s="36"/>
    </row>
    <row r="503" spans="6:6" ht="13.5" customHeight="1">
      <c r="F503" s="36"/>
    </row>
    <row r="504" spans="6:6" ht="13.5" customHeight="1">
      <c r="F504" s="36"/>
    </row>
    <row r="505" spans="6:6" ht="13.5" customHeight="1">
      <c r="F505" s="36"/>
    </row>
    <row r="506" spans="6:6" ht="13.5" customHeight="1">
      <c r="F506" s="36"/>
    </row>
    <row r="507" spans="6:6" ht="13.5" customHeight="1">
      <c r="F507" s="36"/>
    </row>
    <row r="508" spans="6:6" ht="13.5" customHeight="1">
      <c r="F508" s="36"/>
    </row>
    <row r="509" spans="6:6" ht="13.5" customHeight="1">
      <c r="F509" s="36"/>
    </row>
    <row r="510" spans="6:6" ht="13.5" customHeight="1">
      <c r="F510" s="36"/>
    </row>
    <row r="511" spans="6:6" ht="13.5" customHeight="1">
      <c r="F511" s="36"/>
    </row>
    <row r="512" spans="6:6" ht="13.5" customHeight="1">
      <c r="F512" s="36"/>
    </row>
    <row r="513" spans="6:6" ht="13.5" customHeight="1">
      <c r="F513" s="36"/>
    </row>
    <row r="514" spans="6:6" ht="13.5" customHeight="1">
      <c r="F514" s="36"/>
    </row>
    <row r="515" spans="6:6" ht="13.5" customHeight="1">
      <c r="F515" s="36"/>
    </row>
    <row r="516" spans="6:6" ht="13.5" customHeight="1">
      <c r="F516" s="36"/>
    </row>
    <row r="517" spans="6:6" ht="13.5" customHeight="1">
      <c r="F517" s="36"/>
    </row>
    <row r="518" spans="6:6" ht="13.5" customHeight="1">
      <c r="F518" s="36"/>
    </row>
    <row r="519" spans="6:6" ht="13.5" customHeight="1">
      <c r="F519" s="36"/>
    </row>
    <row r="520" spans="6:6" ht="13.5" customHeight="1">
      <c r="F520" s="36"/>
    </row>
    <row r="521" spans="6:6" ht="13.5" customHeight="1">
      <c r="F521" s="36"/>
    </row>
    <row r="522" spans="6:6" ht="13.5" customHeight="1">
      <c r="F522" s="36"/>
    </row>
    <row r="523" spans="6:6" ht="13.5" customHeight="1">
      <c r="F523" s="36"/>
    </row>
    <row r="524" spans="6:6" ht="13.5" customHeight="1">
      <c r="F524" s="36"/>
    </row>
    <row r="525" spans="6:6" ht="13.5" customHeight="1">
      <c r="F525" s="36"/>
    </row>
    <row r="526" spans="6:6" ht="13.5" customHeight="1">
      <c r="F526" s="36"/>
    </row>
    <row r="527" spans="6:6" ht="13.5" customHeight="1">
      <c r="F527" s="36"/>
    </row>
    <row r="528" spans="6:6" ht="13.5" customHeight="1">
      <c r="F528" s="36"/>
    </row>
    <row r="529" spans="6:6" ht="13.5" customHeight="1">
      <c r="F529" s="36"/>
    </row>
    <row r="530" spans="6:6" ht="13.5" customHeight="1">
      <c r="F530" s="36"/>
    </row>
    <row r="531" spans="6:6" ht="13.5" customHeight="1">
      <c r="F531" s="36"/>
    </row>
    <row r="532" spans="6:6" ht="13.5" customHeight="1">
      <c r="F532" s="36"/>
    </row>
    <row r="533" spans="6:6" ht="13.5" customHeight="1">
      <c r="F533" s="36"/>
    </row>
    <row r="534" spans="6:6" ht="13.5" customHeight="1">
      <c r="F534" s="36"/>
    </row>
    <row r="535" spans="6:6" ht="13.5" customHeight="1">
      <c r="F535" s="36"/>
    </row>
    <row r="536" spans="6:6" ht="13.5" customHeight="1">
      <c r="F536" s="36"/>
    </row>
    <row r="537" spans="6:6" ht="13.5" customHeight="1">
      <c r="F537" s="36"/>
    </row>
    <row r="538" spans="6:6" ht="13.5" customHeight="1">
      <c r="F538" s="36"/>
    </row>
    <row r="539" spans="6:6" ht="13.5" customHeight="1">
      <c r="F539" s="36"/>
    </row>
    <row r="540" spans="6:6" ht="13.5" customHeight="1">
      <c r="F540" s="36"/>
    </row>
    <row r="541" spans="6:6" ht="13.5" customHeight="1">
      <c r="F541" s="36"/>
    </row>
    <row r="542" spans="6:6" ht="13.5" customHeight="1">
      <c r="F542" s="36"/>
    </row>
    <row r="543" spans="6:6" ht="13.5" customHeight="1">
      <c r="F543" s="36"/>
    </row>
    <row r="544" spans="6:6" ht="13.5" customHeight="1">
      <c r="F544" s="36"/>
    </row>
    <row r="545" spans="6:6" ht="13.5" customHeight="1">
      <c r="F545" s="36"/>
    </row>
    <row r="546" spans="6:6" ht="13.5" customHeight="1">
      <c r="F546" s="36"/>
    </row>
    <row r="547" spans="6:6" ht="13.5" customHeight="1">
      <c r="F547" s="36"/>
    </row>
    <row r="548" spans="6:6" ht="13.5" customHeight="1">
      <c r="F548" s="36"/>
    </row>
    <row r="549" spans="6:6" ht="13.5" customHeight="1">
      <c r="F549" s="36"/>
    </row>
    <row r="550" spans="6:6" ht="13.5" customHeight="1">
      <c r="F550" s="36"/>
    </row>
    <row r="551" spans="6:6" ht="13.5" customHeight="1">
      <c r="F551" s="36"/>
    </row>
    <row r="552" spans="6:6" ht="13.5" customHeight="1">
      <c r="F552" s="36"/>
    </row>
    <row r="553" spans="6:6" ht="13.5" customHeight="1">
      <c r="F553" s="36"/>
    </row>
    <row r="554" spans="6:6" ht="13.5" customHeight="1">
      <c r="F554" s="36"/>
    </row>
    <row r="555" spans="6:6" ht="13.5" customHeight="1">
      <c r="F555" s="36"/>
    </row>
    <row r="556" spans="6:6" ht="13.5" customHeight="1">
      <c r="F556" s="36"/>
    </row>
    <row r="557" spans="6:6" ht="13.5" customHeight="1">
      <c r="F557" s="36"/>
    </row>
    <row r="558" spans="6:6" ht="13.5" customHeight="1">
      <c r="F558" s="36"/>
    </row>
    <row r="559" spans="6:6" ht="13.5" customHeight="1">
      <c r="F559" s="36"/>
    </row>
    <row r="560" spans="6:6" ht="13.5" customHeight="1">
      <c r="F560" s="36"/>
    </row>
    <row r="561" spans="6:6" ht="13.5" customHeight="1">
      <c r="F561" s="36"/>
    </row>
    <row r="562" spans="6:6" ht="13.5" customHeight="1">
      <c r="F562" s="36"/>
    </row>
    <row r="563" spans="6:6" ht="13.5" customHeight="1">
      <c r="F563" s="36"/>
    </row>
    <row r="564" spans="6:6" ht="13.5" customHeight="1">
      <c r="F564" s="36"/>
    </row>
    <row r="565" spans="6:6" ht="13.5" customHeight="1">
      <c r="F565" s="36"/>
    </row>
    <row r="566" spans="6:6" ht="13.5" customHeight="1">
      <c r="F566" s="36"/>
    </row>
    <row r="567" spans="6:6" ht="13.5" customHeight="1">
      <c r="F567" s="36"/>
    </row>
    <row r="568" spans="6:6" ht="13.5" customHeight="1">
      <c r="F568" s="36"/>
    </row>
    <row r="569" spans="6:6" ht="13.5" customHeight="1">
      <c r="F569" s="36"/>
    </row>
    <row r="570" spans="6:6" ht="13.5" customHeight="1">
      <c r="F570" s="36"/>
    </row>
    <row r="571" spans="6:6" ht="13.5" customHeight="1">
      <c r="F571" s="36"/>
    </row>
    <row r="572" spans="6:6" ht="13.5" customHeight="1">
      <c r="F572" s="36"/>
    </row>
    <row r="573" spans="6:6" ht="13.5" customHeight="1">
      <c r="F573" s="36"/>
    </row>
    <row r="574" spans="6:6" ht="13.5" customHeight="1">
      <c r="F574" s="36"/>
    </row>
    <row r="575" spans="6:6" ht="13.5" customHeight="1">
      <c r="F575" s="36"/>
    </row>
    <row r="576" spans="6:6" ht="13.5" customHeight="1">
      <c r="F576" s="36"/>
    </row>
    <row r="577" spans="6:6" ht="13.5" customHeight="1">
      <c r="F577" s="36"/>
    </row>
    <row r="578" spans="6:6" ht="13.5" customHeight="1">
      <c r="F578" s="36"/>
    </row>
    <row r="579" spans="6:6" ht="13.5" customHeight="1">
      <c r="F579" s="36"/>
    </row>
    <row r="580" spans="6:6" ht="13.5" customHeight="1">
      <c r="F580" s="36"/>
    </row>
    <row r="581" spans="6:6" ht="13.5" customHeight="1">
      <c r="F581" s="36"/>
    </row>
    <row r="582" spans="6:6" ht="13.5" customHeight="1">
      <c r="F582" s="36"/>
    </row>
    <row r="583" spans="6:6" ht="13.5" customHeight="1">
      <c r="F583" s="36"/>
    </row>
    <row r="584" spans="6:6" ht="13.5" customHeight="1">
      <c r="F584" s="36"/>
    </row>
    <row r="585" spans="6:6" ht="13.5" customHeight="1">
      <c r="F585" s="36"/>
    </row>
    <row r="586" spans="6:6" ht="13.5" customHeight="1">
      <c r="F586" s="36"/>
    </row>
    <row r="587" spans="6:6" ht="13.5" customHeight="1">
      <c r="F587" s="36"/>
    </row>
    <row r="588" spans="6:6" ht="13.5" customHeight="1">
      <c r="F588" s="36"/>
    </row>
    <row r="589" spans="6:6" ht="13.5" customHeight="1">
      <c r="F589" s="36"/>
    </row>
    <row r="590" spans="6:6" ht="13.5" customHeight="1">
      <c r="F590" s="36"/>
    </row>
    <row r="591" spans="6:6" ht="13.5" customHeight="1">
      <c r="F591" s="36"/>
    </row>
    <row r="592" spans="6:6" ht="13.5" customHeight="1">
      <c r="F592" s="36"/>
    </row>
    <row r="593" spans="6:6" ht="13.5" customHeight="1">
      <c r="F593" s="36"/>
    </row>
    <row r="594" spans="6:6" ht="13.5" customHeight="1">
      <c r="F594" s="36"/>
    </row>
    <row r="595" spans="6:6" ht="13.5" customHeight="1">
      <c r="F595" s="36"/>
    </row>
    <row r="596" spans="6:6" ht="13.5" customHeight="1">
      <c r="F596" s="36"/>
    </row>
    <row r="597" spans="6:6" ht="13.5" customHeight="1">
      <c r="F597" s="36"/>
    </row>
    <row r="598" spans="6:6" ht="13.5" customHeight="1">
      <c r="F598" s="36"/>
    </row>
    <row r="599" spans="6:6" ht="13.5" customHeight="1">
      <c r="F599" s="36"/>
    </row>
    <row r="600" spans="6:6" ht="13.5" customHeight="1">
      <c r="F600" s="36"/>
    </row>
    <row r="601" spans="6:6" ht="13.5" customHeight="1">
      <c r="F601" s="36"/>
    </row>
    <row r="602" spans="6:6" ht="13.5" customHeight="1">
      <c r="F602" s="36"/>
    </row>
    <row r="603" spans="6:6" ht="13.5" customHeight="1">
      <c r="F603" s="36"/>
    </row>
    <row r="604" spans="6:6" ht="13.5" customHeight="1">
      <c r="F604" s="36"/>
    </row>
    <row r="605" spans="6:6" ht="13.5" customHeight="1">
      <c r="F605" s="36"/>
    </row>
    <row r="606" spans="6:6" ht="13.5" customHeight="1">
      <c r="F606" s="36"/>
    </row>
    <row r="607" spans="6:6" ht="13.5" customHeight="1">
      <c r="F607" s="36"/>
    </row>
    <row r="608" spans="6:6" ht="13.5" customHeight="1">
      <c r="F608" s="36"/>
    </row>
    <row r="609" spans="6:6" ht="13.5" customHeight="1">
      <c r="F609" s="36"/>
    </row>
    <row r="610" spans="6:6" ht="13.5" customHeight="1">
      <c r="F610" s="36"/>
    </row>
    <row r="611" spans="6:6" ht="13.5" customHeight="1">
      <c r="F611" s="36"/>
    </row>
    <row r="612" spans="6:6" ht="13.5" customHeight="1">
      <c r="F612" s="36"/>
    </row>
    <row r="613" spans="6:6" ht="13.5" customHeight="1">
      <c r="F613" s="36"/>
    </row>
    <row r="614" spans="6:6" ht="13.5" customHeight="1">
      <c r="F614" s="36"/>
    </row>
    <row r="615" spans="6:6" ht="13.5" customHeight="1">
      <c r="F615" s="36"/>
    </row>
    <row r="616" spans="6:6" ht="13.5" customHeight="1">
      <c r="F616" s="36"/>
    </row>
    <row r="617" spans="6:6" ht="13.5" customHeight="1">
      <c r="F617" s="36"/>
    </row>
    <row r="618" spans="6:6" ht="13.5" customHeight="1">
      <c r="F618" s="36"/>
    </row>
    <row r="619" spans="6:6" ht="13.5" customHeight="1">
      <c r="F619" s="36"/>
    </row>
    <row r="620" spans="6:6" ht="13.5" customHeight="1">
      <c r="F620" s="36"/>
    </row>
    <row r="621" spans="6:6" ht="13.5" customHeight="1">
      <c r="F621" s="36"/>
    </row>
    <row r="622" spans="6:6" ht="13.5" customHeight="1">
      <c r="F622" s="36"/>
    </row>
    <row r="623" spans="6:6" ht="13.5" customHeight="1">
      <c r="F623" s="36"/>
    </row>
    <row r="624" spans="6:6" ht="13.5" customHeight="1">
      <c r="F624" s="36"/>
    </row>
    <row r="625" spans="6:6" ht="13.5" customHeight="1">
      <c r="F625" s="36"/>
    </row>
    <row r="626" spans="6:6" ht="13.5" customHeight="1">
      <c r="F626" s="36"/>
    </row>
    <row r="627" spans="6:6" ht="13.5" customHeight="1">
      <c r="F627" s="36"/>
    </row>
    <row r="628" spans="6:6" ht="13.5" customHeight="1">
      <c r="F628" s="36"/>
    </row>
    <row r="629" spans="6:6" ht="13.5" customHeight="1">
      <c r="F629" s="36"/>
    </row>
    <row r="630" spans="6:6" ht="13.5" customHeight="1">
      <c r="F630" s="36"/>
    </row>
    <row r="631" spans="6:6" ht="13.5" customHeight="1">
      <c r="F631" s="36"/>
    </row>
    <row r="632" spans="6:6" ht="13.5" customHeight="1">
      <c r="F632" s="36"/>
    </row>
    <row r="633" spans="6:6" ht="13.5" customHeight="1">
      <c r="F633" s="36"/>
    </row>
    <row r="634" spans="6:6" ht="13.5" customHeight="1">
      <c r="F634" s="36"/>
    </row>
    <row r="635" spans="6:6" ht="13.5" customHeight="1">
      <c r="F635" s="36"/>
    </row>
    <row r="636" spans="6:6" ht="13.5" customHeight="1">
      <c r="F636" s="36"/>
    </row>
    <row r="637" spans="6:6" ht="13.5" customHeight="1">
      <c r="F637" s="36"/>
    </row>
    <row r="638" spans="6:6" ht="13.5" customHeight="1">
      <c r="F638" s="36"/>
    </row>
    <row r="639" spans="6:6" ht="13.5" customHeight="1">
      <c r="F639" s="36"/>
    </row>
    <row r="640" spans="6:6" ht="13.5" customHeight="1">
      <c r="F640" s="36"/>
    </row>
    <row r="641" spans="6:6" ht="13.5" customHeight="1">
      <c r="F641" s="36"/>
    </row>
    <row r="642" spans="6:6" ht="13.5" customHeight="1">
      <c r="F642" s="36"/>
    </row>
    <row r="643" spans="6:6" ht="13.5" customHeight="1">
      <c r="F643" s="36"/>
    </row>
    <row r="644" spans="6:6" ht="13.5" customHeight="1">
      <c r="F644" s="36"/>
    </row>
    <row r="645" spans="6:6" ht="13.5" customHeight="1">
      <c r="F645" s="36"/>
    </row>
    <row r="646" spans="6:6" ht="13.5" customHeight="1">
      <c r="F646" s="36"/>
    </row>
    <row r="647" spans="6:6" ht="13.5" customHeight="1">
      <c r="F647" s="36"/>
    </row>
    <row r="648" spans="6:6" ht="13.5" customHeight="1">
      <c r="F648" s="36"/>
    </row>
    <row r="649" spans="6:6" ht="13.5" customHeight="1">
      <c r="F649" s="36"/>
    </row>
    <row r="650" spans="6:6" ht="13.5" customHeight="1">
      <c r="F650" s="36"/>
    </row>
    <row r="651" spans="6:6" ht="13.5" customHeight="1">
      <c r="F651" s="36"/>
    </row>
    <row r="652" spans="6:6" ht="13.5" customHeight="1">
      <c r="F652" s="36"/>
    </row>
    <row r="653" spans="6:6" ht="13.5" customHeight="1">
      <c r="F653" s="36"/>
    </row>
    <row r="654" spans="6:6" ht="13.5" customHeight="1">
      <c r="F654" s="36"/>
    </row>
    <row r="655" spans="6:6" ht="13.5" customHeight="1">
      <c r="F655" s="36"/>
    </row>
    <row r="656" spans="6:6" ht="13.5" customHeight="1">
      <c r="F656" s="36"/>
    </row>
    <row r="657" spans="6:6" ht="13.5" customHeight="1">
      <c r="F657" s="36"/>
    </row>
    <row r="658" spans="6:6" ht="13.5" customHeight="1">
      <c r="F658" s="36"/>
    </row>
    <row r="659" spans="6:6" ht="13.5" customHeight="1">
      <c r="F659" s="36"/>
    </row>
    <row r="660" spans="6:6" ht="13.5" customHeight="1">
      <c r="F660" s="36"/>
    </row>
    <row r="661" spans="6:6" ht="13.5" customHeight="1">
      <c r="F661" s="36"/>
    </row>
    <row r="662" spans="6:6" ht="13.5" customHeight="1">
      <c r="F662" s="36"/>
    </row>
    <row r="663" spans="6:6" ht="13.5" customHeight="1">
      <c r="F663" s="36"/>
    </row>
    <row r="664" spans="6:6" ht="13.5" customHeight="1">
      <c r="F664" s="36"/>
    </row>
    <row r="665" spans="6:6" ht="13.5" customHeight="1">
      <c r="F665" s="36"/>
    </row>
    <row r="666" spans="6:6" ht="13.5" customHeight="1">
      <c r="F666" s="36"/>
    </row>
    <row r="667" spans="6:6" ht="13.5" customHeight="1">
      <c r="F667" s="36"/>
    </row>
    <row r="668" spans="6:6" ht="13.5" customHeight="1">
      <c r="F668" s="36"/>
    </row>
    <row r="669" spans="6:6" ht="13.5" customHeight="1">
      <c r="F669" s="36"/>
    </row>
    <row r="670" spans="6:6" ht="13.5" customHeight="1">
      <c r="F670" s="36"/>
    </row>
    <row r="671" spans="6:6" ht="13.5" customHeight="1">
      <c r="F671" s="36"/>
    </row>
    <row r="672" spans="6:6" ht="13.5" customHeight="1">
      <c r="F672" s="36"/>
    </row>
    <row r="673" spans="6:6" ht="13.5" customHeight="1">
      <c r="F673" s="36"/>
    </row>
    <row r="674" spans="6:6" ht="13.5" customHeight="1">
      <c r="F674" s="36"/>
    </row>
    <row r="675" spans="6:6" ht="13.5" customHeight="1">
      <c r="F675" s="36"/>
    </row>
    <row r="676" spans="6:6" ht="13.5" customHeight="1">
      <c r="F676" s="36"/>
    </row>
    <row r="677" spans="6:6" ht="13.5" customHeight="1">
      <c r="F677" s="36"/>
    </row>
    <row r="678" spans="6:6" ht="13.5" customHeight="1">
      <c r="F678" s="36"/>
    </row>
    <row r="679" spans="6:6" ht="13.5" customHeight="1">
      <c r="F679" s="36"/>
    </row>
    <row r="680" spans="6:6" ht="13.5" customHeight="1">
      <c r="F680" s="36"/>
    </row>
    <row r="681" spans="6:6" ht="13.5" customHeight="1">
      <c r="F681" s="36"/>
    </row>
    <row r="682" spans="6:6" ht="13.5" customHeight="1">
      <c r="F682" s="36"/>
    </row>
    <row r="683" spans="6:6" ht="13.5" customHeight="1">
      <c r="F683" s="36"/>
    </row>
    <row r="684" spans="6:6" ht="13.5" customHeight="1">
      <c r="F684" s="36"/>
    </row>
    <row r="685" spans="6:6" ht="13.5" customHeight="1">
      <c r="F685" s="36"/>
    </row>
    <row r="686" spans="6:6" ht="13.5" customHeight="1">
      <c r="F686" s="36"/>
    </row>
    <row r="687" spans="6:6" ht="13.5" customHeight="1">
      <c r="F687" s="36"/>
    </row>
    <row r="688" spans="6:6" ht="13.5" customHeight="1">
      <c r="F688" s="36"/>
    </row>
    <row r="689" spans="6:6" ht="13.5" customHeight="1">
      <c r="F689" s="36"/>
    </row>
    <row r="690" spans="6:6" ht="13.5" customHeight="1">
      <c r="F690" s="36"/>
    </row>
    <row r="691" spans="6:6" ht="13.5" customHeight="1">
      <c r="F691" s="36"/>
    </row>
    <row r="692" spans="6:6" ht="13.5" customHeight="1">
      <c r="F692" s="36"/>
    </row>
    <row r="693" spans="6:6" ht="13.5" customHeight="1">
      <c r="F693" s="36"/>
    </row>
    <row r="694" spans="6:6" ht="13.5" customHeight="1">
      <c r="F694" s="36"/>
    </row>
    <row r="695" spans="6:6" ht="13.5" customHeight="1">
      <c r="F695" s="36"/>
    </row>
    <row r="696" spans="6:6" ht="13.5" customHeight="1">
      <c r="F696" s="36"/>
    </row>
    <row r="697" spans="6:6" ht="13.5" customHeight="1">
      <c r="F697" s="36"/>
    </row>
    <row r="698" spans="6:6" ht="13.5" customHeight="1">
      <c r="F698" s="36"/>
    </row>
    <row r="699" spans="6:6" ht="13.5" customHeight="1">
      <c r="F699" s="36"/>
    </row>
    <row r="700" spans="6:6" ht="13.5" customHeight="1">
      <c r="F700" s="36"/>
    </row>
    <row r="701" spans="6:6" ht="13.5" customHeight="1">
      <c r="F701" s="36"/>
    </row>
    <row r="702" spans="6:6" ht="13.5" customHeight="1">
      <c r="F702" s="36"/>
    </row>
    <row r="703" spans="6:6" ht="13.5" customHeight="1">
      <c r="F703" s="36"/>
    </row>
    <row r="704" spans="6:6" ht="13.5" customHeight="1">
      <c r="F704" s="36"/>
    </row>
    <row r="705" spans="6:6" ht="13.5" customHeight="1">
      <c r="F705" s="36"/>
    </row>
    <row r="706" spans="6:6" ht="13.5" customHeight="1">
      <c r="F706" s="36"/>
    </row>
    <row r="707" spans="6:6" ht="13.5" customHeight="1">
      <c r="F707" s="36"/>
    </row>
    <row r="708" spans="6:6" ht="13.5" customHeight="1">
      <c r="F708" s="36"/>
    </row>
    <row r="709" spans="6:6" ht="13.5" customHeight="1">
      <c r="F709" s="36"/>
    </row>
    <row r="710" spans="6:6" ht="13.5" customHeight="1">
      <c r="F710" s="36"/>
    </row>
    <row r="711" spans="6:6" ht="13.5" customHeight="1">
      <c r="F711" s="36"/>
    </row>
    <row r="712" spans="6:6" ht="13.5" customHeight="1">
      <c r="F712" s="36"/>
    </row>
    <row r="713" spans="6:6" ht="13.5" customHeight="1">
      <c r="F713" s="36"/>
    </row>
    <row r="714" spans="6:6" ht="13.5" customHeight="1">
      <c r="F714" s="36"/>
    </row>
    <row r="715" spans="6:6" ht="13.5" customHeight="1">
      <c r="F715" s="36"/>
    </row>
    <row r="716" spans="6:6" ht="13.5" customHeight="1">
      <c r="F716" s="36"/>
    </row>
    <row r="717" spans="6:6" ht="13.5" customHeight="1">
      <c r="F717" s="36"/>
    </row>
    <row r="718" spans="6:6" ht="13.5" customHeight="1">
      <c r="F718" s="36"/>
    </row>
    <row r="719" spans="6:6" ht="13.5" customHeight="1">
      <c r="F719" s="36"/>
    </row>
    <row r="720" spans="6:6" ht="13.5" customHeight="1">
      <c r="F720" s="36"/>
    </row>
    <row r="721" spans="6:6" ht="13.5" customHeight="1">
      <c r="F721" s="36"/>
    </row>
    <row r="722" spans="6:6" ht="13.5" customHeight="1">
      <c r="F722" s="36"/>
    </row>
    <row r="723" spans="6:6" ht="13.5" customHeight="1">
      <c r="F723" s="36"/>
    </row>
    <row r="724" spans="6:6" ht="13.5" customHeight="1">
      <c r="F724" s="36"/>
    </row>
    <row r="725" spans="6:6" ht="13.5" customHeight="1">
      <c r="F725" s="36"/>
    </row>
    <row r="726" spans="6:6" ht="13.5" customHeight="1">
      <c r="F726" s="36"/>
    </row>
    <row r="727" spans="6:6" ht="13.5" customHeight="1">
      <c r="F727" s="36"/>
    </row>
    <row r="728" spans="6:6" ht="13.5" customHeight="1">
      <c r="F728" s="36"/>
    </row>
    <row r="729" spans="6:6" ht="13.5" customHeight="1">
      <c r="F729" s="36"/>
    </row>
    <row r="730" spans="6:6" ht="13.5" customHeight="1">
      <c r="F730" s="36"/>
    </row>
    <row r="731" spans="6:6" ht="13.5" customHeight="1">
      <c r="F731" s="36"/>
    </row>
    <row r="732" spans="6:6" ht="13.5" customHeight="1">
      <c r="F732" s="36"/>
    </row>
    <row r="733" spans="6:6" ht="13.5" customHeight="1">
      <c r="F733" s="36"/>
    </row>
    <row r="734" spans="6:6" ht="13.5" customHeight="1">
      <c r="F734" s="36"/>
    </row>
    <row r="735" spans="6:6" ht="13.5" customHeight="1">
      <c r="F735" s="36"/>
    </row>
    <row r="736" spans="6:6" ht="13.5" customHeight="1">
      <c r="F736" s="36"/>
    </row>
    <row r="737" spans="6:6" ht="13.5" customHeight="1">
      <c r="F737" s="36"/>
    </row>
    <row r="738" spans="6:6" ht="13.5" customHeight="1">
      <c r="F738" s="36"/>
    </row>
    <row r="739" spans="6:6" ht="13.5" customHeight="1">
      <c r="F739" s="36"/>
    </row>
    <row r="740" spans="6:6" ht="13.5" customHeight="1">
      <c r="F740" s="36"/>
    </row>
    <row r="741" spans="6:6" ht="13.5" customHeight="1">
      <c r="F741" s="36"/>
    </row>
    <row r="742" spans="6:6" ht="13.5" customHeight="1">
      <c r="F742" s="36"/>
    </row>
    <row r="743" spans="6:6" ht="13.5" customHeight="1">
      <c r="F743" s="36"/>
    </row>
    <row r="744" spans="6:6" ht="13.5" customHeight="1">
      <c r="F744" s="36"/>
    </row>
    <row r="745" spans="6:6" ht="13.5" customHeight="1">
      <c r="F745" s="36"/>
    </row>
    <row r="746" spans="6:6" ht="13.5" customHeight="1">
      <c r="F746" s="36"/>
    </row>
    <row r="747" spans="6:6" ht="13.5" customHeight="1">
      <c r="F747" s="36"/>
    </row>
    <row r="748" spans="6:6" ht="13.5" customHeight="1">
      <c r="F748" s="36"/>
    </row>
    <row r="749" spans="6:6" ht="13.5" customHeight="1">
      <c r="F749" s="36"/>
    </row>
    <row r="750" spans="6:6" ht="13.5" customHeight="1">
      <c r="F750" s="36"/>
    </row>
    <row r="751" spans="6:6" ht="13.5" customHeight="1">
      <c r="F751" s="36"/>
    </row>
    <row r="752" spans="6:6" ht="13.5" customHeight="1">
      <c r="F752" s="36"/>
    </row>
    <row r="753" spans="6:6" ht="13.5" customHeight="1">
      <c r="F753" s="36"/>
    </row>
    <row r="754" spans="6:6" ht="13.5" customHeight="1">
      <c r="F754" s="36"/>
    </row>
    <row r="755" spans="6:6" ht="13.5" customHeight="1">
      <c r="F755" s="36"/>
    </row>
    <row r="756" spans="6:6" ht="13.5" customHeight="1">
      <c r="F756" s="36"/>
    </row>
    <row r="757" spans="6:6" ht="13.5" customHeight="1">
      <c r="F757" s="36"/>
    </row>
    <row r="758" spans="6:6" ht="13.5" customHeight="1">
      <c r="F758" s="36"/>
    </row>
    <row r="759" spans="6:6" ht="13.5" customHeight="1">
      <c r="F759" s="36"/>
    </row>
    <row r="760" spans="6:6" ht="13.5" customHeight="1">
      <c r="F760" s="36"/>
    </row>
    <row r="761" spans="6:6" ht="13.5" customHeight="1">
      <c r="F761" s="36"/>
    </row>
    <row r="762" spans="6:6" ht="13.5" customHeight="1">
      <c r="F762" s="36"/>
    </row>
    <row r="763" spans="6:6" ht="13.5" customHeight="1">
      <c r="F763" s="36"/>
    </row>
    <row r="764" spans="6:6" ht="13.5" customHeight="1">
      <c r="F764" s="36"/>
    </row>
    <row r="765" spans="6:6" ht="13.5" customHeight="1">
      <c r="F765" s="36"/>
    </row>
    <row r="766" spans="6:6" ht="13.5" customHeight="1">
      <c r="F766" s="36"/>
    </row>
    <row r="767" spans="6:6" ht="13.5" customHeight="1">
      <c r="F767" s="36"/>
    </row>
    <row r="768" spans="6:6" ht="13.5" customHeight="1">
      <c r="F768" s="36"/>
    </row>
    <row r="769" spans="6:6" ht="13.5" customHeight="1">
      <c r="F769" s="36"/>
    </row>
    <row r="770" spans="6:6" ht="13.5" customHeight="1">
      <c r="F770" s="36"/>
    </row>
    <row r="771" spans="6:6" ht="13.5" customHeight="1">
      <c r="F771" s="36"/>
    </row>
    <row r="772" spans="6:6" ht="13.5" customHeight="1">
      <c r="F772" s="36"/>
    </row>
    <row r="773" spans="6:6" ht="13.5" customHeight="1">
      <c r="F773" s="36"/>
    </row>
    <row r="774" spans="6:6" ht="13.5" customHeight="1">
      <c r="F774" s="36"/>
    </row>
    <row r="775" spans="6:6" ht="13.5" customHeight="1">
      <c r="F775" s="36"/>
    </row>
    <row r="776" spans="6:6" ht="13.5" customHeight="1">
      <c r="F776" s="36"/>
    </row>
    <row r="777" spans="6:6" ht="13.5" customHeight="1">
      <c r="F777" s="36"/>
    </row>
    <row r="778" spans="6:6" ht="13.5" customHeight="1">
      <c r="F778" s="36"/>
    </row>
    <row r="779" spans="6:6" ht="13.5" customHeight="1">
      <c r="F779" s="36"/>
    </row>
    <row r="780" spans="6:6" ht="13.5" customHeight="1">
      <c r="F780" s="36"/>
    </row>
    <row r="781" spans="6:6" ht="13.5" customHeight="1">
      <c r="F781" s="36"/>
    </row>
  </sheetData>
  <mergeCells count="2">
    <mergeCell ref="C7:E7"/>
    <mergeCell ref="B6:E6"/>
  </mergeCells>
  <phoneticPr fontId="2"/>
  <conditionalFormatting sqref="H2">
    <cfRule type="containsText" dxfId="35" priority="21" stopIfTrue="1" operator="containsText" text="OFF">
      <formula>NOT(ISERROR(SEARCH("OFF",H2)))</formula>
    </cfRule>
    <cfRule type="containsText" dxfId="34" priority="22" stopIfTrue="1" operator="containsText" text="ON">
      <formula>NOT(ISERROR(SEARCH("ON",H2)))</formula>
    </cfRule>
  </conditionalFormatting>
  <conditionalFormatting sqref="F4">
    <cfRule type="expression" dxfId="33" priority="13">
      <formula>B4="◯"</formula>
    </cfRule>
  </conditionalFormatting>
  <conditionalFormatting sqref="F4">
    <cfRule type="expression" dxfId="32" priority="12">
      <formula>G4="★"</formula>
    </cfRule>
  </conditionalFormatting>
  <conditionalFormatting sqref="G9:G169">
    <cfRule type="containsText" dxfId="31" priority="6" operator="containsText" text="買">
      <formula>NOT(ISERROR(SEARCH("買",G9)))</formula>
    </cfRule>
    <cfRule type="containsText" dxfId="30" priority="7" operator="containsText" text="売">
      <formula>NOT(ISERROR(SEARCH("売",G9)))</formula>
    </cfRule>
  </conditionalFormatting>
  <conditionalFormatting sqref="D9:D169">
    <cfRule type="expression" dxfId="29" priority="5">
      <formula>G9="売"</formula>
    </cfRule>
  </conditionalFormatting>
  <conditionalFormatting sqref="E9">
    <cfRule type="expression" dxfId="28" priority="4">
      <formula>G9="買"</formula>
    </cfRule>
  </conditionalFormatting>
  <conditionalFormatting sqref="E10:E169">
    <cfRule type="expression" dxfId="27" priority="3">
      <formula>G10="買"</formula>
    </cfRule>
  </conditionalFormatting>
  <conditionalFormatting sqref="F9:F169">
    <cfRule type="expression" dxfId="26" priority="2">
      <formula>B9="◯"</formula>
    </cfRule>
  </conditionalFormatting>
  <conditionalFormatting sqref="F9:F169">
    <cfRule type="expression" dxfId="25" priority="1">
      <formula>OR(G9="売",G9="買")</formula>
    </cfRule>
  </conditionalFormatting>
  <dataValidations count="2">
    <dataValidation type="list" operator="equal" allowBlank="1" showInputMessage="1" showErrorMessage="1" sqref="F6">
      <formula1>"期近,期先"</formula1>
    </dataValidation>
    <dataValidation type="list" allowBlank="1" showInputMessage="1" showErrorMessage="1" sqref="G9:G169">
      <formula1>"□,売,買"</formula1>
    </dataValidation>
  </dataValidations>
  <pageMargins left="0.75" right="0.75" top="1" bottom="1" header="0.51200000000000001" footer="0.51200000000000001"/>
  <pageSetup paperSize="9" orientation="portrait" horizontalDpi="300" verticalDpi="300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7" r:id="rId4" name="Button 3">
              <controlPr defaultSize="0" print="0" autoFill="0" autoPict="0" macro="[0]!OP_StartProc">
                <anchor moveWithCells="1" sizeWithCells="1">
                  <from>
                    <xdr:col>8</xdr:col>
                    <xdr:colOff>333375</xdr:colOff>
                    <xdr:row>0</xdr:row>
                    <xdr:rowOff>66675</xdr:rowOff>
                  </from>
                  <to>
                    <xdr:col>9</xdr:col>
                    <xdr:colOff>438150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5" name="Button 4">
              <controlPr defaultSize="0" print="0" autoFill="0" autoPict="0" macro="[0]!OP_EndProc">
                <anchor moveWithCells="1" sizeWithCells="1">
                  <from>
                    <xdr:col>8</xdr:col>
                    <xdr:colOff>333375</xdr:colOff>
                    <xdr:row>1</xdr:row>
                    <xdr:rowOff>95250</xdr:rowOff>
                  </from>
                  <to>
                    <xdr:col>9</xdr:col>
                    <xdr:colOff>428625</xdr:colOff>
                    <xdr:row>2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6" name="Button 5">
              <controlPr defaultSize="0" print="0" autoFill="0" autoPict="0" macro="[0]!OP_保存して終了">
                <anchor moveWithCells="1" sizeWithCells="1">
                  <from>
                    <xdr:col>8</xdr:col>
                    <xdr:colOff>342900</xdr:colOff>
                    <xdr:row>3</xdr:row>
                    <xdr:rowOff>152400</xdr:rowOff>
                  </from>
                  <to>
                    <xdr:col>9</xdr:col>
                    <xdr:colOff>447675</xdr:colOff>
                    <xdr:row>7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4" r:id="rId7" name="Button 10">
              <controlPr defaultSize="0" print="0" autoFill="0" autoPict="0" macro="[0]!チェッククリア">
                <anchor moveWithCells="1" sizeWithCells="1">
                  <from>
                    <xdr:col>6</xdr:col>
                    <xdr:colOff>123825</xdr:colOff>
                    <xdr:row>6</xdr:row>
                    <xdr:rowOff>38100</xdr:rowOff>
                  </from>
                  <to>
                    <xdr:col>7</xdr:col>
                    <xdr:colOff>390525</xdr:colOff>
                    <xdr:row>7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8">
    <tabColor theme="9" tint="-0.249977111117893"/>
  </sheetPr>
  <dimension ref="A1:M34"/>
  <sheetViews>
    <sheetView topLeftCell="A7" workbookViewId="0">
      <selection activeCell="G20" sqref="G20"/>
    </sheetView>
  </sheetViews>
  <sheetFormatPr defaultRowHeight="13.5"/>
  <cols>
    <col min="1" max="13" width="11.625" customWidth="1"/>
  </cols>
  <sheetData>
    <row r="1" spans="1:13" ht="14.25" thickBot="1">
      <c r="G1" s="302" t="s">
        <v>137</v>
      </c>
      <c r="I1" s="303" t="s">
        <v>151</v>
      </c>
    </row>
    <row r="2" spans="1:13" ht="14.25" thickBot="1">
      <c r="B2" s="197" t="s">
        <v>105</v>
      </c>
      <c r="C2" s="138"/>
      <c r="G2" s="302"/>
      <c r="I2" s="303"/>
    </row>
    <row r="3" spans="1:13" ht="15" thickTop="1" thickBot="1">
      <c r="B3" s="198" t="s">
        <v>147</v>
      </c>
      <c r="C3" s="190">
        <f>価格リスト!F7</f>
        <v>0</v>
      </c>
      <c r="E3" s="118" t="s">
        <v>190</v>
      </c>
      <c r="G3" s="164" t="s">
        <v>189</v>
      </c>
      <c r="I3" s="164" t="s">
        <v>185</v>
      </c>
    </row>
    <row r="4" spans="1:13" ht="14.25" thickTop="1">
      <c r="B4" s="199" t="s">
        <v>146</v>
      </c>
      <c r="C4" s="196" t="s">
        <v>148</v>
      </c>
      <c r="E4" s="211" t="s">
        <v>144</v>
      </c>
      <c r="G4" s="211" t="s">
        <v>144</v>
      </c>
      <c r="I4" s="211" t="s">
        <v>144</v>
      </c>
    </row>
    <row r="5" spans="1:13" ht="14.25" thickBot="1">
      <c r="B5" s="200" t="s">
        <v>57</v>
      </c>
      <c r="C5" s="139" t="s">
        <v>178</v>
      </c>
      <c r="E5" s="178" t="s">
        <v>155</v>
      </c>
      <c r="G5" s="178" t="s">
        <v>156</v>
      </c>
      <c r="I5" s="178" t="s">
        <v>158</v>
      </c>
    </row>
    <row r="7" spans="1:13" ht="3" customHeight="1">
      <c r="A7" s="228"/>
      <c r="B7" s="228"/>
      <c r="C7" s="228"/>
      <c r="D7" s="228"/>
      <c r="E7" s="228"/>
      <c r="F7" s="228"/>
      <c r="G7" s="228"/>
      <c r="H7" s="228"/>
      <c r="I7" s="228"/>
      <c r="J7" s="228"/>
      <c r="K7" s="228"/>
      <c r="L7" s="228"/>
      <c r="M7" s="228"/>
    </row>
    <row r="9" spans="1:13">
      <c r="B9" s="304" t="s">
        <v>107</v>
      </c>
      <c r="C9" s="304"/>
      <c r="D9" s="304"/>
      <c r="F9" s="305" t="s">
        <v>108</v>
      </c>
      <c r="G9" s="305"/>
      <c r="H9" s="306"/>
      <c r="J9" s="214" t="s">
        <v>134</v>
      </c>
    </row>
    <row r="10" spans="1:13">
      <c r="B10" s="79" t="s">
        <v>106</v>
      </c>
      <c r="C10" s="201">
        <f>価格リスト!O2</f>
        <v>23250</v>
      </c>
      <c r="F10" s="79" t="s">
        <v>106</v>
      </c>
      <c r="G10" s="201">
        <f>価格リスト!P2</f>
        <v>22625</v>
      </c>
      <c r="J10" s="163">
        <f ca="1">TODAY()</f>
        <v>43149</v>
      </c>
    </row>
    <row r="11" spans="1:13">
      <c r="B11" s="79" t="s">
        <v>165</v>
      </c>
      <c r="C11" s="232">
        <f>[1]!OPBOARD(C3,"C",C10,"気配値6")</f>
        <v>39</v>
      </c>
      <c r="F11" s="79" t="s">
        <v>166</v>
      </c>
      <c r="G11" s="232">
        <f>[1]!OPBOARD(C3,"C",G10,"気配値5")</f>
        <v>135</v>
      </c>
      <c r="J11" s="227">
        <f ca="1">NOW()-TODAY()</f>
        <v>0.81537858796218643</v>
      </c>
    </row>
    <row r="12" spans="1:13">
      <c r="B12" s="79" t="s">
        <v>145</v>
      </c>
      <c r="C12" s="188">
        <f>[1]!OPBOARD($C$3,$C$4,C10,"買気配数量6")</f>
        <v>1</v>
      </c>
      <c r="D12" s="202" t="s">
        <v>150</v>
      </c>
      <c r="F12" s="79" t="s">
        <v>145</v>
      </c>
      <c r="G12" s="188">
        <f>[1]!OPBOARD($C$3,$C$4,G10,"売気配数量5")</f>
        <v>8</v>
      </c>
    </row>
    <row r="13" spans="1:13">
      <c r="B13" s="79"/>
      <c r="C13" s="211" t="s">
        <v>144</v>
      </c>
      <c r="F13" s="79"/>
      <c r="G13" s="211" t="s">
        <v>144</v>
      </c>
    </row>
    <row r="14" spans="1:13">
      <c r="B14" s="79" t="s">
        <v>149</v>
      </c>
      <c r="C14" s="233"/>
      <c r="F14" s="79" t="s">
        <v>149</v>
      </c>
      <c r="G14" s="233"/>
    </row>
    <row r="16" spans="1:13">
      <c r="A16" s="140"/>
      <c r="B16" s="162"/>
      <c r="C16" s="162" t="str">
        <f>IFERROR(VLOOKUP(A16,保有!$F$4:$H$500,3,0),"-")</f>
        <v>-</v>
      </c>
      <c r="F16" s="162"/>
      <c r="G16" s="162" t="str">
        <f>IFERROR(VLOOKUP(G17,保有!$G$4:$H$500,2,0),"-")</f>
        <v>-</v>
      </c>
    </row>
    <row r="17" spans="1:11">
      <c r="A17" s="140"/>
      <c r="B17" s="162"/>
      <c r="C17" s="162" t="str">
        <f>IFERROR(VLOOKUP(A17,保有!$F$4:$H$500,3,0),"-")</f>
        <v>-</v>
      </c>
      <c r="F17" s="162" t="s">
        <v>119</v>
      </c>
      <c r="G17" s="162" t="str">
        <f>注文!C48</f>
        <v>OP_L003</v>
      </c>
    </row>
    <row r="18" spans="1:11">
      <c r="A18" s="140"/>
      <c r="B18" s="162"/>
      <c r="C18" s="162" t="str">
        <f>IFERROR(VLOOKUP(A18,保有!$F$4:$H$500,3,0),"-")</f>
        <v>-</v>
      </c>
    </row>
    <row r="19" spans="1:11">
      <c r="A19" s="140"/>
      <c r="B19" s="162"/>
      <c r="C19" s="162" t="str">
        <f>IFERROR(VLOOKUP(A19,保有!$F$4:$H$500,3,0),"-")</f>
        <v>-</v>
      </c>
    </row>
    <row r="20" spans="1:11">
      <c r="B20" s="162"/>
      <c r="C20" s="162"/>
    </row>
    <row r="21" spans="1:11">
      <c r="B21" s="162" t="s">
        <v>119</v>
      </c>
      <c r="C21" s="162" t="str">
        <f>注文!C21</f>
        <v>OP_S003</v>
      </c>
    </row>
    <row r="23" spans="1:11" ht="14.25" thickBot="1">
      <c r="B23" s="168" t="s">
        <v>21</v>
      </c>
      <c r="C23" s="169" t="s">
        <v>22</v>
      </c>
      <c r="D23" s="170" t="s">
        <v>23</v>
      </c>
      <c r="F23" s="171" t="s">
        <v>21</v>
      </c>
      <c r="G23" s="172" t="s">
        <v>22</v>
      </c>
      <c r="H23" s="173" t="s">
        <v>23</v>
      </c>
      <c r="J23" s="216"/>
      <c r="K23" s="217"/>
    </row>
    <row r="24" spans="1:11" ht="14.25" thickTop="1">
      <c r="B24" s="241">
        <f>[1]!OPBOARD($C$3,$C$4,$C$10,"売気配数量2")</f>
        <v>4</v>
      </c>
      <c r="C24" s="242">
        <f>[1]!OPBOARD($C$3,$C$4,$C$10,"気配値2")</f>
        <v>43</v>
      </c>
      <c r="D24" s="243">
        <f>[1]!OPBOARD($C$3,$C$4,$C$10,"買気配数量2")</f>
        <v>0</v>
      </c>
      <c r="F24" s="251">
        <f>[1]!OPBOARD($C$3,$C$4,$G$10,"売気配数量2")</f>
        <v>1</v>
      </c>
      <c r="G24" s="252">
        <f>[1]!OPBOARD($C$3,$C$4,$G$10,"気配値2")</f>
        <v>210</v>
      </c>
      <c r="H24" s="243">
        <f>[1]!OPBOARD($C$3,$C$4,$G$10,"買気配数量2")</f>
        <v>0</v>
      </c>
      <c r="J24" s="276"/>
      <c r="K24" s="276"/>
    </row>
    <row r="25" spans="1:11">
      <c r="B25" s="244">
        <f>[1]!OPBOARD($C$3,$C$4,$C$10,"売気配数量3")</f>
        <v>8</v>
      </c>
      <c r="C25" s="245">
        <f>[1]!OPBOARD($C$3,$C$4,$C$10,"気配値3")</f>
        <v>42</v>
      </c>
      <c r="D25" s="246">
        <f>[1]!OPBOARD($C$3,$C$4,$C$10,"買気配数量3")</f>
        <v>0</v>
      </c>
      <c r="F25" s="253">
        <f>[1]!OPBOARD($C$3,$C$4,$G$10,"売気配数量3")</f>
        <v>12</v>
      </c>
      <c r="G25" s="254">
        <f>[1]!OPBOARD($C$3,$C$4,$G$10,"気配値3")</f>
        <v>145</v>
      </c>
      <c r="H25" s="246">
        <f>[1]!OPBOARD($C$3,$C$4,$G$10,"買気配数量3")</f>
        <v>0</v>
      </c>
      <c r="J25" s="231"/>
      <c r="K25" s="231"/>
    </row>
    <row r="26" spans="1:11">
      <c r="B26" s="244">
        <f>[1]!OPBOARD($C$3,$C$4,$C$10,"売気配数量4")</f>
        <v>9</v>
      </c>
      <c r="C26" s="245">
        <f>[1]!OPBOARD($C$3,$C$4,$C$10,"気配値4")</f>
        <v>41</v>
      </c>
      <c r="D26" s="246">
        <f>[1]!OPBOARD($C$3,$C$4,$C$10,"買気配数量4")</f>
        <v>0</v>
      </c>
      <c r="F26" s="284">
        <f>[1]!OPBOARD($C$3,$C$4,$G$10,"売気配数量4")</f>
        <v>4</v>
      </c>
      <c r="G26" s="285">
        <f>[1]!OPBOARD($C$3,$C$4,$G$10,"気配値4")</f>
        <v>140</v>
      </c>
      <c r="H26" s="246">
        <f>[1]!OPBOARD($C$3,$C$4,$G$10,"買気配数量4")</f>
        <v>0</v>
      </c>
      <c r="J26" s="180"/>
      <c r="K26" s="180"/>
    </row>
    <row r="27" spans="1:11">
      <c r="B27" s="244">
        <f>[1]!OPBOARD($C$3,$C$4,$C$10,"売気配数量5")</f>
        <v>3</v>
      </c>
      <c r="C27" s="278">
        <f>[1]!OPBOARD($C$3,$C$4,$C$10,"気配値5")</f>
        <v>40</v>
      </c>
      <c r="D27" s="279">
        <f>[1]!OPBOARD($C$3,$C$4,$C$10,"買気配数量5")</f>
        <v>0</v>
      </c>
      <c r="F27" s="287">
        <f>[1]!OPBOARD($C$3,$C$4,$G$10,"売気配数量5")</f>
        <v>8</v>
      </c>
      <c r="G27" s="288">
        <f>[1]!OPBOARD($C$3,$C$4,$G$10,"気配値5")</f>
        <v>135</v>
      </c>
      <c r="H27" s="283">
        <f>[1]!OPBOARD($C$3,$C$4,$G$10,"買気配数量5")</f>
        <v>0</v>
      </c>
      <c r="J27" s="229"/>
      <c r="K27" s="229"/>
    </row>
    <row r="28" spans="1:11">
      <c r="B28" s="277">
        <f>[1]!OPBOARD($C$3,$C$4,$C$10,"売気配数量6")</f>
        <v>0</v>
      </c>
      <c r="C28" s="281">
        <f>[1]!OPBOARD($C$3,$C$4,$C$10,"気配値6")</f>
        <v>39</v>
      </c>
      <c r="D28" s="282">
        <f>[1]!OPBOARD($C$3,$C$4,$C$10,"買気配数量6")</f>
        <v>1</v>
      </c>
      <c r="F28" s="286">
        <f>[1]!OPBOARD($C$3,$C$4,$G$10,"売気配数量6")</f>
        <v>0</v>
      </c>
      <c r="G28" s="252">
        <f>[1]!OPBOARD($C$3,$C$4,$G$10,"気配値6")</f>
        <v>110</v>
      </c>
      <c r="H28" s="255">
        <f>[1]!OPBOARD($C$3,$C$4,$G$10,"買気配数量6")</f>
        <v>10</v>
      </c>
    </row>
    <row r="29" spans="1:11">
      <c r="B29" s="167">
        <f>[1]!OPBOARD($C$3,$C$4,$C$10,"売気配数量7")</f>
        <v>0</v>
      </c>
      <c r="C29" s="242">
        <f>[1]!OPBOARD($C$3,$C$4,$C$10,"気配値7")</f>
        <v>38</v>
      </c>
      <c r="D29" s="280">
        <f>[1]!OPBOARD($C$3,$C$4,$C$10,"買気配数量7")</f>
        <v>2</v>
      </c>
      <c r="F29" s="167">
        <f>[1]!OPBOARD($C$3,$C$4,$G$10,"売気配数量7")</f>
        <v>0</v>
      </c>
      <c r="G29" s="254">
        <f>[1]!OPBOARD($C$3,$C$4,$G$10,"気配値7")</f>
        <v>105</v>
      </c>
      <c r="H29" s="255">
        <f>[1]!OPBOARD($C$3,$C$4,$G$10,"買気配数量7")</f>
        <v>8</v>
      </c>
    </row>
    <row r="30" spans="1:11">
      <c r="B30" s="167">
        <f>[1]!OPBOARD($C$3,$C$4,$C$10,"売気配数量8")</f>
        <v>0</v>
      </c>
      <c r="C30" s="245">
        <f>[1]!OPBOARD($C$3,$C$4,$C$10,"気配値8")</f>
        <v>36</v>
      </c>
      <c r="D30" s="247">
        <f>[1]!OPBOARD($C$3,$C$4,$C$10,"買気配数量8")</f>
        <v>7</v>
      </c>
      <c r="F30" s="167">
        <f>[1]!OPBOARD($C$3,$C$4,$G$10,"売気配数量8")</f>
        <v>0</v>
      </c>
      <c r="G30" s="254">
        <f>[1]!OPBOARD($C$3,$C$4,$G$10,"気配値8")</f>
        <v>100</v>
      </c>
      <c r="H30" s="255">
        <f>[1]!OPBOARD($C$3,$C$4,$G$10,"買気配数量8")</f>
        <v>8</v>
      </c>
    </row>
    <row r="31" spans="1:11">
      <c r="B31" s="248">
        <f>[1]!OPBOARD($C$3,$C$4,$C$10,"売気配数量9")</f>
        <v>0</v>
      </c>
      <c r="C31" s="249">
        <f>[1]!OPBOARD($C$3,$C$4,$C$10,"気配値9")</f>
        <v>35</v>
      </c>
      <c r="D31" s="250">
        <f>[1]!OPBOARD($C$3,$C$4,$C$10,"買気配数量9")</f>
        <v>4</v>
      </c>
      <c r="F31" s="248">
        <f>[1]!OPBOARD($C$3,$C$4,$G$10,"売気配数量9")</f>
        <v>0</v>
      </c>
      <c r="G31" s="256">
        <f>[1]!OPBOARD($C$3,$C$4,$G$10,"気配値9")</f>
        <v>90</v>
      </c>
      <c r="H31" s="257">
        <f>[1]!OPBOARD($C$3,$C$4,$G$10,"買気配数量9")</f>
        <v>3</v>
      </c>
    </row>
    <row r="32" spans="1:11" ht="14.25" thickBot="1"/>
    <row r="33" spans="3:7" ht="14.25" thickBot="1">
      <c r="C33" s="258">
        <f>[1]!OPQUOTE(C3,C4,C10,"現在値")</f>
        <v>39</v>
      </c>
      <c r="G33" s="258">
        <f>[1]!OPQUOTE(C3,C4,G10,"現在値")</f>
        <v>120</v>
      </c>
    </row>
    <row r="34" spans="3:7">
      <c r="C34" s="260" t="s">
        <v>168</v>
      </c>
      <c r="G34" s="259" t="s">
        <v>168</v>
      </c>
    </row>
  </sheetData>
  <mergeCells count="4">
    <mergeCell ref="G1:G2"/>
    <mergeCell ref="I1:I2"/>
    <mergeCell ref="B9:D9"/>
    <mergeCell ref="F9:H9"/>
  </mergeCells>
  <phoneticPr fontId="2"/>
  <conditionalFormatting sqref="E3">
    <cfRule type="containsText" dxfId="24" priority="7" stopIfTrue="1" operator="containsText" text="無　効">
      <formula>NOT(ISERROR(SEARCH("無　効",E3)))</formula>
    </cfRule>
    <cfRule type="containsText" dxfId="23" priority="8" stopIfTrue="1" operator="containsText" text="発注済">
      <formula>NOT(ISERROR(SEARCH("発注済",E3)))</formula>
    </cfRule>
    <cfRule type="containsText" dxfId="22" priority="9" stopIfTrue="1" operator="containsText" text="発　注">
      <formula>NOT(ISERROR(SEARCH("発　注",E3)))</formula>
    </cfRule>
  </conditionalFormatting>
  <conditionalFormatting sqref="G3">
    <cfRule type="containsText" dxfId="21" priority="5" stopIfTrue="1" operator="containsText" text="OFF">
      <formula>NOT(ISERROR(SEARCH("OFF",G3)))</formula>
    </cfRule>
    <cfRule type="containsText" dxfId="20" priority="6" stopIfTrue="1" operator="containsText" text="ON">
      <formula>NOT(ISERROR(SEARCH("ON",G3)))</formula>
    </cfRule>
  </conditionalFormatting>
  <conditionalFormatting sqref="I3">
    <cfRule type="containsText" dxfId="19" priority="3" stopIfTrue="1" operator="containsText" text="OFF">
      <formula>NOT(ISERROR(SEARCH("OFF",I3)))</formula>
    </cfRule>
    <cfRule type="containsText" dxfId="18" priority="4" stopIfTrue="1" operator="containsText" text="ON">
      <formula>NOT(ISERROR(SEARCH("ON",I3)))</formula>
    </cfRule>
  </conditionalFormatting>
  <conditionalFormatting sqref="C24:C31">
    <cfRule type="expression" dxfId="17" priority="2">
      <formula>C24=$D$24</formula>
    </cfRule>
  </conditionalFormatting>
  <conditionalFormatting sqref="G24:G31">
    <cfRule type="expression" dxfId="16" priority="17">
      <formula>G24=#REF!</formula>
    </cfRule>
  </conditionalFormatting>
  <dataValidations count="1">
    <dataValidation type="list" allowBlank="1" showInputMessage="1" showErrorMessage="1" sqref="C5">
      <formula1>"001,002,003,004,005,006,007,008,009,010,011,012,013,014,015,016,017,018,019,020"</formula1>
    </dataValidation>
  </dataValidation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107" r:id="rId4" name="Button 11">
              <controlPr defaultSize="0" print="0" autoFill="0" autoPict="0" macro="[0]!OP_StartProc">
                <anchor moveWithCells="1" sizeWithCells="1">
                  <from>
                    <xdr:col>9</xdr:col>
                    <xdr:colOff>304800</xdr:colOff>
                    <xdr:row>0</xdr:row>
                    <xdr:rowOff>171450</xdr:rowOff>
                  </from>
                  <to>
                    <xdr:col>10</xdr:col>
                    <xdr:colOff>485775</xdr:colOff>
                    <xdr:row>2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08" r:id="rId5" name="Button 12">
              <controlPr defaultSize="0" print="0" autoFill="0" autoPict="0" macro="[0]!OP_EndProc">
                <anchor moveWithCells="1" sizeWithCells="1">
                  <from>
                    <xdr:col>9</xdr:col>
                    <xdr:colOff>304800</xdr:colOff>
                    <xdr:row>3</xdr:row>
                    <xdr:rowOff>142875</xdr:rowOff>
                  </from>
                  <to>
                    <xdr:col>10</xdr:col>
                    <xdr:colOff>476250</xdr:colOff>
                    <xdr:row>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09" r:id="rId6" name="Button 13">
              <controlPr defaultSize="0" print="0" autoFill="0" autoPict="0" macro="[0]!OP_保存して終了">
                <anchor moveWithCells="1" sizeWithCells="1">
                  <from>
                    <xdr:col>11</xdr:col>
                    <xdr:colOff>0</xdr:colOff>
                    <xdr:row>1</xdr:row>
                    <xdr:rowOff>0</xdr:rowOff>
                  </from>
                  <to>
                    <xdr:col>12</xdr:col>
                    <xdr:colOff>295275</xdr:colOff>
                    <xdr:row>4</xdr:row>
                    <xdr:rowOff>161925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7">
    <tabColor rgb="FFFF0000"/>
  </sheetPr>
  <dimension ref="B1:N43"/>
  <sheetViews>
    <sheetView workbookViewId="0">
      <selection activeCell="H12" sqref="H12"/>
    </sheetView>
  </sheetViews>
  <sheetFormatPr defaultRowHeight="13.5"/>
  <cols>
    <col min="1" max="1" width="3.75" customWidth="1"/>
    <col min="2" max="12" width="12.625" customWidth="1"/>
    <col min="13" max="13" width="3" customWidth="1"/>
    <col min="14" max="14" width="11.375" customWidth="1"/>
  </cols>
  <sheetData>
    <row r="1" spans="2:14" ht="14.25" thickBot="1"/>
    <row r="2" spans="2:14" ht="14.25" thickBot="1">
      <c r="B2" s="326" t="s">
        <v>101</v>
      </c>
      <c r="C2" s="327"/>
      <c r="D2" s="327"/>
      <c r="E2" s="327"/>
      <c r="F2" s="328"/>
      <c r="G2" s="317"/>
      <c r="H2" s="329" t="s">
        <v>102</v>
      </c>
      <c r="I2" s="330"/>
      <c r="J2" s="330"/>
      <c r="K2" s="330"/>
      <c r="L2" s="331"/>
    </row>
    <row r="3" spans="2:14" ht="14.25" thickBot="1">
      <c r="B3" s="60">
        <f>発注シート!C3</f>
        <v>0</v>
      </c>
      <c r="C3" s="86" t="s">
        <v>59</v>
      </c>
      <c r="D3" s="62">
        <f>発注シート!C10</f>
        <v>23250</v>
      </c>
      <c r="E3" s="308" t="str">
        <f>[1]!OPQUOTE(B3,C3,D3,"銘柄名")</f>
        <v>N225OP 18/03C23250</v>
      </c>
      <c r="F3" s="309"/>
      <c r="G3" s="318"/>
      <c r="H3" s="60">
        <f>B3</f>
        <v>0</v>
      </c>
      <c r="I3" s="86" t="s">
        <v>59</v>
      </c>
      <c r="J3" s="62">
        <f>発注シート!G10</f>
        <v>22625</v>
      </c>
      <c r="K3" s="308" t="str">
        <f>[1]!OPQUOTE(H3,I3,J3,"銘柄名")</f>
        <v>N225OP 18/03C22625</v>
      </c>
      <c r="L3" s="309"/>
    </row>
    <row r="4" spans="2:14">
      <c r="B4" s="324"/>
      <c r="C4" s="325"/>
      <c r="D4" s="43">
        <v>32</v>
      </c>
      <c r="E4" s="94"/>
      <c r="F4" s="99">
        <f>D4</f>
        <v>32</v>
      </c>
      <c r="G4" s="319">
        <f>F6+J6</f>
        <v>-13</v>
      </c>
      <c r="H4" s="324"/>
      <c r="I4" s="325"/>
      <c r="J4" s="43">
        <v>115</v>
      </c>
      <c r="K4" s="84"/>
      <c r="L4" s="83"/>
    </row>
    <row r="5" spans="2:14" ht="14.25" thickBot="1">
      <c r="B5" s="322"/>
      <c r="C5" s="323"/>
      <c r="D5" s="93">
        <f>D18</f>
        <v>40</v>
      </c>
      <c r="E5" s="95"/>
      <c r="F5" s="296">
        <f>D5</f>
        <v>40</v>
      </c>
      <c r="G5" s="320"/>
      <c r="H5" s="322"/>
      <c r="I5" s="323"/>
      <c r="J5" s="93">
        <f>J19</f>
        <v>110</v>
      </c>
      <c r="K5" s="85"/>
      <c r="L5" s="175"/>
    </row>
    <row r="6" spans="2:14" ht="14.25" thickBot="1">
      <c r="B6" s="314"/>
      <c r="C6" s="315"/>
      <c r="D6" s="96">
        <f>D4-D5</f>
        <v>-8</v>
      </c>
      <c r="E6" s="80"/>
      <c r="F6" s="181">
        <f>D6</f>
        <v>-8</v>
      </c>
      <c r="G6" s="321"/>
      <c r="H6" s="314"/>
      <c r="I6" s="316"/>
      <c r="J6" s="210">
        <f>J5-J4</f>
        <v>-5</v>
      </c>
      <c r="K6" s="97"/>
      <c r="L6" s="98"/>
    </row>
    <row r="7" spans="2:14" ht="14.25" thickBot="1"/>
    <row r="8" spans="2:14" ht="14.25" thickTop="1">
      <c r="G8" s="312" t="s">
        <v>186</v>
      </c>
      <c r="L8" s="307" t="s">
        <v>152</v>
      </c>
      <c r="N8" s="307" t="s">
        <v>154</v>
      </c>
    </row>
    <row r="9" spans="2:14" ht="14.25" thickBot="1">
      <c r="C9" s="162"/>
      <c r="D9" s="162" t="str">
        <f>IFERROR(VLOOKUP(D10,約定一覧!D4:E500,2,0),"-")</f>
        <v>-</v>
      </c>
      <c r="E9" s="272"/>
      <c r="F9" s="225"/>
      <c r="G9" s="313"/>
      <c r="I9" s="162"/>
      <c r="J9" s="162" t="str">
        <f>IFERROR(VLOOKUP(J10,約定一覧!L4:M500,2,0),"-")</f>
        <v>-</v>
      </c>
      <c r="L9" s="307"/>
      <c r="N9" s="307"/>
    </row>
    <row r="10" spans="2:14" ht="15" thickTop="1" thickBot="1">
      <c r="C10" s="162"/>
      <c r="D10" s="162" t="str">
        <f>発注シート!C21</f>
        <v>OP_S003</v>
      </c>
      <c r="I10" s="162"/>
      <c r="J10" s="162" t="str">
        <f>発注シート!G17</f>
        <v>OP_L003</v>
      </c>
      <c r="L10" s="164" t="s">
        <v>185</v>
      </c>
      <c r="N10" s="164" t="s">
        <v>185</v>
      </c>
    </row>
    <row r="11" spans="2:14" ht="14.25" thickBot="1">
      <c r="G11" s="176" t="s">
        <v>171</v>
      </c>
      <c r="L11" s="177" t="s">
        <v>144</v>
      </c>
      <c r="N11" s="177" t="s">
        <v>144</v>
      </c>
    </row>
    <row r="12" spans="2:14">
      <c r="G12" s="177" t="s">
        <v>144</v>
      </c>
      <c r="L12" s="178" t="s">
        <v>156</v>
      </c>
      <c r="N12" s="178" t="s">
        <v>157</v>
      </c>
    </row>
    <row r="13" spans="2:14">
      <c r="G13" s="178" t="s">
        <v>143</v>
      </c>
    </row>
    <row r="14" spans="2:14" ht="14.25" thickBot="1">
      <c r="C14" s="168" t="s">
        <v>21</v>
      </c>
      <c r="D14" s="169" t="s">
        <v>22</v>
      </c>
      <c r="E14" s="170" t="s">
        <v>23</v>
      </c>
      <c r="I14" s="171" t="s">
        <v>21</v>
      </c>
      <c r="J14" s="172" t="s">
        <v>22</v>
      </c>
      <c r="K14" s="173" t="s">
        <v>23</v>
      </c>
    </row>
    <row r="15" spans="2:14" ht="14.25" thickTop="1">
      <c r="C15" s="241">
        <f>[1]!OPBOARD(B3,C3,D3,"売気配数量2")</f>
        <v>4</v>
      </c>
      <c r="D15" s="242">
        <f>[1]!OPBOARD(B3,C3,D3,"気配値2")</f>
        <v>43</v>
      </c>
      <c r="E15" s="243">
        <f>[1]!OPBOARD(B3,C3,D3,"買気配数量2")</f>
        <v>0</v>
      </c>
      <c r="G15" s="310"/>
      <c r="I15" s="251">
        <f>[1]!OPBOARD(H3,I3,J3,"売気配数量2")</f>
        <v>1</v>
      </c>
      <c r="J15" s="252">
        <f>[1]!OPBOARD(H3,I3,J3,"気配値2")</f>
        <v>210</v>
      </c>
      <c r="K15" s="243">
        <f>[1]!OPBOARD(H3,I3,J3,"買気配数量2")</f>
        <v>0</v>
      </c>
    </row>
    <row r="16" spans="2:14">
      <c r="C16" s="244">
        <f>[1]!OPBOARD(B3,C3,D3,"売気配数量3")</f>
        <v>8</v>
      </c>
      <c r="D16" s="245">
        <f>[1]!OPBOARD(B3,C3,D3,"気配値3")</f>
        <v>42</v>
      </c>
      <c r="E16" s="246">
        <f>[1]!OPBOARD(B3,C3,D3,"買気配数量3")</f>
        <v>0</v>
      </c>
      <c r="G16" s="311"/>
      <c r="I16" s="253">
        <f>[1]!OPBOARD(H3,I3,J3,"売気配数量3")</f>
        <v>12</v>
      </c>
      <c r="J16" s="254">
        <f>[1]!OPBOARD(H3,I3,J3,"気配値3")</f>
        <v>145</v>
      </c>
      <c r="K16" s="246">
        <f>[1]!OPBOARD(H3,I3,J3,"買気配数量3")</f>
        <v>0</v>
      </c>
    </row>
    <row r="17" spans="3:11">
      <c r="C17" s="244">
        <f>[1]!OPBOARD(B3,C3,D3,"売気配数量4")</f>
        <v>9</v>
      </c>
      <c r="D17" s="245">
        <f>[1]!OPBOARD(B3,C3,D3,"気配値4")</f>
        <v>41</v>
      </c>
      <c r="E17" s="246">
        <f>[1]!OPBOARD(B3,C3,D3,"買気配数量4")</f>
        <v>0</v>
      </c>
      <c r="G17" s="165">
        <v>50</v>
      </c>
      <c r="I17" s="253">
        <f>[1]!OPBOARD(H3,I3,J3,"売気配数量4")</f>
        <v>4</v>
      </c>
      <c r="J17" s="254">
        <f>[1]!OPBOARD(H3,I3,J3,"気配値4")</f>
        <v>140</v>
      </c>
      <c r="K17" s="246">
        <f>[1]!OPBOARD(H3,I3,J3,"買気配数量4")</f>
        <v>0</v>
      </c>
    </row>
    <row r="18" spans="3:11">
      <c r="C18" s="244">
        <f>[1]!OPBOARD(B3,C3,D3,"売気配数量5")</f>
        <v>3</v>
      </c>
      <c r="D18" s="245">
        <f>[1]!OPBOARD(B3,C3,D3,"気配値5")</f>
        <v>40</v>
      </c>
      <c r="E18" s="246">
        <f>[1]!OPBOARD(B3,C3,D3,"買気配数量5")</f>
        <v>0</v>
      </c>
      <c r="I18" s="253">
        <f>[1]!OPBOARD(H3,I3,J3,"売気配数量5")</f>
        <v>8</v>
      </c>
      <c r="J18" s="254">
        <f>[1]!OPBOARD(H3,I3,J3,"気配値5")</f>
        <v>135</v>
      </c>
      <c r="K18" s="246">
        <f>[1]!OPBOARD(H3,I3,J3,"買気配数量5")</f>
        <v>0</v>
      </c>
    </row>
    <row r="19" spans="3:11">
      <c r="C19" s="167">
        <f>[1]!OPBOARD(B3,C3,D3,"売気配数量6")</f>
        <v>0</v>
      </c>
      <c r="D19" s="245">
        <f>[1]!OPBOARD(B3,C3,D3,"気配値6")</f>
        <v>39</v>
      </c>
      <c r="E19" s="247">
        <f>[1]!OPBOARD(B3,C3,D3,"買気配数量6")</f>
        <v>1</v>
      </c>
      <c r="G19" s="162" t="s">
        <v>134</v>
      </c>
      <c r="H19" s="79"/>
      <c r="I19" s="167">
        <f>[1]!OPBOARD(H3,I3,J3,"売気配数量6")</f>
        <v>0</v>
      </c>
      <c r="J19" s="254">
        <f>[1]!OPBOARD(H3,I3,J3,"気配値6")</f>
        <v>110</v>
      </c>
      <c r="K19" s="255">
        <f>[1]!OPBOARD(H3,I3,J3,"買気配数量6")</f>
        <v>10</v>
      </c>
    </row>
    <row r="20" spans="3:11">
      <c r="C20" s="167">
        <f>[1]!OPBOARD(B3,C3,D3,"売気配数量7")</f>
        <v>0</v>
      </c>
      <c r="D20" s="245">
        <f>[1]!OPBOARD(B3,C3,D3,"気配値7")</f>
        <v>38</v>
      </c>
      <c r="E20" s="247">
        <f>[1]!OPBOARD(B3,C3,D3,"買気配数量7")</f>
        <v>2</v>
      </c>
      <c r="G20" s="163">
        <f ca="1">TODAY()</f>
        <v>43149</v>
      </c>
      <c r="H20" s="182"/>
      <c r="I20" s="167">
        <f>[1]!OPBOARD(H3,I3,J3,"売気配数量7")</f>
        <v>0</v>
      </c>
      <c r="J20" s="254">
        <f>[1]!OPBOARD(H3,I3,J3,"気配値7")</f>
        <v>105</v>
      </c>
      <c r="K20" s="255">
        <f>[1]!OPBOARD(H3,I3,J3,"買気配数量7")</f>
        <v>8</v>
      </c>
    </row>
    <row r="21" spans="3:11">
      <c r="C21" s="167">
        <f>[1]!OPBOARD(B3,C3,D3,"売気配数量8")</f>
        <v>0</v>
      </c>
      <c r="D21" s="245">
        <f>[1]!OPBOARD(B3,C3,D3,"気配値8")</f>
        <v>36</v>
      </c>
      <c r="E21" s="247">
        <f>[1]!OPBOARD(B3,C3,D3,"買気配数量8")</f>
        <v>7</v>
      </c>
      <c r="G21" s="227">
        <f ca="1">NOW()-TODAY()</f>
        <v>0.81537858796218643</v>
      </c>
      <c r="I21" s="167">
        <f>[1]!OPBOARD(H3,I3,J3,"売気配数量8")</f>
        <v>0</v>
      </c>
      <c r="J21" s="254">
        <f>[1]!OPBOARD(H3,I3,J3,"気配値8")</f>
        <v>100</v>
      </c>
      <c r="K21" s="255">
        <f>[1]!OPBOARD(H3,I3,J3,"買気配数量8")</f>
        <v>8</v>
      </c>
    </row>
    <row r="22" spans="3:11">
      <c r="C22" s="248">
        <f>[1]!OPBOARD(B3,C3,D3,"売気配数量9")</f>
        <v>0</v>
      </c>
      <c r="D22" s="249">
        <f>[1]!OPBOARD(B3,C3,D3,"気配値9")</f>
        <v>35</v>
      </c>
      <c r="E22" s="250">
        <f>[1]!OPBOARD(B3,C3,D3,"買気配数量9")</f>
        <v>4</v>
      </c>
      <c r="I22" s="248">
        <f>[1]!OPBOARD(H3,I3,J3,"売気配数量9")</f>
        <v>0</v>
      </c>
      <c r="J22" s="256">
        <f>[1]!OPBOARD(H3,I3,J3,"気配値9")</f>
        <v>90</v>
      </c>
      <c r="K22" s="257">
        <f>[1]!OPBOARD(H3,I3,J3,"買気配数量9")</f>
        <v>3</v>
      </c>
    </row>
    <row r="23" spans="3:11" ht="14.25" thickBot="1">
      <c r="G23" s="162" t="s">
        <v>138</v>
      </c>
    </row>
    <row r="24" spans="3:11" ht="14.25" thickBot="1">
      <c r="D24" s="258">
        <f>[1]!OPQUOTE(B3,C3,D3,"現在値")</f>
        <v>39</v>
      </c>
      <c r="G24" s="162" t="str">
        <f>IFERROR(VLOOKUP(D10,約定一覧!D4:E500,4,0),"-")</f>
        <v>-</v>
      </c>
      <c r="J24" s="258">
        <f>[1]!OPQUOTE(H3,I3,J3,"現在値")</f>
        <v>120</v>
      </c>
    </row>
    <row r="25" spans="3:11">
      <c r="D25" s="260" t="s">
        <v>168</v>
      </c>
      <c r="G25" t="s">
        <v>188</v>
      </c>
      <c r="J25" s="259" t="s">
        <v>168</v>
      </c>
    </row>
    <row r="26" spans="3:11">
      <c r="G26" s="162" t="s">
        <v>139</v>
      </c>
    </row>
    <row r="27" spans="3:11">
      <c r="C27" s="268"/>
      <c r="G27" s="162" t="str">
        <f ca="1">IFERROR(G20-G24&amp;"日","-")</f>
        <v>-</v>
      </c>
    </row>
    <row r="28" spans="3:11">
      <c r="C28" s="271"/>
      <c r="F28" s="79"/>
    </row>
    <row r="29" spans="3:11">
      <c r="C29" s="271"/>
      <c r="F29" s="79"/>
      <c r="G29" s="270" t="s">
        <v>172</v>
      </c>
    </row>
    <row r="30" spans="3:11">
      <c r="C30" s="271"/>
      <c r="F30" s="79"/>
      <c r="G30" s="270" t="str">
        <f ca="1">IFERROR(G23-G27&amp;"日","-")</f>
        <v>-</v>
      </c>
    </row>
    <row r="31" spans="3:11">
      <c r="C31" s="271"/>
      <c r="F31" s="79"/>
    </row>
    <row r="32" spans="3:11">
      <c r="C32" s="273"/>
      <c r="F32" s="79"/>
    </row>
    <row r="33" spans="3:6">
      <c r="C33" s="273"/>
      <c r="F33" s="79"/>
    </row>
    <row r="34" spans="3:6">
      <c r="C34" s="291"/>
      <c r="F34" s="79"/>
    </row>
    <row r="35" spans="3:6">
      <c r="F35" s="79"/>
    </row>
    <row r="36" spans="3:6">
      <c r="F36" s="79"/>
    </row>
    <row r="37" spans="3:6">
      <c r="F37" s="79"/>
    </row>
    <row r="38" spans="3:6">
      <c r="F38" s="79"/>
    </row>
    <row r="39" spans="3:6">
      <c r="F39" s="79"/>
    </row>
    <row r="40" spans="3:6">
      <c r="F40" s="79"/>
    </row>
    <row r="41" spans="3:6">
      <c r="F41" s="79"/>
    </row>
    <row r="42" spans="3:6">
      <c r="F42" s="79"/>
    </row>
    <row r="43" spans="3:6">
      <c r="F43" s="79"/>
    </row>
  </sheetData>
  <mergeCells count="16">
    <mergeCell ref="N8:N9"/>
    <mergeCell ref="K3:L3"/>
    <mergeCell ref="G15:G16"/>
    <mergeCell ref="G8:G9"/>
    <mergeCell ref="B6:C6"/>
    <mergeCell ref="H6:I6"/>
    <mergeCell ref="G2:G3"/>
    <mergeCell ref="G4:G6"/>
    <mergeCell ref="B5:C5"/>
    <mergeCell ref="H5:I5"/>
    <mergeCell ref="B4:C4"/>
    <mergeCell ref="H4:I4"/>
    <mergeCell ref="E3:F3"/>
    <mergeCell ref="B2:F2"/>
    <mergeCell ref="H2:L2"/>
    <mergeCell ref="L8:L9"/>
  </mergeCells>
  <phoneticPr fontId="2"/>
  <conditionalFormatting sqref="G8:G9">
    <cfRule type="containsText" dxfId="15" priority="8" operator="containsText" text="決済">
      <formula>NOT(ISERROR(SEARCH("決済",G8)))</formula>
    </cfRule>
  </conditionalFormatting>
  <conditionalFormatting sqref="G11">
    <cfRule type="containsText" dxfId="14" priority="7" operator="containsText" text="決済完了">
      <formula>NOT(ISERROR(SEARCH("決済完了",G11)))</formula>
    </cfRule>
  </conditionalFormatting>
  <conditionalFormatting sqref="L10">
    <cfRule type="containsText" dxfId="13" priority="5" stopIfTrue="1" operator="containsText" text="OFF">
      <formula>NOT(ISERROR(SEARCH("OFF",L10)))</formula>
    </cfRule>
    <cfRule type="containsText" dxfId="12" priority="6" stopIfTrue="1" operator="containsText" text="ON">
      <formula>NOT(ISERROR(SEARCH("ON",L10)))</formula>
    </cfRule>
  </conditionalFormatting>
  <conditionalFormatting sqref="N10">
    <cfRule type="containsText" dxfId="11" priority="3" stopIfTrue="1" operator="containsText" text="OFF">
      <formula>NOT(ISERROR(SEARCH("OFF",N10)))</formula>
    </cfRule>
    <cfRule type="containsText" dxfId="10" priority="4" stopIfTrue="1" operator="containsText" text="ON">
      <formula>NOT(ISERROR(SEARCH("ON",N10)))</formula>
    </cfRule>
  </conditionalFormatting>
  <conditionalFormatting sqref="D15:D22">
    <cfRule type="expression" dxfId="9" priority="2">
      <formula>D15=$D$24</formula>
    </cfRule>
  </conditionalFormatting>
  <conditionalFormatting sqref="J15:J22">
    <cfRule type="expression" dxfId="8" priority="1">
      <formula>J15=$J$24</formula>
    </cfRule>
  </conditionalFormatting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5121" r:id="rId4" name="Button 1">
              <controlPr defaultSize="0" print="0" autoFill="0" autoPict="0" macro="[0]!OP_StartProc">
                <anchor moveWithCells="1" sizeWithCells="1">
                  <from>
                    <xdr:col>13</xdr:col>
                    <xdr:colOff>0</xdr:colOff>
                    <xdr:row>3</xdr:row>
                    <xdr:rowOff>0</xdr:rowOff>
                  </from>
                  <to>
                    <xdr:col>14</xdr:col>
                    <xdr:colOff>0</xdr:colOff>
                    <xdr:row>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22" r:id="rId5" name="Button 2">
              <controlPr defaultSize="0" print="0" autoFill="0" autoPict="0" macro="[0]!OP_EndProc">
                <anchor moveWithCells="1" sizeWithCells="1">
                  <from>
                    <xdr:col>13</xdr:col>
                    <xdr:colOff>0</xdr:colOff>
                    <xdr:row>5</xdr:row>
                    <xdr:rowOff>76200</xdr:rowOff>
                  </from>
                  <to>
                    <xdr:col>13</xdr:col>
                    <xdr:colOff>857250</xdr:colOff>
                    <xdr:row>6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23" r:id="rId6" name="Button 3">
              <controlPr defaultSize="0" print="0" autoFill="0" autoPict="0" macro="[0]!OP_保存して終了">
                <anchor moveWithCells="1" sizeWithCells="1">
                  <from>
                    <xdr:col>11</xdr:col>
                    <xdr:colOff>514350</xdr:colOff>
                    <xdr:row>15</xdr:row>
                    <xdr:rowOff>0</xdr:rowOff>
                  </from>
                  <to>
                    <xdr:col>13</xdr:col>
                    <xdr:colOff>466725</xdr:colOff>
                    <xdr:row>19</xdr:row>
                    <xdr:rowOff>161925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O16"/>
  <sheetViews>
    <sheetView workbookViewId="0">
      <selection activeCell="H20" sqref="H20"/>
    </sheetView>
  </sheetViews>
  <sheetFormatPr defaultRowHeight="13.5" customHeight="1"/>
  <cols>
    <col min="1" max="7" width="11.125" customWidth="1"/>
    <col min="8" max="8" width="1.75" customWidth="1"/>
    <col min="9" max="15" width="11.125" customWidth="1"/>
  </cols>
  <sheetData>
    <row r="1" spans="1:15" ht="13.5" customHeight="1" thickBot="1">
      <c r="A1" s="349" t="s">
        <v>135</v>
      </c>
      <c r="B1" s="350"/>
      <c r="C1" s="350"/>
      <c r="D1" s="350"/>
      <c r="E1" s="350"/>
      <c r="F1" s="350"/>
      <c r="G1" s="351"/>
      <c r="I1" s="346" t="s">
        <v>136</v>
      </c>
      <c r="J1" s="347"/>
      <c r="K1" s="347"/>
      <c r="L1" s="347"/>
      <c r="M1" s="347"/>
      <c r="N1" s="347"/>
      <c r="O1" s="348"/>
    </row>
    <row r="2" spans="1:15" ht="13.5" customHeight="1">
      <c r="A2" s="60">
        <f>価格リスト!F7</f>
        <v>0</v>
      </c>
      <c r="B2" s="61" t="s">
        <v>60</v>
      </c>
      <c r="C2" s="62">
        <f>建玉状況!D3</f>
        <v>23250</v>
      </c>
      <c r="D2" s="308" t="str">
        <f>[1]!OPQUOTE(A2,B2,C2,"銘柄名")</f>
        <v>N225OP 18/03C23250</v>
      </c>
      <c r="E2" s="341"/>
      <c r="F2" s="341"/>
      <c r="G2" s="309"/>
      <c r="I2" s="60">
        <f>価格リスト!F7</f>
        <v>0</v>
      </c>
      <c r="J2" s="61" t="s">
        <v>59</v>
      </c>
      <c r="K2" s="62">
        <f>建玉状況!J3</f>
        <v>22625</v>
      </c>
      <c r="L2" s="308" t="str">
        <f>[1]!OPQUOTE(I2,J2,K2,"銘柄名")</f>
        <v>N225OP 18/03C22625</v>
      </c>
      <c r="M2" s="341"/>
      <c r="N2" s="341"/>
      <c r="O2" s="309"/>
    </row>
    <row r="3" spans="1:15" ht="13.5" customHeight="1">
      <c r="A3" s="63" t="s">
        <v>0</v>
      </c>
      <c r="B3" s="42">
        <f>[1]!OPQUOTE(A2,B2,C2,"現在値")</f>
        <v>39</v>
      </c>
      <c r="C3" s="39" t="s">
        <v>16</v>
      </c>
      <c r="D3" s="1">
        <f>[1]!OPQUOTE(A2,B2,C2,"前日比")</f>
        <v>10</v>
      </c>
      <c r="E3" s="2" t="str">
        <f>"("&amp;[1]!OPQUOTE(A2,B2,C2,"前日比率")&amp;")"</f>
        <v>(34.48)</v>
      </c>
      <c r="F3" s="39" t="s">
        <v>19</v>
      </c>
      <c r="G3" s="64">
        <f>[1]!OPQUOTE(A2,B2,C2,"出来高")</f>
        <v>560</v>
      </c>
      <c r="I3" s="63" t="s">
        <v>0</v>
      </c>
      <c r="J3" s="42">
        <f>[1]!OPQUOTE(I2,J2,K2,"現在値")</f>
        <v>120</v>
      </c>
      <c r="K3" s="39" t="s">
        <v>16</v>
      </c>
      <c r="L3" s="1">
        <f>[1]!OPQUOTE(I2,J2,K2,"前日比")</f>
        <v>25</v>
      </c>
      <c r="M3" s="2" t="str">
        <f>"("&amp;[1]!OPQUOTE(I2,J2,K2,"前日比率")&amp;")"</f>
        <v>(26.32)</v>
      </c>
      <c r="N3" s="39" t="s">
        <v>19</v>
      </c>
      <c r="O3" s="64">
        <f>[1]!OPQUOTE(I2,J2,K2,"出来高")</f>
        <v>238</v>
      </c>
    </row>
    <row r="4" spans="1:15" ht="13.5" customHeight="1">
      <c r="A4" s="65" t="s">
        <v>1</v>
      </c>
      <c r="B4" s="38">
        <f>[1]!OPQUOTE(A2,B2,C2,"売買代金")</f>
        <v>18561</v>
      </c>
      <c r="C4" s="40" t="s">
        <v>17</v>
      </c>
      <c r="D4" s="88">
        <f>[1]!OPQUOTE(A2,B2,C2,"建玉残高")</f>
        <v>7555</v>
      </c>
      <c r="E4" s="41"/>
      <c r="F4" s="40" t="s">
        <v>20</v>
      </c>
      <c r="G4" s="66">
        <f>[1]!OPQUOTE(A2,B2,C2,"理論価格")</f>
        <v>39</v>
      </c>
      <c r="I4" s="65" t="s">
        <v>1</v>
      </c>
      <c r="J4" s="38">
        <f>[1]!OPQUOTE(I2,J2,K2,"売買代金")</f>
        <v>24720</v>
      </c>
      <c r="K4" s="40" t="s">
        <v>17</v>
      </c>
      <c r="L4" s="120">
        <f>[1]!OPQUOTE(I2,J2,K2,"建玉残高")</f>
        <v>1656</v>
      </c>
      <c r="M4" s="41"/>
      <c r="N4" s="40" t="s">
        <v>20</v>
      </c>
      <c r="O4" s="66">
        <f>[1]!OPQUOTE(I2,J2,K2,"理論価格")</f>
        <v>120</v>
      </c>
    </row>
    <row r="5" spans="1:15" ht="13.5" customHeight="1" thickBot="1">
      <c r="A5" s="67" t="s">
        <v>2</v>
      </c>
      <c r="B5" s="68">
        <f>[1]!OPQUOTE(A2,B2,C2,"前日終値")</f>
        <v>29</v>
      </c>
      <c r="C5" s="69" t="s">
        <v>18</v>
      </c>
      <c r="D5" s="70" t="str">
        <f>[1]!OPQUOTE(A2,B2,C2,"HV")</f>
        <v>14.9466</v>
      </c>
      <c r="E5" s="71"/>
      <c r="F5" s="69" t="s">
        <v>61</v>
      </c>
      <c r="G5" s="72" t="str">
        <f>[1]!OPQUOTE(A2,B2,C2,"IV")</f>
        <v>18.73</v>
      </c>
      <c r="I5" s="67" t="s">
        <v>2</v>
      </c>
      <c r="J5" s="68">
        <f>[1]!OPQUOTE(I2,J2,K2,"前日終値")</f>
        <v>95</v>
      </c>
      <c r="K5" s="69" t="s">
        <v>18</v>
      </c>
      <c r="L5" s="70" t="str">
        <f>[1]!OPQUOTE(I2,J2,K2,"HV")</f>
        <v>14.9466</v>
      </c>
      <c r="M5" s="71"/>
      <c r="N5" s="69" t="s">
        <v>61</v>
      </c>
      <c r="O5" s="72" t="str">
        <f>[1]!OPQUOTE(I2,J2,K2,"IV")</f>
        <v>18.33</v>
      </c>
    </row>
    <row r="6" spans="1:15" ht="13.5" customHeight="1">
      <c r="A6" s="77"/>
      <c r="B6" s="308" t="s">
        <v>77</v>
      </c>
      <c r="C6" s="340"/>
      <c r="D6" s="308" t="s">
        <v>78</v>
      </c>
      <c r="E6" s="340"/>
      <c r="F6" s="341" t="s">
        <v>3</v>
      </c>
      <c r="G6" s="309"/>
      <c r="I6" s="77"/>
      <c r="J6" s="308" t="s">
        <v>77</v>
      </c>
      <c r="K6" s="340"/>
      <c r="L6" s="308" t="s">
        <v>78</v>
      </c>
      <c r="M6" s="340"/>
      <c r="N6" s="341" t="s">
        <v>3</v>
      </c>
      <c r="O6" s="309"/>
    </row>
    <row r="7" spans="1:15" ht="13.5" customHeight="1">
      <c r="A7" s="51" t="s">
        <v>4</v>
      </c>
      <c r="B7" s="44">
        <f>[1]!OPQUOTE(A2,B2,C2,"日中始値")</f>
        <v>22</v>
      </c>
      <c r="C7" s="48" t="str">
        <f>[1]!OPQUOTE(A2,B2,C2,"日中始値時間")</f>
        <v>09:00:01</v>
      </c>
      <c r="D7" s="44">
        <f>[1]!OPQUOTE(A2,B2,C2,"夜間始値")</f>
        <v>30</v>
      </c>
      <c r="E7" s="48" t="str">
        <f>[1]!OPQUOTE(A2,B2,C2,"夜間始値時刻")</f>
        <v>16:30:01</v>
      </c>
      <c r="F7" s="46">
        <f>[1]!OPQUOTE(A2,B2,C2,"始値")</f>
        <v>30</v>
      </c>
      <c r="G7" s="52" t="str">
        <f>[1]!OPQUOTE(A2,B2,C2,"始値時刻")</f>
        <v>16:30:01</v>
      </c>
      <c r="I7" s="51" t="s">
        <v>4</v>
      </c>
      <c r="J7" s="44">
        <f>[1]!OPQUOTE(I2,J2,K2,"日中始値")</f>
        <v>75</v>
      </c>
      <c r="K7" s="48" t="str">
        <f>[1]!OPQUOTE(I2,J2,K2,"日中始値時間")</f>
        <v>09:00:01</v>
      </c>
      <c r="L7" s="44">
        <f>[1]!OPQUOTE(I2,J2,K2,"夜間始値")</f>
        <v>100</v>
      </c>
      <c r="M7" s="48" t="str">
        <f>[1]!OPQUOTE(I2,J2,K2,"夜間始値時刻")</f>
        <v>16:30:03</v>
      </c>
      <c r="N7" s="46">
        <f>[1]!OPQUOTE(I2,J2,K2,"始値")</f>
        <v>100</v>
      </c>
      <c r="O7" s="52" t="str">
        <f>[1]!OPQUOTE(I2,J2,K2,"始値時刻")</f>
        <v>16:30:03</v>
      </c>
    </row>
    <row r="8" spans="1:15" ht="13.5" customHeight="1">
      <c r="A8" s="53" t="s">
        <v>5</v>
      </c>
      <c r="B8" s="45">
        <f>[1]!OPQUOTE(A2,B2,C2,"日中高値")</f>
        <v>42</v>
      </c>
      <c r="C8" s="49" t="str">
        <f>[1]!OPQUOTE(A2,B2,C2,"日中高値時間")</f>
        <v>12:47:05</v>
      </c>
      <c r="D8" s="45">
        <f>[1]!OPQUOTE(A2,B2,C2,"夜間高値")</f>
        <v>39</v>
      </c>
      <c r="E8" s="49" t="str">
        <f>[1]!OPQUOTE(A2,B2,C2,"夜間高値時刻")</f>
        <v>02:34:27</v>
      </c>
      <c r="F8" s="47">
        <f>[1]!OPQUOTE(A2,B2,C2,"高値")</f>
        <v>39</v>
      </c>
      <c r="G8" s="54" t="str">
        <f>[1]!OPQUOTE(A2,B2,C2,"高値時刻")</f>
        <v>02:34:27</v>
      </c>
      <c r="I8" s="53" t="s">
        <v>5</v>
      </c>
      <c r="J8" s="45">
        <f>[1]!OPQUOTE(I2,J2,K2,"日中高値")</f>
        <v>125</v>
      </c>
      <c r="K8" s="49" t="str">
        <f>[1]!OPQUOTE(I2,J2,K2,"日中高値時間")</f>
        <v>12:47:20</v>
      </c>
      <c r="L8" s="45">
        <f>[1]!OPQUOTE(I2,J2,K2,"夜間高値")</f>
        <v>125</v>
      </c>
      <c r="M8" s="49" t="str">
        <f>[1]!OPQUOTE(I2,J2,K2,"夜間高値時刻")</f>
        <v>05:11:22</v>
      </c>
      <c r="N8" s="47">
        <f>[1]!OPQUOTE(I2,J2,K2,"高値")</f>
        <v>125</v>
      </c>
      <c r="O8" s="54" t="str">
        <f>[1]!OPQUOTE(I2,J2,K2,"高値時刻")</f>
        <v>05:11:22</v>
      </c>
    </row>
    <row r="9" spans="1:15" ht="13.5" customHeight="1">
      <c r="A9" s="53" t="s">
        <v>6</v>
      </c>
      <c r="B9" s="45">
        <f>[1]!OPQUOTE(A2,B2,C2,"日中安値")</f>
        <v>20</v>
      </c>
      <c r="C9" s="49" t="str">
        <f>[1]!OPQUOTE(A2,B2,C2,"日中安値時間")</f>
        <v>09:09:35</v>
      </c>
      <c r="D9" s="45">
        <f>[1]!OPQUOTE(A2,B2,C2,"夜間安値")</f>
        <v>27</v>
      </c>
      <c r="E9" s="49" t="str">
        <f>[1]!OPQUOTE(A2,B2,C2,"夜間安値時刻")</f>
        <v>17:01:54</v>
      </c>
      <c r="F9" s="47">
        <f>[1]!OPQUOTE(A2,B2,C2,"安値")</f>
        <v>27</v>
      </c>
      <c r="G9" s="54" t="str">
        <f>[1]!OPQUOTE(A2,B2,C2,"安値時刻")</f>
        <v>17:01:54</v>
      </c>
      <c r="I9" s="53" t="s">
        <v>6</v>
      </c>
      <c r="J9" s="45">
        <f>[1]!OPQUOTE(I2,J2,K2,"日中安値")</f>
        <v>65</v>
      </c>
      <c r="K9" s="49" t="str">
        <f>[1]!OPQUOTE(I2,J2,K2,"日中安値時間")</f>
        <v>09:08:50</v>
      </c>
      <c r="L9" s="45">
        <f>[1]!OPQUOTE(I2,J2,K2,"夜間安値")</f>
        <v>95</v>
      </c>
      <c r="M9" s="49" t="str">
        <f>[1]!OPQUOTE(I2,J2,K2,"夜間安値時刻")</f>
        <v>16:35:35</v>
      </c>
      <c r="N9" s="47">
        <f>[1]!OPQUOTE(I2,J2,K2,"安値")</f>
        <v>95</v>
      </c>
      <c r="O9" s="54" t="str">
        <f>[1]!OPQUOTE(I2,J2,K2,"安値時刻")</f>
        <v>16:35:35</v>
      </c>
    </row>
    <row r="10" spans="1:15" ht="13.5" customHeight="1" thickBot="1">
      <c r="A10" s="55" t="s">
        <v>7</v>
      </c>
      <c r="B10" s="56">
        <f>[1]!OPQUOTE(A2,B2,C2,"日中終値")</f>
        <v>29</v>
      </c>
      <c r="C10" s="57" t="str">
        <f>[1]!OPQUOTE(A2,B2,C2,"日中終値時間")</f>
        <v>15:09:48</v>
      </c>
      <c r="D10" s="56">
        <f>[1]!OPQUOTE(A2,B2,C2,"夜間終値")</f>
        <v>39</v>
      </c>
      <c r="E10" s="57" t="str">
        <f>[1]!OPQUOTE(A2,B2,C2,"夜間終値時刻")</f>
        <v>05:18:37</v>
      </c>
      <c r="F10" s="58">
        <f>[1]!OPQUOTE(A2,B2,C2,"夜間終値")</f>
        <v>39</v>
      </c>
      <c r="G10" s="59" t="str">
        <f>[1]!OPQUOTE(A2,B2,C2,"夜間終値時刻")</f>
        <v>05:18:37</v>
      </c>
      <c r="I10" s="55" t="s">
        <v>7</v>
      </c>
      <c r="J10" s="56">
        <f>[1]!OPQUOTE(I2,J2,K2,"日中終値")</f>
        <v>95</v>
      </c>
      <c r="K10" s="57" t="str">
        <f>[1]!OPQUOTE(I2,J2,K2,"日中終値時間")</f>
        <v>15:15:01</v>
      </c>
      <c r="L10" s="56">
        <f>[1]!OPQUOTE(I2,J2,K2,"夜間終値")</f>
        <v>120</v>
      </c>
      <c r="M10" s="57" t="str">
        <f>[1]!OPQUOTE(I2,J2,K2,"夜間終値時刻")</f>
        <v>05:30:01</v>
      </c>
      <c r="N10" s="58">
        <f>[1]!OPQUOTE(I2,J2,K2,"夜間終値")</f>
        <v>120</v>
      </c>
      <c r="O10" s="59" t="str">
        <f>[1]!OPQUOTE(I2,J2,K2,"夜間終値時刻")</f>
        <v>05:30:01</v>
      </c>
    </row>
    <row r="11" spans="1:15" ht="13.5" customHeight="1">
      <c r="A11" s="77" t="s">
        <v>8</v>
      </c>
      <c r="B11" s="308" t="s">
        <v>9</v>
      </c>
      <c r="C11" s="340"/>
      <c r="D11" s="341" t="s">
        <v>10</v>
      </c>
      <c r="E11" s="341"/>
      <c r="F11" s="308" t="s">
        <v>11</v>
      </c>
      <c r="G11" s="309"/>
      <c r="I11" s="77" t="s">
        <v>8</v>
      </c>
      <c r="J11" s="308" t="s">
        <v>9</v>
      </c>
      <c r="K11" s="340"/>
      <c r="L11" s="341" t="s">
        <v>10</v>
      </c>
      <c r="M11" s="341"/>
      <c r="N11" s="308" t="s">
        <v>11</v>
      </c>
      <c r="O11" s="309"/>
    </row>
    <row r="12" spans="1:15" ht="13.5" customHeight="1">
      <c r="A12" s="73">
        <f>[1]!OPQUOTE(A2,B2,C2,"値幅下限")</f>
        <v>1</v>
      </c>
      <c r="B12" s="342">
        <f>[1]!OPQUOTE(A2,B2,C2,"上場来高値")</f>
        <v>990</v>
      </c>
      <c r="C12" s="343"/>
      <c r="D12" s="344" t="str">
        <f>[1]!OPQUOTE(A2,B2,C2,"SQ日")</f>
        <v>2018/03/09</v>
      </c>
      <c r="E12" s="345"/>
      <c r="F12" s="335" t="str">
        <f>[1]!OPQUOTE(A2,B2,C2,"日経平均年初来高値")</f>
        <v>24129.34</v>
      </c>
      <c r="G12" s="336"/>
      <c r="I12" s="73">
        <f>[1]!OPQUOTE(I2,J2,K2,"値幅下限")</f>
        <v>1</v>
      </c>
      <c r="J12" s="342">
        <f>[1]!OPQUOTE(I2,J2,K2,"上場来高値")</f>
        <v>720</v>
      </c>
      <c r="K12" s="343"/>
      <c r="L12" s="344" t="str">
        <f>[1]!OPQUOTE(I2,J2,K2,"SQ日")</f>
        <v>2018/03/09</v>
      </c>
      <c r="M12" s="345"/>
      <c r="N12" s="335" t="str">
        <f>[1]!OPQUOTE(I2,J2,K2,"日経平均年初来高値")</f>
        <v>24129.34</v>
      </c>
      <c r="O12" s="336"/>
    </row>
    <row r="13" spans="1:15" ht="13.5" customHeight="1" thickBot="1">
      <c r="A13" s="74">
        <f>[1]!OPQUOTE(A2,B2,C2,"値幅上限")</f>
        <v>915</v>
      </c>
      <c r="B13" s="337" t="str">
        <f>[1]!OPQUOTE(A2,B2,C2,"上場来高値日付")</f>
        <v>2018/01/09</v>
      </c>
      <c r="C13" s="338"/>
      <c r="D13" s="87" t="s">
        <v>99</v>
      </c>
      <c r="E13" s="213">
        <f>[1]!OPQUOTE(A2,B2,C2,"残存日数")</f>
        <v>21</v>
      </c>
      <c r="F13" s="337" t="str">
        <f>[1]!OPQUOTE(A2,B2,C2,"日経平均年初来高値日付")</f>
        <v>2018/01/23</v>
      </c>
      <c r="G13" s="339"/>
      <c r="I13" s="74">
        <f>[1]!OPQUOTE(I2,J2,K2,"値幅上限")</f>
        <v>1420</v>
      </c>
      <c r="J13" s="337" t="str">
        <f>[1]!OPQUOTE(I2,J2,K2,"上場来高値日付")</f>
        <v>2017/12/20</v>
      </c>
      <c r="K13" s="338"/>
      <c r="L13" s="119" t="s">
        <v>99</v>
      </c>
      <c r="M13" s="213">
        <f>[1]!OPQUOTE(I2,J2,K2,"残存日数")</f>
        <v>21</v>
      </c>
      <c r="N13" s="337" t="str">
        <f>[1]!OPQUOTE(I2,J2,K2,"日経平均年初来高値日付")</f>
        <v>2018/01/23</v>
      </c>
      <c r="O13" s="339"/>
    </row>
    <row r="14" spans="1:15" ht="13.5" customHeight="1">
      <c r="A14" s="77" t="s">
        <v>12</v>
      </c>
      <c r="B14" s="308" t="s">
        <v>13</v>
      </c>
      <c r="C14" s="340"/>
      <c r="D14" s="341" t="s">
        <v>14</v>
      </c>
      <c r="E14" s="341"/>
      <c r="F14" s="308" t="s">
        <v>15</v>
      </c>
      <c r="G14" s="309"/>
      <c r="I14" s="77" t="s">
        <v>12</v>
      </c>
      <c r="J14" s="308" t="s">
        <v>13</v>
      </c>
      <c r="K14" s="340"/>
      <c r="L14" s="341" t="s">
        <v>14</v>
      </c>
      <c r="M14" s="341"/>
      <c r="N14" s="308" t="s">
        <v>15</v>
      </c>
      <c r="O14" s="309"/>
    </row>
    <row r="15" spans="1:15" ht="13.5" customHeight="1">
      <c r="A15" s="73">
        <f>[1]!OPQUOTE(A2,B2,C2,"売気配値")</f>
        <v>40</v>
      </c>
      <c r="B15" s="332">
        <f>[1]!OPQUOTE(A2,B2,C2,"上場来安値")</f>
        <v>20</v>
      </c>
      <c r="C15" s="333"/>
      <c r="D15" s="334" t="str">
        <f>[1]!OPQUOTE(A2,B2,C2,"日経平均")</f>
        <v>21,720.25</v>
      </c>
      <c r="E15" s="334"/>
      <c r="F15" s="335" t="str">
        <f>[1]!OPQUOTE(A2,B2,C2,"日経平均年初来安値")</f>
        <v>18224.68</v>
      </c>
      <c r="G15" s="336"/>
      <c r="I15" s="73">
        <f>[1]!OPQUOTE(I2,J2,K2,"売気配値")</f>
        <v>135</v>
      </c>
      <c r="J15" s="332">
        <f>[1]!OPQUOTE(I2,J2,K2,"上場来安値")</f>
        <v>55</v>
      </c>
      <c r="K15" s="333"/>
      <c r="L15" s="334" t="str">
        <f>[1]!OPQUOTE(I2,J2,K2,"日経平均")</f>
        <v>21,720.25</v>
      </c>
      <c r="M15" s="334"/>
      <c r="N15" s="335" t="str">
        <f>[1]!OPQUOTE(I2,J2,K2,"日経平均年初来安値")</f>
        <v>18224.68</v>
      </c>
      <c r="O15" s="336"/>
    </row>
    <row r="16" spans="1:15" ht="13.5" customHeight="1" thickBot="1">
      <c r="A16" s="74">
        <f>[1]!OPQUOTE(A2,B2,C2,"買気配値")</f>
        <v>39</v>
      </c>
      <c r="B16" s="337" t="str">
        <f>[1]!OPQUOTE(A2,B2,C2,"上場来安値日付")</f>
        <v>2018/02/16</v>
      </c>
      <c r="C16" s="338"/>
      <c r="D16" s="75" t="str">
        <f>[1]!OPQUOTE(A2,B2,C2,"日経平均前日比")</f>
        <v>255.27</v>
      </c>
      <c r="E16" s="76" t="str">
        <f>"("&amp;[1]!OPQUOTE(A2,B2,C2,"日経平均前日比率")&amp;"%)"</f>
        <v>(+1.19%)</v>
      </c>
      <c r="F16" s="337" t="str">
        <f>[1]!OPQUOTE(A2,B2,C2,"日経平均年初来安値日付")</f>
        <v>2017/04/17</v>
      </c>
      <c r="G16" s="339"/>
      <c r="I16" s="74">
        <f>[1]!OPQUOTE(I2,J2,K2,"買気配値")</f>
        <v>110</v>
      </c>
      <c r="J16" s="337" t="str">
        <f>[1]!OPQUOTE(I2,J2,K2,"上場来安値日付")</f>
        <v>2018/02/14</v>
      </c>
      <c r="K16" s="338"/>
      <c r="L16" s="75" t="str">
        <f>[1]!OPQUOTE(I2,J2,K2,"日経平均前日比")</f>
        <v>255.27</v>
      </c>
      <c r="M16" s="76" t="str">
        <f>"("&amp;[1]!OPQUOTE(I2,J2,K2,"日経平均前日比率")&amp;"%)"</f>
        <v>(+1.19%)</v>
      </c>
      <c r="N16" s="337" t="str">
        <f>[1]!OPQUOTE(I2,J2,K2,"日経平均年初来安値日付")</f>
        <v>2017/04/17</v>
      </c>
      <c r="O16" s="339"/>
    </row>
  </sheetData>
  <mergeCells count="42">
    <mergeCell ref="A1:G1"/>
    <mergeCell ref="D2:G2"/>
    <mergeCell ref="F14:G14"/>
    <mergeCell ref="B6:C6"/>
    <mergeCell ref="D6:E6"/>
    <mergeCell ref="F6:G6"/>
    <mergeCell ref="F15:G15"/>
    <mergeCell ref="F16:G16"/>
    <mergeCell ref="D11:E11"/>
    <mergeCell ref="D12:E12"/>
    <mergeCell ref="D14:E14"/>
    <mergeCell ref="D15:E15"/>
    <mergeCell ref="F11:G11"/>
    <mergeCell ref="F12:G12"/>
    <mergeCell ref="F13:G13"/>
    <mergeCell ref="B15:C15"/>
    <mergeCell ref="B16:C16"/>
    <mergeCell ref="B11:C11"/>
    <mergeCell ref="B12:C12"/>
    <mergeCell ref="B13:C13"/>
    <mergeCell ref="B14:C14"/>
    <mergeCell ref="I1:O1"/>
    <mergeCell ref="L2:O2"/>
    <mergeCell ref="J6:K6"/>
    <mergeCell ref="L6:M6"/>
    <mergeCell ref="N6:O6"/>
    <mergeCell ref="J11:K11"/>
    <mergeCell ref="L11:M11"/>
    <mergeCell ref="N11:O11"/>
    <mergeCell ref="J12:K12"/>
    <mergeCell ref="L12:M12"/>
    <mergeCell ref="N12:O12"/>
    <mergeCell ref="J13:K13"/>
    <mergeCell ref="N13:O13"/>
    <mergeCell ref="J14:K14"/>
    <mergeCell ref="L14:M14"/>
    <mergeCell ref="N14:O14"/>
    <mergeCell ref="J15:K15"/>
    <mergeCell ref="L15:M15"/>
    <mergeCell ref="N15:O15"/>
    <mergeCell ref="J16:K16"/>
    <mergeCell ref="N16:O16"/>
  </mergeCells>
  <phoneticPr fontId="2"/>
  <pageMargins left="0.75" right="0.75" top="1" bottom="1" header="0.51200000000000001" footer="0.51200000000000001"/>
  <pageSetup paperSize="9" orientation="portrait" horizontalDpi="300" verticalDpi="30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/>
  <dimension ref="A1:D98"/>
  <sheetViews>
    <sheetView zoomScaleNormal="100" workbookViewId="0">
      <selection activeCell="B69" sqref="B69"/>
    </sheetView>
  </sheetViews>
  <sheetFormatPr defaultRowHeight="13.5"/>
  <cols>
    <col min="1" max="1" width="12.75" customWidth="1"/>
    <col min="2" max="2" width="13.5" customWidth="1"/>
    <col min="3" max="3" width="10.5" customWidth="1"/>
    <col min="4" max="4" width="95.875" customWidth="1"/>
  </cols>
  <sheetData>
    <row r="1" spans="1:4" ht="14.25" thickBot="1">
      <c r="A1" s="355"/>
    </row>
    <row r="2" spans="1:4" ht="14.25" thickBot="1">
      <c r="A2" s="356"/>
      <c r="B2" s="107">
        <f>IF(発注シート!E3="発注済",1,0)</f>
        <v>0</v>
      </c>
    </row>
    <row r="3" spans="1:4">
      <c r="A3" s="357"/>
      <c r="B3" s="106" t="str">
        <f>IF(B2=1,[1]!opneworder(C5,C6,C7,C8,C9,C10,C11,C12,C13,C14,C15,C16,C17,C18,C19,C20,C21,C22,C23,C24),"未発注")</f>
        <v>未発注</v>
      </c>
    </row>
    <row r="4" spans="1:4">
      <c r="A4" s="352" t="s">
        <v>24</v>
      </c>
      <c r="B4" s="353"/>
      <c r="C4" s="353"/>
      <c r="D4" s="354"/>
    </row>
    <row r="5" spans="1:4">
      <c r="A5" s="9" t="s">
        <v>31</v>
      </c>
      <c r="B5" s="10" t="s">
        <v>26</v>
      </c>
      <c r="C5" s="104">
        <f>発注シート!C3</f>
        <v>0</v>
      </c>
      <c r="D5" s="13" t="s">
        <v>75</v>
      </c>
    </row>
    <row r="6" spans="1:4">
      <c r="A6" s="11" t="s">
        <v>32</v>
      </c>
      <c r="B6" s="12" t="s">
        <v>62</v>
      </c>
      <c r="C6" s="100" t="s">
        <v>60</v>
      </c>
      <c r="D6" s="13" t="s">
        <v>70</v>
      </c>
    </row>
    <row r="7" spans="1:4">
      <c r="A7" s="11" t="s">
        <v>33</v>
      </c>
      <c r="B7" s="12" t="s">
        <v>64</v>
      </c>
      <c r="C7" s="104">
        <f>発注シート!C10</f>
        <v>23250</v>
      </c>
      <c r="D7" s="13"/>
    </row>
    <row r="8" spans="1:4">
      <c r="A8" s="11" t="s">
        <v>36</v>
      </c>
      <c r="B8" s="12" t="s">
        <v>34</v>
      </c>
      <c r="C8" s="100">
        <v>1</v>
      </c>
      <c r="D8" s="13" t="s">
        <v>35</v>
      </c>
    </row>
    <row r="9" spans="1:4" ht="32.25" customHeight="1">
      <c r="A9" s="11" t="s">
        <v>38</v>
      </c>
      <c r="B9" s="12" t="s">
        <v>37</v>
      </c>
      <c r="C9" s="101"/>
      <c r="D9" s="27" t="s">
        <v>88</v>
      </c>
    </row>
    <row r="10" spans="1:4" ht="16.5" customHeight="1">
      <c r="A10" s="11" t="s">
        <v>40</v>
      </c>
      <c r="B10" s="12" t="s">
        <v>39</v>
      </c>
      <c r="C10" s="100">
        <v>1</v>
      </c>
      <c r="D10" s="27" t="s">
        <v>89</v>
      </c>
    </row>
    <row r="11" spans="1:4">
      <c r="A11" s="11" t="s">
        <v>43</v>
      </c>
      <c r="B11" s="12" t="s">
        <v>41</v>
      </c>
      <c r="C11" s="137">
        <v>1</v>
      </c>
      <c r="D11" s="13" t="s">
        <v>42</v>
      </c>
    </row>
    <row r="12" spans="1:4" ht="27">
      <c r="A12" s="11" t="s">
        <v>45</v>
      </c>
      <c r="B12" s="12" t="s">
        <v>44</v>
      </c>
      <c r="C12" s="100">
        <v>13</v>
      </c>
      <c r="D12" s="27" t="s">
        <v>94</v>
      </c>
    </row>
    <row r="13" spans="1:4">
      <c r="A13" s="11" t="s">
        <v>47</v>
      </c>
      <c r="B13" s="12" t="s">
        <v>46</v>
      </c>
      <c r="C13" s="100">
        <v>0</v>
      </c>
      <c r="D13" s="13" t="s">
        <v>65</v>
      </c>
    </row>
    <row r="14" spans="1:4">
      <c r="A14" s="11" t="s">
        <v>50</v>
      </c>
      <c r="B14" s="12" t="s">
        <v>48</v>
      </c>
      <c r="C14" s="100">
        <v>1</v>
      </c>
      <c r="D14" s="13" t="s">
        <v>49</v>
      </c>
    </row>
    <row r="15" spans="1:4">
      <c r="A15" s="11" t="s">
        <v>53</v>
      </c>
      <c r="B15" s="12" t="s">
        <v>51</v>
      </c>
      <c r="C15" s="100">
        <f>IF(発注シート!G3="ON",0,1)</f>
        <v>0</v>
      </c>
      <c r="D15" s="13" t="s">
        <v>52</v>
      </c>
    </row>
    <row r="16" spans="1:4">
      <c r="A16" s="11" t="s">
        <v>66</v>
      </c>
      <c r="B16" s="12" t="s">
        <v>54</v>
      </c>
      <c r="C16" s="100">
        <v>1</v>
      </c>
      <c r="D16" s="13" t="s">
        <v>52</v>
      </c>
    </row>
    <row r="17" spans="1:4" ht="14.25" thickBot="1">
      <c r="A17" s="11" t="s">
        <v>67</v>
      </c>
      <c r="B17" s="12" t="s">
        <v>55</v>
      </c>
      <c r="C17" s="100">
        <v>1</v>
      </c>
      <c r="D17" s="13" t="s">
        <v>52</v>
      </c>
    </row>
    <row r="18" spans="1:4" ht="14.25" thickBot="1">
      <c r="A18" s="11" t="s">
        <v>68</v>
      </c>
      <c r="B18" s="113" t="s">
        <v>56</v>
      </c>
      <c r="C18" s="116">
        <f>発注シート!C2</f>
        <v>0</v>
      </c>
      <c r="D18" s="114" t="s">
        <v>76</v>
      </c>
    </row>
    <row r="19" spans="1:4">
      <c r="A19" s="11" t="s">
        <v>69</v>
      </c>
      <c r="B19" s="12" t="s">
        <v>57</v>
      </c>
      <c r="C19" s="105" t="str">
        <f>"OP_S"&amp;発注シート!C5</f>
        <v>OP_S003</v>
      </c>
      <c r="D19" s="13" t="s">
        <v>58</v>
      </c>
    </row>
    <row r="20" spans="1:4" s="22" customFormat="1">
      <c r="A20" s="11" t="s">
        <v>79</v>
      </c>
      <c r="B20" s="12" t="s">
        <v>80</v>
      </c>
      <c r="C20" s="100">
        <v>1</v>
      </c>
      <c r="D20" s="35" t="s">
        <v>98</v>
      </c>
    </row>
    <row r="21" spans="1:4" s="22" customFormat="1" ht="27">
      <c r="A21" s="11" t="s">
        <v>81</v>
      </c>
      <c r="B21" s="12" t="s">
        <v>85</v>
      </c>
      <c r="C21" s="105" t="str">
        <f>C19</f>
        <v>OP_S003</v>
      </c>
      <c r="D21" s="24" t="s">
        <v>86</v>
      </c>
    </row>
    <row r="22" spans="1:4" s="22" customFormat="1" ht="27">
      <c r="A22" s="11" t="s">
        <v>82</v>
      </c>
      <c r="B22" s="25" t="s">
        <v>83</v>
      </c>
      <c r="C22" s="100"/>
      <c r="D22" s="32" t="s">
        <v>95</v>
      </c>
    </row>
    <row r="23" spans="1:4">
      <c r="A23" s="11" t="s">
        <v>84</v>
      </c>
      <c r="B23" s="28" t="s">
        <v>87</v>
      </c>
      <c r="C23" s="100"/>
      <c r="D23" s="33" t="s">
        <v>96</v>
      </c>
    </row>
    <row r="24" spans="1:4">
      <c r="A24" s="29" t="s">
        <v>90</v>
      </c>
      <c r="B24" s="30" t="s">
        <v>91</v>
      </c>
      <c r="C24" s="102" t="s">
        <v>93</v>
      </c>
      <c r="D24" s="31" t="s">
        <v>92</v>
      </c>
    </row>
    <row r="25" spans="1:4">
      <c r="A25" s="21"/>
      <c r="B25" s="23"/>
      <c r="D25" s="22"/>
    </row>
    <row r="26" spans="1:4">
      <c r="A26" s="21"/>
      <c r="B26" s="23"/>
      <c r="D26" s="22"/>
    </row>
    <row r="27" spans="1:4">
      <c r="A27" s="18"/>
    </row>
    <row r="28" spans="1:4">
      <c r="A28" s="358"/>
      <c r="B28" s="108"/>
    </row>
    <row r="29" spans="1:4">
      <c r="A29" s="359"/>
    </row>
    <row r="30" spans="1:4">
      <c r="A30" s="360"/>
      <c r="B30" s="106" t="str">
        <f>IF(B2=1,[1]!opneworder(C32,C33,C34,C35,C36,C37,C38,C39,C40,C41,C42,C43,C44,C45,C46,C47,C48,C49,C50,C51),"未発注")</f>
        <v>未発注</v>
      </c>
    </row>
    <row r="31" spans="1:4">
      <c r="A31" s="352" t="s">
        <v>24</v>
      </c>
      <c r="B31" s="353"/>
      <c r="C31" s="353"/>
      <c r="D31" s="354"/>
    </row>
    <row r="32" spans="1:4">
      <c r="A32" s="9" t="s">
        <v>31</v>
      </c>
      <c r="B32" s="10" t="s">
        <v>26</v>
      </c>
      <c r="C32" s="104">
        <f>C5</f>
        <v>0</v>
      </c>
      <c r="D32" s="13" t="s">
        <v>75</v>
      </c>
    </row>
    <row r="33" spans="1:4">
      <c r="A33" s="11" t="s">
        <v>32</v>
      </c>
      <c r="B33" s="12" t="s">
        <v>62</v>
      </c>
      <c r="C33" s="100" t="s">
        <v>59</v>
      </c>
      <c r="D33" s="13" t="s">
        <v>70</v>
      </c>
    </row>
    <row r="34" spans="1:4">
      <c r="A34" s="11" t="s">
        <v>33</v>
      </c>
      <c r="B34" s="12" t="s">
        <v>64</v>
      </c>
      <c r="C34" s="104">
        <f>発注シート!G10</f>
        <v>22625</v>
      </c>
      <c r="D34" s="13"/>
    </row>
    <row r="35" spans="1:4">
      <c r="A35" s="11" t="s">
        <v>36</v>
      </c>
      <c r="B35" s="12" t="s">
        <v>34</v>
      </c>
      <c r="C35" s="100">
        <v>1</v>
      </c>
      <c r="D35" s="13" t="s">
        <v>35</v>
      </c>
    </row>
    <row r="36" spans="1:4" ht="40.5">
      <c r="A36" s="11" t="s">
        <v>38</v>
      </c>
      <c r="B36" s="12" t="s">
        <v>37</v>
      </c>
      <c r="C36" s="101"/>
      <c r="D36" s="27" t="s">
        <v>88</v>
      </c>
    </row>
    <row r="37" spans="1:4" ht="27">
      <c r="A37" s="11" t="s">
        <v>40</v>
      </c>
      <c r="B37" s="12" t="s">
        <v>39</v>
      </c>
      <c r="C37" s="100">
        <v>1</v>
      </c>
      <c r="D37" s="27" t="s">
        <v>89</v>
      </c>
    </row>
    <row r="38" spans="1:4">
      <c r="A38" s="11" t="s">
        <v>43</v>
      </c>
      <c r="B38" s="12" t="s">
        <v>41</v>
      </c>
      <c r="C38" s="136">
        <v>3</v>
      </c>
      <c r="D38" s="13" t="s">
        <v>42</v>
      </c>
    </row>
    <row r="39" spans="1:4" ht="27">
      <c r="A39" s="11" t="s">
        <v>45</v>
      </c>
      <c r="B39" s="12" t="s">
        <v>44</v>
      </c>
      <c r="C39" s="100">
        <v>13</v>
      </c>
      <c r="D39" s="27" t="s">
        <v>94</v>
      </c>
    </row>
    <row r="40" spans="1:4">
      <c r="A40" s="11" t="s">
        <v>47</v>
      </c>
      <c r="B40" s="12" t="s">
        <v>46</v>
      </c>
      <c r="C40" s="100">
        <v>0</v>
      </c>
      <c r="D40" s="13" t="s">
        <v>65</v>
      </c>
    </row>
    <row r="41" spans="1:4">
      <c r="A41" s="11" t="s">
        <v>50</v>
      </c>
      <c r="B41" s="12" t="s">
        <v>48</v>
      </c>
      <c r="C41" s="100">
        <v>1</v>
      </c>
      <c r="D41" s="13" t="s">
        <v>49</v>
      </c>
    </row>
    <row r="42" spans="1:4">
      <c r="A42" s="11" t="s">
        <v>53</v>
      </c>
      <c r="B42" s="12" t="s">
        <v>51</v>
      </c>
      <c r="C42" s="100">
        <f>C15</f>
        <v>0</v>
      </c>
      <c r="D42" s="13" t="s">
        <v>52</v>
      </c>
    </row>
    <row r="43" spans="1:4" ht="14.25" customHeight="1">
      <c r="A43" s="11" t="s">
        <v>66</v>
      </c>
      <c r="B43" s="12" t="s">
        <v>54</v>
      </c>
      <c r="C43" s="100">
        <v>1</v>
      </c>
      <c r="D43" s="13" t="s">
        <v>52</v>
      </c>
    </row>
    <row r="44" spans="1:4" ht="14.25" thickBot="1">
      <c r="A44" s="11" t="s">
        <v>67</v>
      </c>
      <c r="B44" s="12" t="s">
        <v>55</v>
      </c>
      <c r="C44" s="100">
        <v>1</v>
      </c>
      <c r="D44" s="13" t="s">
        <v>52</v>
      </c>
    </row>
    <row r="45" spans="1:4" ht="14.25" thickBot="1">
      <c r="A45" s="11" t="s">
        <v>68</v>
      </c>
      <c r="B45" s="113" t="s">
        <v>56</v>
      </c>
      <c r="C45" s="115">
        <f>C18</f>
        <v>0</v>
      </c>
      <c r="D45" s="114" t="s">
        <v>76</v>
      </c>
    </row>
    <row r="46" spans="1:4">
      <c r="A46" s="11" t="s">
        <v>69</v>
      </c>
      <c r="B46" s="12" t="s">
        <v>57</v>
      </c>
      <c r="C46" s="105" t="str">
        <f>"OP_L"&amp;発注シート!C5</f>
        <v>OP_L003</v>
      </c>
      <c r="D46" s="13" t="s">
        <v>58</v>
      </c>
    </row>
    <row r="47" spans="1:4">
      <c r="A47" s="11" t="s">
        <v>79</v>
      </c>
      <c r="B47" s="12" t="s">
        <v>80</v>
      </c>
      <c r="C47" s="100">
        <v>1</v>
      </c>
      <c r="D47" s="35" t="s">
        <v>98</v>
      </c>
    </row>
    <row r="48" spans="1:4" ht="27">
      <c r="A48" s="11" t="s">
        <v>81</v>
      </c>
      <c r="B48" s="12" t="s">
        <v>85</v>
      </c>
      <c r="C48" s="105" t="str">
        <f>C46</f>
        <v>OP_L003</v>
      </c>
      <c r="D48" s="24" t="s">
        <v>86</v>
      </c>
    </row>
    <row r="49" spans="1:4" ht="27">
      <c r="A49" s="11" t="s">
        <v>82</v>
      </c>
      <c r="B49" s="25" t="s">
        <v>83</v>
      </c>
      <c r="C49" s="100"/>
      <c r="D49" s="32" t="s">
        <v>95</v>
      </c>
    </row>
    <row r="50" spans="1:4">
      <c r="A50" s="11" t="s">
        <v>84</v>
      </c>
      <c r="B50" s="28" t="s">
        <v>87</v>
      </c>
      <c r="C50" s="100"/>
      <c r="D50" s="33" t="s">
        <v>96</v>
      </c>
    </row>
    <row r="51" spans="1:4">
      <c r="A51" s="29" t="s">
        <v>90</v>
      </c>
      <c r="B51" s="30" t="s">
        <v>91</v>
      </c>
      <c r="C51" s="102" t="s">
        <v>93</v>
      </c>
      <c r="D51" s="31" t="s">
        <v>92</v>
      </c>
    </row>
    <row r="52" spans="1:4">
      <c r="A52" s="26"/>
      <c r="B52" s="26"/>
      <c r="C52" s="26"/>
      <c r="D52" s="26"/>
    </row>
    <row r="61" spans="1:4">
      <c r="B61" s="79" t="s">
        <v>153</v>
      </c>
    </row>
    <row r="62" spans="1:4">
      <c r="B62" s="164" t="str">
        <f>建玉状況!$L$10</f>
        <v>OFF</v>
      </c>
    </row>
    <row r="65" spans="1:4">
      <c r="A65" s="108"/>
      <c r="C65" s="79"/>
    </row>
    <row r="66" spans="1:4">
      <c r="A66" s="110"/>
      <c r="C66" s="79"/>
      <c r="D66" s="26"/>
    </row>
    <row r="67" spans="1:4">
      <c r="A67" s="109"/>
      <c r="C67" s="79"/>
      <c r="D67" s="26"/>
    </row>
    <row r="68" spans="1:4">
      <c r="C68" s="79"/>
    </row>
    <row r="69" spans="1:4">
      <c r="A69" s="361"/>
      <c r="B69" s="43"/>
      <c r="C69" s="141"/>
    </row>
    <row r="70" spans="1:4">
      <c r="A70" s="362"/>
      <c r="B70" s="112" t="str">
        <f>建玉状況!G8</f>
        <v>ホールド</v>
      </c>
    </row>
    <row r="71" spans="1:4">
      <c r="A71" s="363"/>
    </row>
    <row r="72" spans="1:4">
      <c r="A72" s="352" t="s">
        <v>24</v>
      </c>
      <c r="B72" s="353"/>
      <c r="C72" s="353"/>
      <c r="D72" s="354"/>
    </row>
    <row r="73" spans="1:4">
      <c r="A73" s="11" t="s">
        <v>36</v>
      </c>
      <c r="B73" s="12" t="s">
        <v>34</v>
      </c>
      <c r="C73" s="100">
        <v>2</v>
      </c>
      <c r="D73" s="13" t="s">
        <v>35</v>
      </c>
    </row>
    <row r="74" spans="1:4">
      <c r="A74" s="11"/>
      <c r="B74" s="111"/>
      <c r="C74" s="269"/>
    </row>
    <row r="75" spans="1:4">
      <c r="A75" s="11" t="s">
        <v>43</v>
      </c>
      <c r="B75" s="12" t="s">
        <v>41</v>
      </c>
      <c r="C75" s="100">
        <v>3</v>
      </c>
      <c r="D75" s="13" t="s">
        <v>42</v>
      </c>
    </row>
    <row r="76" spans="1:4" ht="27">
      <c r="A76" s="11" t="s">
        <v>45</v>
      </c>
      <c r="B76" s="12" t="s">
        <v>44</v>
      </c>
      <c r="C76" s="100">
        <v>13</v>
      </c>
      <c r="D76" s="27" t="s">
        <v>97</v>
      </c>
    </row>
    <row r="77" spans="1:4">
      <c r="A77" s="11" t="s">
        <v>47</v>
      </c>
      <c r="B77" s="12" t="s">
        <v>46</v>
      </c>
      <c r="C77" s="100">
        <v>0</v>
      </c>
      <c r="D77" s="13" t="s">
        <v>65</v>
      </c>
    </row>
    <row r="78" spans="1:4">
      <c r="A78" s="11" t="s">
        <v>53</v>
      </c>
      <c r="B78" s="12" t="s">
        <v>51</v>
      </c>
      <c r="C78" s="100">
        <f>IF(建玉状況!L10="ON",1,0)</f>
        <v>0</v>
      </c>
      <c r="D78" s="13" t="s">
        <v>52</v>
      </c>
    </row>
    <row r="79" spans="1:4">
      <c r="A79" s="14" t="s">
        <v>69</v>
      </c>
      <c r="B79" s="15" t="s">
        <v>57</v>
      </c>
      <c r="C79" s="117" t="str">
        <f>"OP_SL"&amp;発注シート!C5</f>
        <v>OP_SL003</v>
      </c>
      <c r="D79" s="16" t="s">
        <v>58</v>
      </c>
    </row>
    <row r="85" spans="1:4">
      <c r="A85" s="110"/>
      <c r="C85" s="89"/>
      <c r="D85" s="26"/>
    </row>
    <row r="86" spans="1:4">
      <c r="A86" s="109"/>
      <c r="B86" s="89"/>
      <c r="C86" s="89"/>
      <c r="D86" s="26"/>
    </row>
    <row r="88" spans="1:4">
      <c r="A88" s="361"/>
      <c r="B88" s="106"/>
    </row>
    <row r="89" spans="1:4">
      <c r="A89" s="362"/>
      <c r="B89" s="112" t="str">
        <f>B70</f>
        <v>ホールド</v>
      </c>
    </row>
    <row r="90" spans="1:4">
      <c r="A90" s="363"/>
    </row>
    <row r="91" spans="1:4">
      <c r="A91" s="352" t="s">
        <v>24</v>
      </c>
      <c r="B91" s="353"/>
      <c r="C91" s="353"/>
      <c r="D91" s="354"/>
    </row>
    <row r="92" spans="1:4">
      <c r="A92" s="11" t="s">
        <v>36</v>
      </c>
      <c r="B92" s="12" t="s">
        <v>34</v>
      </c>
      <c r="C92" s="100">
        <v>2</v>
      </c>
      <c r="D92" s="13" t="s">
        <v>35</v>
      </c>
    </row>
    <row r="93" spans="1:4">
      <c r="A93" s="11" t="s">
        <v>38</v>
      </c>
      <c r="B93" s="111" t="s">
        <v>104</v>
      </c>
      <c r="C93" s="103" t="str">
        <f>発注シート!G16</f>
        <v>-</v>
      </c>
    </row>
    <row r="94" spans="1:4">
      <c r="A94" s="11" t="s">
        <v>43</v>
      </c>
      <c r="B94" s="12" t="s">
        <v>41</v>
      </c>
      <c r="C94" s="100">
        <v>1</v>
      </c>
      <c r="D94" s="13" t="s">
        <v>42</v>
      </c>
    </row>
    <row r="95" spans="1:4" ht="27">
      <c r="A95" s="11" t="s">
        <v>45</v>
      </c>
      <c r="B95" s="12" t="s">
        <v>44</v>
      </c>
      <c r="C95" s="100">
        <v>13</v>
      </c>
      <c r="D95" s="27" t="s">
        <v>97</v>
      </c>
    </row>
    <row r="96" spans="1:4">
      <c r="A96" s="11" t="s">
        <v>47</v>
      </c>
      <c r="B96" s="12" t="s">
        <v>46</v>
      </c>
      <c r="C96" s="100">
        <v>0</v>
      </c>
      <c r="D96" s="13" t="s">
        <v>65</v>
      </c>
    </row>
    <row r="97" spans="1:4">
      <c r="A97" s="11" t="s">
        <v>53</v>
      </c>
      <c r="B97" s="12" t="s">
        <v>51</v>
      </c>
      <c r="C97" s="100">
        <f>C78</f>
        <v>0</v>
      </c>
      <c r="D97" s="13" t="s">
        <v>52</v>
      </c>
    </row>
    <row r="98" spans="1:4">
      <c r="A98" s="14" t="s">
        <v>69</v>
      </c>
      <c r="B98" s="15" t="s">
        <v>57</v>
      </c>
      <c r="C98" s="117" t="str">
        <f>"OP_LS"&amp;発注シート!C5</f>
        <v>OP_LS003</v>
      </c>
      <c r="D98" s="16" t="s">
        <v>58</v>
      </c>
    </row>
  </sheetData>
  <mergeCells count="8">
    <mergeCell ref="A91:D91"/>
    <mergeCell ref="A4:D4"/>
    <mergeCell ref="A72:D72"/>
    <mergeCell ref="A31:D31"/>
    <mergeCell ref="A1:A3"/>
    <mergeCell ref="A28:A30"/>
    <mergeCell ref="A88:A90"/>
    <mergeCell ref="A69:A71"/>
  </mergeCells>
  <phoneticPr fontId="2"/>
  <conditionalFormatting sqref="B62">
    <cfRule type="containsText" dxfId="7" priority="1" stopIfTrue="1" operator="containsText" text="OFF">
      <formula>NOT(ISERROR(SEARCH("OFF",B62)))</formula>
    </cfRule>
    <cfRule type="containsText" dxfId="6" priority="2" stopIfTrue="1" operator="containsText" text="ON">
      <formula>NOT(ISERROR(SEARCH("ON",B62)))</formula>
    </cfRule>
  </conditionalFormatting>
  <pageMargins left="0.75" right="0.75" top="1" bottom="1" header="0.51200000000000001" footer="0.51200000000000001"/>
  <pageSetup paperSize="9" orientation="landscape" horizontalDpi="300" verticalDpi="300" r:id="rId1"/>
  <headerFooter alignWithMargins="0"/>
  <rowBreaks count="1" manualBreakCount="1">
    <brk id="34" max="16383" man="1"/>
  </row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/>
  <dimension ref="A1:L500"/>
  <sheetViews>
    <sheetView workbookViewId="0">
      <selection activeCell="H14" sqref="H14"/>
    </sheetView>
  </sheetViews>
  <sheetFormatPr defaultRowHeight="13.5"/>
  <cols>
    <col min="6" max="6" width="12.875" customWidth="1"/>
    <col min="7" max="7" width="13.75" customWidth="1"/>
    <col min="8" max="8" width="28.875" customWidth="1"/>
    <col min="9" max="9" width="13.875" customWidth="1"/>
    <col min="10" max="10" width="12.125" customWidth="1"/>
    <col min="11" max="11" width="9.125" customWidth="1"/>
    <col min="12" max="12" width="10.875" customWidth="1"/>
  </cols>
  <sheetData>
    <row r="1" spans="1:12">
      <c r="A1" s="121" t="str">
        <f>[1]!FOPPOSITION(A3,A4)</f>
        <v>FOPPOSITION(A3,A4)</v>
      </c>
      <c r="B1" s="121" t="str">
        <f>[1]!FOPPOSITION(B3,B4)</f>
        <v>FOPPOSITION(B3,B4)</v>
      </c>
      <c r="C1" s="121" t="str">
        <f>[1]!FOPPOSITION(C3,C4)</f>
        <v>FOPPOSITION(C3,C4)</v>
      </c>
      <c r="D1" s="121" t="str">
        <f>[1]!FOPPOSITION(D3,D4)</f>
        <v>FOPPOSITION(D3,D4)</v>
      </c>
      <c r="E1" s="121"/>
      <c r="F1" s="121"/>
      <c r="G1" s="126" t="str">
        <f>[1]!FOPPOSITION(G3,G4)</f>
        <v>FOPPOSITION(G3,G4)</v>
      </c>
      <c r="H1" s="121" t="str">
        <f>[1]!FOPPOSITION(H3,H4)</f>
        <v>FOPPOSITION(H3,H4)</v>
      </c>
      <c r="I1" s="121" t="str">
        <f>[1]!FOPPOSITION(I3,I4)</f>
        <v>FOPPOSITION(I3,I4)</v>
      </c>
      <c r="J1" s="121" t="str">
        <f>[1]!FOPPOSITION(J3,J4)</f>
        <v>FOPPOSITION(J3,J4)</v>
      </c>
      <c r="K1" s="121" t="str">
        <f>[1]!FOPPOSITION(K3,K4)</f>
        <v>FOPPOSITION(K3,K4)</v>
      </c>
    </row>
    <row r="2" spans="1:12">
      <c r="A2" s="364" t="s">
        <v>109</v>
      </c>
      <c r="B2" s="365"/>
      <c r="C2" s="365"/>
      <c r="D2" s="365"/>
      <c r="E2" s="365"/>
      <c r="F2" s="365"/>
      <c r="G2" s="365"/>
      <c r="H2" s="365"/>
      <c r="I2" s="365"/>
      <c r="J2" s="365"/>
      <c r="K2" s="365"/>
      <c r="L2" s="366"/>
    </row>
    <row r="3" spans="1:12">
      <c r="A3" s="122" t="s">
        <v>110</v>
      </c>
      <c r="B3" s="123" t="s">
        <v>112</v>
      </c>
      <c r="C3" s="123" t="s">
        <v>113</v>
      </c>
      <c r="D3" s="124" t="s">
        <v>114</v>
      </c>
      <c r="E3" s="135" t="s">
        <v>121</v>
      </c>
      <c r="F3" s="135" t="s">
        <v>122</v>
      </c>
      <c r="G3" s="135" t="s">
        <v>120</v>
      </c>
      <c r="H3" s="135" t="s">
        <v>115</v>
      </c>
      <c r="I3" s="123" t="s">
        <v>116</v>
      </c>
      <c r="J3" s="125" t="s">
        <v>117</v>
      </c>
      <c r="K3" s="127" t="s">
        <v>118</v>
      </c>
      <c r="L3" s="142"/>
    </row>
    <row r="4" spans="1:12">
      <c r="A4" s="128" t="s">
        <v>111</v>
      </c>
      <c r="B4" s="129" t="s">
        <v>111</v>
      </c>
      <c r="C4" s="129" t="s">
        <v>111</v>
      </c>
      <c r="D4" s="191" t="s">
        <v>111</v>
      </c>
      <c r="E4" s="143">
        <f>COUNTIF($G$4:G4,G4)</f>
        <v>1</v>
      </c>
      <c r="F4" s="146" t="str">
        <f>E4&amp;G4</f>
        <v>1***END***</v>
      </c>
      <c r="G4" s="129" t="s">
        <v>111</v>
      </c>
      <c r="H4" s="130" t="s">
        <v>111</v>
      </c>
      <c r="I4" s="154" t="s">
        <v>111</v>
      </c>
      <c r="J4" s="193" t="s">
        <v>111</v>
      </c>
      <c r="K4" s="130" t="s">
        <v>111</v>
      </c>
      <c r="L4" s="131"/>
    </row>
    <row r="5" spans="1:12">
      <c r="A5" s="132"/>
      <c r="B5" s="133"/>
      <c r="C5" s="133"/>
      <c r="D5" s="192" t="s">
        <v>111</v>
      </c>
      <c r="E5" s="144">
        <f>COUNTIF($G$4:G5,G5)</f>
        <v>0</v>
      </c>
      <c r="F5" s="147" t="str">
        <f t="shared" ref="F5:F25" si="0">E5&amp;G5</f>
        <v>0</v>
      </c>
      <c r="G5" s="133"/>
      <c r="H5" s="81"/>
      <c r="I5" s="155" t="s">
        <v>111</v>
      </c>
      <c r="J5" s="194" t="s">
        <v>111</v>
      </c>
      <c r="K5" s="81" t="s">
        <v>111</v>
      </c>
      <c r="L5" s="134"/>
    </row>
    <row r="6" spans="1:12">
      <c r="A6" s="132"/>
      <c r="B6" s="133"/>
      <c r="C6" s="133"/>
      <c r="D6" s="192" t="s">
        <v>111</v>
      </c>
      <c r="E6" s="144">
        <f>COUNTIF($G$4:G6,G6)</f>
        <v>0</v>
      </c>
      <c r="F6" s="147" t="str">
        <f t="shared" si="0"/>
        <v>0</v>
      </c>
      <c r="G6" s="133"/>
      <c r="H6" s="81"/>
      <c r="I6" s="155" t="s">
        <v>111</v>
      </c>
      <c r="J6" s="194" t="s">
        <v>111</v>
      </c>
      <c r="K6" s="81"/>
      <c r="L6" s="134"/>
    </row>
    <row r="7" spans="1:12">
      <c r="A7" s="132"/>
      <c r="B7" s="133"/>
      <c r="C7" s="133"/>
      <c r="D7" s="192"/>
      <c r="E7" s="144">
        <f>COUNTIF($G$4:G7,G7)</f>
        <v>0</v>
      </c>
      <c r="F7" s="147" t="str">
        <f t="shared" si="0"/>
        <v>0</v>
      </c>
      <c r="G7" s="133"/>
      <c r="H7" s="81"/>
      <c r="I7" s="155"/>
      <c r="J7" s="194"/>
      <c r="K7" s="81"/>
      <c r="L7" s="134"/>
    </row>
    <row r="8" spans="1:12">
      <c r="A8" s="132"/>
      <c r="B8" s="133"/>
      <c r="C8" s="133"/>
      <c r="D8" s="133"/>
      <c r="E8" s="144">
        <f>COUNTIF($G$4:G8,G8)</f>
        <v>0</v>
      </c>
      <c r="F8" s="147" t="str">
        <f t="shared" si="0"/>
        <v>0</v>
      </c>
      <c r="G8" s="133"/>
      <c r="H8" s="81"/>
      <c r="I8" s="155"/>
      <c r="J8" s="81"/>
      <c r="K8" s="81"/>
      <c r="L8" s="134"/>
    </row>
    <row r="9" spans="1:12">
      <c r="A9" s="132"/>
      <c r="B9" s="81"/>
      <c r="C9" s="81"/>
      <c r="D9" s="81"/>
      <c r="E9" s="145">
        <f>COUNTIF($G$4:G9,G9)</f>
        <v>0</v>
      </c>
      <c r="F9" s="148" t="str">
        <f t="shared" si="0"/>
        <v>0</v>
      </c>
      <c r="G9" s="81"/>
      <c r="H9" s="81"/>
      <c r="I9" s="155"/>
      <c r="J9" s="81"/>
      <c r="K9" s="81"/>
      <c r="L9" s="134"/>
    </row>
    <row r="10" spans="1:12">
      <c r="A10" s="132"/>
      <c r="B10" s="81"/>
      <c r="C10" s="81"/>
      <c r="D10" s="81"/>
      <c r="E10" s="145">
        <f>COUNTIF($G$4:G10,G10)</f>
        <v>0</v>
      </c>
      <c r="F10" s="148" t="str">
        <f t="shared" si="0"/>
        <v>0</v>
      </c>
      <c r="G10" s="81"/>
      <c r="H10" s="81"/>
      <c r="I10" s="155"/>
      <c r="J10" s="81"/>
      <c r="K10" s="81"/>
      <c r="L10" s="134"/>
    </row>
    <row r="11" spans="1:12">
      <c r="A11" s="132"/>
      <c r="B11" s="81"/>
      <c r="C11" s="81"/>
      <c r="D11" s="81"/>
      <c r="E11" s="145">
        <f>COUNTIF($G$4:G11,G11)</f>
        <v>0</v>
      </c>
      <c r="F11" s="148" t="str">
        <f t="shared" si="0"/>
        <v>0</v>
      </c>
      <c r="G11" s="81"/>
      <c r="H11" s="81"/>
      <c r="I11" s="155"/>
      <c r="J11" s="81"/>
      <c r="K11" s="81"/>
      <c r="L11" s="134"/>
    </row>
    <row r="12" spans="1:12">
      <c r="A12" s="132"/>
      <c r="B12" s="81"/>
      <c r="C12" s="81"/>
      <c r="D12" s="81"/>
      <c r="E12" s="145">
        <f>COUNTIF($G$4:G12,G12)</f>
        <v>0</v>
      </c>
      <c r="F12" s="148" t="str">
        <f t="shared" si="0"/>
        <v>0</v>
      </c>
      <c r="G12" s="81"/>
      <c r="H12" s="81"/>
      <c r="I12" s="155"/>
      <c r="J12" s="81"/>
      <c r="K12" s="81"/>
      <c r="L12" s="134"/>
    </row>
    <row r="13" spans="1:12">
      <c r="A13" s="132"/>
      <c r="B13" s="81"/>
      <c r="C13" s="81"/>
      <c r="D13" s="81"/>
      <c r="E13" s="145">
        <f>COUNTIF($G$4:G13,G13)</f>
        <v>0</v>
      </c>
      <c r="F13" s="148" t="str">
        <f>E13&amp;G13</f>
        <v>0</v>
      </c>
      <c r="G13" s="81"/>
      <c r="H13" s="81"/>
      <c r="I13" s="155"/>
      <c r="J13" s="81"/>
      <c r="K13" s="81"/>
      <c r="L13" s="134"/>
    </row>
    <row r="14" spans="1:12">
      <c r="A14" s="132"/>
      <c r="B14" s="81"/>
      <c r="C14" s="81"/>
      <c r="D14" s="81"/>
      <c r="E14" s="145">
        <f>COUNTIF($G$4:G14,G14)</f>
        <v>0</v>
      </c>
      <c r="F14" s="148" t="str">
        <f t="shared" si="0"/>
        <v>0</v>
      </c>
      <c r="G14" s="81"/>
      <c r="H14" s="81"/>
      <c r="I14" s="155"/>
      <c r="J14" s="81"/>
      <c r="K14" s="81"/>
      <c r="L14" s="134"/>
    </row>
    <row r="15" spans="1:12">
      <c r="A15" s="132"/>
      <c r="B15" s="81"/>
      <c r="C15" s="81"/>
      <c r="D15" s="81"/>
      <c r="E15" s="145">
        <f>COUNTIF($G$4:G15,G15)</f>
        <v>0</v>
      </c>
      <c r="F15" s="148" t="str">
        <f t="shared" si="0"/>
        <v>0</v>
      </c>
      <c r="G15" s="81"/>
      <c r="H15" s="81"/>
      <c r="I15" s="155"/>
      <c r="J15" s="81"/>
      <c r="K15" s="81"/>
      <c r="L15" s="134"/>
    </row>
    <row r="16" spans="1:12">
      <c r="A16" s="132"/>
      <c r="B16" s="81"/>
      <c r="C16" s="81"/>
      <c r="D16" s="81"/>
      <c r="E16" s="145">
        <f>COUNTIF($G$4:G16,G16)</f>
        <v>0</v>
      </c>
      <c r="F16" s="148" t="str">
        <f t="shared" si="0"/>
        <v>0</v>
      </c>
      <c r="G16" s="81"/>
      <c r="H16" s="81"/>
      <c r="I16" s="155"/>
      <c r="J16" s="81"/>
      <c r="K16" s="81"/>
      <c r="L16" s="134"/>
    </row>
    <row r="17" spans="1:12">
      <c r="A17" s="132"/>
      <c r="B17" s="81"/>
      <c r="C17" s="81"/>
      <c r="D17" s="81"/>
      <c r="E17" s="145">
        <f>COUNTIF($G$4:G17,G17)</f>
        <v>0</v>
      </c>
      <c r="F17" s="148" t="str">
        <f t="shared" si="0"/>
        <v>0</v>
      </c>
      <c r="G17" s="81"/>
      <c r="H17" s="81"/>
      <c r="I17" s="155"/>
      <c r="J17" s="81"/>
      <c r="K17" s="81"/>
      <c r="L17" s="134"/>
    </row>
    <row r="18" spans="1:12">
      <c r="A18" s="132"/>
      <c r="B18" s="81"/>
      <c r="C18" s="81"/>
      <c r="D18" s="81"/>
      <c r="E18" s="145">
        <f>COUNTIF($G$4:G18,G18)</f>
        <v>0</v>
      </c>
      <c r="F18" s="148" t="str">
        <f t="shared" si="0"/>
        <v>0</v>
      </c>
      <c r="G18" s="81"/>
      <c r="H18" s="81"/>
      <c r="I18" s="155"/>
      <c r="J18" s="81"/>
      <c r="K18" s="81"/>
      <c r="L18" s="134"/>
    </row>
    <row r="19" spans="1:12">
      <c r="A19" s="132"/>
      <c r="B19" s="81"/>
      <c r="C19" s="81"/>
      <c r="D19" s="81"/>
      <c r="E19" s="145">
        <f>COUNTIF($G$4:G19,G19)</f>
        <v>0</v>
      </c>
      <c r="F19" s="148" t="str">
        <f t="shared" si="0"/>
        <v>0</v>
      </c>
      <c r="G19" s="81"/>
      <c r="H19" s="81"/>
      <c r="I19" s="155"/>
      <c r="J19" s="81"/>
      <c r="K19" s="81"/>
      <c r="L19" s="134"/>
    </row>
    <row r="20" spans="1:12">
      <c r="A20" s="132"/>
      <c r="B20" s="81"/>
      <c r="C20" s="81"/>
      <c r="D20" s="81"/>
      <c r="E20" s="145">
        <f>COUNTIF($G$4:G20,G20)</f>
        <v>0</v>
      </c>
      <c r="F20" s="148" t="str">
        <f t="shared" si="0"/>
        <v>0</v>
      </c>
      <c r="G20" s="81"/>
      <c r="H20" s="81"/>
      <c r="I20" s="155"/>
      <c r="J20" s="81"/>
      <c r="K20" s="81"/>
      <c r="L20" s="134"/>
    </row>
    <row r="21" spans="1:12">
      <c r="A21" s="132"/>
      <c r="B21" s="81"/>
      <c r="C21" s="81"/>
      <c r="D21" s="81"/>
      <c r="E21" s="145">
        <f>COUNTIF($G$4:G21,G21)</f>
        <v>0</v>
      </c>
      <c r="F21" s="148" t="str">
        <f t="shared" si="0"/>
        <v>0</v>
      </c>
      <c r="G21" s="81"/>
      <c r="H21" s="81"/>
      <c r="I21" s="155"/>
      <c r="J21" s="81"/>
      <c r="K21" s="81"/>
      <c r="L21" s="134"/>
    </row>
    <row r="22" spans="1:12">
      <c r="A22" s="132"/>
      <c r="B22" s="81"/>
      <c r="C22" s="81"/>
      <c r="D22" s="81"/>
      <c r="E22" s="145">
        <f>COUNTIF($G$4:G22,G22)</f>
        <v>0</v>
      </c>
      <c r="F22" s="148" t="str">
        <f t="shared" si="0"/>
        <v>0</v>
      </c>
      <c r="G22" s="81"/>
      <c r="H22" s="81"/>
      <c r="I22" s="155"/>
      <c r="J22" s="81"/>
      <c r="K22" s="81"/>
      <c r="L22" s="134"/>
    </row>
    <row r="23" spans="1:12">
      <c r="A23" s="132"/>
      <c r="B23" s="81"/>
      <c r="C23" s="81"/>
      <c r="D23" s="81"/>
      <c r="E23" s="145">
        <f>COUNTIF($G$4:G23,G23)</f>
        <v>0</v>
      </c>
      <c r="F23" s="148" t="str">
        <f t="shared" si="0"/>
        <v>0</v>
      </c>
      <c r="G23" s="81"/>
      <c r="H23" s="81"/>
      <c r="I23" s="155"/>
      <c r="J23" s="81"/>
      <c r="K23" s="81"/>
      <c r="L23" s="134"/>
    </row>
    <row r="24" spans="1:12">
      <c r="A24" s="132"/>
      <c r="B24" s="81"/>
      <c r="C24" s="81"/>
      <c r="D24" s="81"/>
      <c r="E24" s="145">
        <f>COUNTIF($G$4:G24,G24)</f>
        <v>0</v>
      </c>
      <c r="F24" s="148" t="str">
        <f t="shared" si="0"/>
        <v>0</v>
      </c>
      <c r="G24" s="81"/>
      <c r="H24" s="81"/>
      <c r="I24" s="155"/>
      <c r="J24" s="81"/>
      <c r="K24" s="81"/>
      <c r="L24" s="134"/>
    </row>
    <row r="25" spans="1:12">
      <c r="A25" s="132"/>
      <c r="B25" s="81"/>
      <c r="C25" s="81"/>
      <c r="D25" s="81"/>
      <c r="E25" s="145">
        <f>COUNTIF($G$4:G25,G25)</f>
        <v>0</v>
      </c>
      <c r="F25" s="148" t="str">
        <f t="shared" si="0"/>
        <v>0</v>
      </c>
      <c r="G25" s="81"/>
      <c r="H25" s="81"/>
      <c r="I25" s="155"/>
      <c r="J25" s="81"/>
      <c r="K25" s="81"/>
      <c r="L25" s="134"/>
    </row>
    <row r="26" spans="1:12">
      <c r="A26" s="132"/>
      <c r="B26" s="81"/>
      <c r="C26" s="81"/>
      <c r="D26" s="81"/>
      <c r="E26" s="145">
        <f>COUNTIF($G$4:G26,G26)</f>
        <v>0</v>
      </c>
      <c r="F26" s="148" t="str">
        <f>E26&amp;G26</f>
        <v>0</v>
      </c>
      <c r="G26" s="81"/>
      <c r="H26" s="81"/>
      <c r="I26" s="155"/>
      <c r="J26" s="81"/>
      <c r="K26" s="81"/>
      <c r="L26" s="134"/>
    </row>
    <row r="27" spans="1:12">
      <c r="A27" s="157"/>
      <c r="B27" s="91"/>
      <c r="C27" s="91"/>
      <c r="D27" s="91"/>
      <c r="E27" s="145">
        <f>COUNTIF($G$4:G27,G27)</f>
        <v>0</v>
      </c>
      <c r="F27" s="148" t="str">
        <f t="shared" ref="F27:F90" si="1">E27&amp;G27</f>
        <v>0</v>
      </c>
      <c r="G27" s="91"/>
      <c r="H27" s="91"/>
      <c r="I27" s="91"/>
      <c r="J27" s="91"/>
      <c r="K27" s="91"/>
      <c r="L27" s="158"/>
    </row>
    <row r="28" spans="1:12">
      <c r="A28" s="157"/>
      <c r="B28" s="91"/>
      <c r="C28" s="91"/>
      <c r="D28" s="91"/>
      <c r="E28" s="148">
        <f>COUNTIF($G$4:G28,G28)</f>
        <v>0</v>
      </c>
      <c r="F28" s="148" t="str">
        <f t="shared" si="1"/>
        <v>0</v>
      </c>
      <c r="G28" s="91"/>
      <c r="H28" s="91"/>
      <c r="I28" s="91"/>
      <c r="J28" s="91"/>
      <c r="K28" s="91"/>
      <c r="L28" s="158"/>
    </row>
    <row r="29" spans="1:12">
      <c r="A29" s="157"/>
      <c r="B29" s="91"/>
      <c r="C29" s="91"/>
      <c r="D29" s="91"/>
      <c r="E29" s="148">
        <f>COUNTIF($G$4:G29,G29)</f>
        <v>0</v>
      </c>
      <c r="F29" s="148" t="str">
        <f t="shared" si="1"/>
        <v>0</v>
      </c>
      <c r="G29" s="91"/>
      <c r="H29" s="91"/>
      <c r="I29" s="91"/>
      <c r="J29" s="91"/>
      <c r="K29" s="91"/>
      <c r="L29" s="158"/>
    </row>
    <row r="30" spans="1:12">
      <c r="A30" s="157"/>
      <c r="B30" s="91"/>
      <c r="C30" s="91"/>
      <c r="D30" s="91"/>
      <c r="E30" s="148">
        <f>COUNTIF($G$4:G30,G30)</f>
        <v>0</v>
      </c>
      <c r="F30" s="148" t="str">
        <f t="shared" si="1"/>
        <v>0</v>
      </c>
      <c r="G30" s="91"/>
      <c r="H30" s="91"/>
      <c r="I30" s="91"/>
      <c r="J30" s="91"/>
      <c r="K30" s="91"/>
      <c r="L30" s="158"/>
    </row>
    <row r="31" spans="1:12">
      <c r="A31" s="157"/>
      <c r="B31" s="91"/>
      <c r="C31" s="91"/>
      <c r="D31" s="91"/>
      <c r="E31" s="148">
        <f>COUNTIF($G$4:G31,G31)</f>
        <v>0</v>
      </c>
      <c r="F31" s="148" t="str">
        <f t="shared" si="1"/>
        <v>0</v>
      </c>
      <c r="G31" s="91"/>
      <c r="H31" s="91"/>
      <c r="I31" s="91"/>
      <c r="J31" s="91"/>
      <c r="K31" s="91"/>
      <c r="L31" s="158"/>
    </row>
    <row r="32" spans="1:12">
      <c r="A32" s="157"/>
      <c r="B32" s="91"/>
      <c r="C32" s="91"/>
      <c r="D32" s="91"/>
      <c r="E32" s="148">
        <f>COUNTIF($G$4:G32,G32)</f>
        <v>0</v>
      </c>
      <c r="F32" s="148" t="str">
        <f t="shared" si="1"/>
        <v>0</v>
      </c>
      <c r="G32" s="91"/>
      <c r="H32" s="91"/>
      <c r="I32" s="91"/>
      <c r="J32" s="91"/>
      <c r="K32" s="91"/>
      <c r="L32" s="158"/>
    </row>
    <row r="33" spans="1:12">
      <c r="A33" s="157"/>
      <c r="B33" s="91"/>
      <c r="C33" s="91"/>
      <c r="D33" s="91"/>
      <c r="E33" s="148">
        <f>COUNTIF($G$4:G33,G33)</f>
        <v>0</v>
      </c>
      <c r="F33" s="148" t="str">
        <f t="shared" si="1"/>
        <v>0</v>
      </c>
      <c r="G33" s="91"/>
      <c r="H33" s="91"/>
      <c r="I33" s="91"/>
      <c r="J33" s="91"/>
      <c r="K33" s="91"/>
      <c r="L33" s="158"/>
    </row>
    <row r="34" spans="1:12">
      <c r="A34" s="157"/>
      <c r="B34" s="91"/>
      <c r="C34" s="91"/>
      <c r="D34" s="91"/>
      <c r="E34" s="148">
        <f>COUNTIF($G$4:G34,G34)</f>
        <v>0</v>
      </c>
      <c r="F34" s="148" t="str">
        <f t="shared" si="1"/>
        <v>0</v>
      </c>
      <c r="G34" s="91"/>
      <c r="H34" s="91"/>
      <c r="I34" s="91"/>
      <c r="J34" s="91"/>
      <c r="K34" s="91"/>
      <c r="L34" s="158"/>
    </row>
    <row r="35" spans="1:12">
      <c r="A35" s="157"/>
      <c r="B35" s="91"/>
      <c r="C35" s="91"/>
      <c r="D35" s="91"/>
      <c r="E35" s="148">
        <f>COUNTIF($G$4:G35,G35)</f>
        <v>0</v>
      </c>
      <c r="F35" s="148" t="str">
        <f t="shared" si="1"/>
        <v>0</v>
      </c>
      <c r="G35" s="91"/>
      <c r="H35" s="91"/>
      <c r="I35" s="91"/>
      <c r="J35" s="91"/>
      <c r="K35" s="91"/>
      <c r="L35" s="158"/>
    </row>
    <row r="36" spans="1:12">
      <c r="A36" s="157"/>
      <c r="B36" s="91"/>
      <c r="C36" s="91"/>
      <c r="D36" s="91"/>
      <c r="E36" s="148">
        <f>COUNTIF($G$4:G36,G36)</f>
        <v>0</v>
      </c>
      <c r="F36" s="148" t="str">
        <f t="shared" si="1"/>
        <v>0</v>
      </c>
      <c r="G36" s="91"/>
      <c r="H36" s="91"/>
      <c r="I36" s="91"/>
      <c r="J36" s="91"/>
      <c r="K36" s="91"/>
      <c r="L36" s="158"/>
    </row>
    <row r="37" spans="1:12">
      <c r="A37" s="157"/>
      <c r="B37" s="91"/>
      <c r="C37" s="91"/>
      <c r="D37" s="91"/>
      <c r="E37" s="148">
        <f>COUNTIF($G$4:G37,G37)</f>
        <v>0</v>
      </c>
      <c r="F37" s="148" t="str">
        <f t="shared" si="1"/>
        <v>0</v>
      </c>
      <c r="G37" s="91"/>
      <c r="H37" s="91"/>
      <c r="I37" s="91"/>
      <c r="J37" s="91"/>
      <c r="K37" s="91"/>
      <c r="L37" s="158"/>
    </row>
    <row r="38" spans="1:12">
      <c r="A38" s="157"/>
      <c r="B38" s="91"/>
      <c r="C38" s="91"/>
      <c r="D38" s="91"/>
      <c r="E38" s="148">
        <f>COUNTIF($G$4:G38,G38)</f>
        <v>0</v>
      </c>
      <c r="F38" s="148" t="str">
        <f t="shared" si="1"/>
        <v>0</v>
      </c>
      <c r="G38" s="91"/>
      <c r="H38" s="91"/>
      <c r="I38" s="91"/>
      <c r="J38" s="91"/>
      <c r="K38" s="91"/>
      <c r="L38" s="158"/>
    </row>
    <row r="39" spans="1:12">
      <c r="A39" s="157"/>
      <c r="B39" s="91"/>
      <c r="C39" s="91"/>
      <c r="D39" s="91"/>
      <c r="E39" s="148">
        <f>COUNTIF($G$4:G39,G39)</f>
        <v>0</v>
      </c>
      <c r="F39" s="148" t="str">
        <f t="shared" si="1"/>
        <v>0</v>
      </c>
      <c r="G39" s="91"/>
      <c r="H39" s="91"/>
      <c r="I39" s="91"/>
      <c r="J39" s="91"/>
      <c r="K39" s="91"/>
      <c r="L39" s="158"/>
    </row>
    <row r="40" spans="1:12">
      <c r="A40" s="157"/>
      <c r="B40" s="91"/>
      <c r="C40" s="91"/>
      <c r="D40" s="91"/>
      <c r="E40" s="148">
        <f>COUNTIF($G$4:G40,G40)</f>
        <v>0</v>
      </c>
      <c r="F40" s="148" t="str">
        <f t="shared" si="1"/>
        <v>0</v>
      </c>
      <c r="G40" s="91"/>
      <c r="H40" s="91"/>
      <c r="I40" s="91"/>
      <c r="J40" s="91"/>
      <c r="K40" s="91"/>
      <c r="L40" s="158"/>
    </row>
    <row r="41" spans="1:12">
      <c r="A41" s="157"/>
      <c r="B41" s="91"/>
      <c r="C41" s="91"/>
      <c r="D41" s="91"/>
      <c r="E41" s="148">
        <f>COUNTIF($G$4:G41,G41)</f>
        <v>0</v>
      </c>
      <c r="F41" s="148" t="str">
        <f t="shared" si="1"/>
        <v>0</v>
      </c>
      <c r="G41" s="91"/>
      <c r="H41" s="91"/>
      <c r="I41" s="91"/>
      <c r="J41" s="91"/>
      <c r="K41" s="91"/>
      <c r="L41" s="158"/>
    </row>
    <row r="42" spans="1:12">
      <c r="A42" s="157"/>
      <c r="B42" s="91"/>
      <c r="C42" s="91"/>
      <c r="D42" s="91"/>
      <c r="E42" s="148">
        <f>COUNTIF($G$4:G42,G42)</f>
        <v>0</v>
      </c>
      <c r="F42" s="148" t="str">
        <f t="shared" si="1"/>
        <v>0</v>
      </c>
      <c r="G42" s="91"/>
      <c r="H42" s="91"/>
      <c r="I42" s="91"/>
      <c r="J42" s="91"/>
      <c r="K42" s="91"/>
      <c r="L42" s="158"/>
    </row>
    <row r="43" spans="1:12">
      <c r="A43" s="157"/>
      <c r="B43" s="91"/>
      <c r="C43" s="91"/>
      <c r="D43" s="91"/>
      <c r="E43" s="148">
        <f>COUNTIF($G$4:G43,G43)</f>
        <v>0</v>
      </c>
      <c r="F43" s="148" t="str">
        <f t="shared" si="1"/>
        <v>0</v>
      </c>
      <c r="G43" s="91"/>
      <c r="H43" s="91"/>
      <c r="I43" s="91"/>
      <c r="J43" s="91"/>
      <c r="K43" s="91"/>
      <c r="L43" s="158"/>
    </row>
    <row r="44" spans="1:12">
      <c r="A44" s="157"/>
      <c r="B44" s="91"/>
      <c r="C44" s="91"/>
      <c r="D44" s="91"/>
      <c r="E44" s="148">
        <f>COUNTIF($G$4:G44,G44)</f>
        <v>0</v>
      </c>
      <c r="F44" s="148" t="str">
        <f t="shared" si="1"/>
        <v>0</v>
      </c>
      <c r="G44" s="91"/>
      <c r="H44" s="91"/>
      <c r="I44" s="91"/>
      <c r="J44" s="91"/>
      <c r="K44" s="91"/>
      <c r="L44" s="158"/>
    </row>
    <row r="45" spans="1:12">
      <c r="A45" s="157"/>
      <c r="B45" s="91"/>
      <c r="C45" s="91"/>
      <c r="D45" s="91"/>
      <c r="E45" s="148">
        <f>COUNTIF($G$4:G45,G45)</f>
        <v>0</v>
      </c>
      <c r="F45" s="148" t="str">
        <f t="shared" si="1"/>
        <v>0</v>
      </c>
      <c r="G45" s="91"/>
      <c r="H45" s="91"/>
      <c r="I45" s="91"/>
      <c r="J45" s="91"/>
      <c r="K45" s="91"/>
      <c r="L45" s="158"/>
    </row>
    <row r="46" spans="1:12">
      <c r="A46" s="157"/>
      <c r="B46" s="91"/>
      <c r="C46" s="91"/>
      <c r="D46" s="91"/>
      <c r="E46" s="148">
        <f>COUNTIF($G$4:G46,G46)</f>
        <v>0</v>
      </c>
      <c r="F46" s="148" t="str">
        <f t="shared" si="1"/>
        <v>0</v>
      </c>
      <c r="G46" s="91"/>
      <c r="H46" s="91"/>
      <c r="I46" s="91"/>
      <c r="J46" s="91"/>
      <c r="K46" s="91"/>
      <c r="L46" s="158"/>
    </row>
    <row r="47" spans="1:12">
      <c r="A47" s="157"/>
      <c r="B47" s="91"/>
      <c r="C47" s="91"/>
      <c r="D47" s="91"/>
      <c r="E47" s="148">
        <f>COUNTIF($G$4:G47,G47)</f>
        <v>0</v>
      </c>
      <c r="F47" s="148" t="str">
        <f t="shared" si="1"/>
        <v>0</v>
      </c>
      <c r="G47" s="91"/>
      <c r="H47" s="91"/>
      <c r="I47" s="91"/>
      <c r="J47" s="91"/>
      <c r="K47" s="91"/>
      <c r="L47" s="158"/>
    </row>
    <row r="48" spans="1:12">
      <c r="A48" s="157"/>
      <c r="B48" s="91"/>
      <c r="C48" s="91"/>
      <c r="D48" s="91"/>
      <c r="E48" s="148">
        <f>COUNTIF($G$4:G48,G48)</f>
        <v>0</v>
      </c>
      <c r="F48" s="148" t="str">
        <f t="shared" si="1"/>
        <v>0</v>
      </c>
      <c r="G48" s="91"/>
      <c r="H48" s="91"/>
      <c r="I48" s="91"/>
      <c r="J48" s="91"/>
      <c r="K48" s="91"/>
      <c r="L48" s="158"/>
    </row>
    <row r="49" spans="1:12">
      <c r="A49" s="157"/>
      <c r="B49" s="91"/>
      <c r="C49" s="91"/>
      <c r="D49" s="91"/>
      <c r="E49" s="148">
        <f>COUNTIF($G$4:G49,G49)</f>
        <v>0</v>
      </c>
      <c r="F49" s="148" t="str">
        <f t="shared" si="1"/>
        <v>0</v>
      </c>
      <c r="G49" s="91"/>
      <c r="H49" s="91"/>
      <c r="I49" s="91"/>
      <c r="J49" s="91"/>
      <c r="K49" s="91"/>
      <c r="L49" s="158"/>
    </row>
    <row r="50" spans="1:12">
      <c r="A50" s="157"/>
      <c r="B50" s="91"/>
      <c r="C50" s="91"/>
      <c r="D50" s="91"/>
      <c r="E50" s="148">
        <f>COUNTIF($G$4:G50,G50)</f>
        <v>0</v>
      </c>
      <c r="F50" s="148" t="str">
        <f t="shared" si="1"/>
        <v>0</v>
      </c>
      <c r="G50" s="91"/>
      <c r="H50" s="91"/>
      <c r="I50" s="91"/>
      <c r="J50" s="91"/>
      <c r="K50" s="91"/>
      <c r="L50" s="158"/>
    </row>
    <row r="51" spans="1:12">
      <c r="A51" s="157"/>
      <c r="B51" s="91"/>
      <c r="C51" s="91"/>
      <c r="D51" s="91"/>
      <c r="E51" s="148">
        <f>COUNTIF($G$4:G51,G51)</f>
        <v>0</v>
      </c>
      <c r="F51" s="148" t="str">
        <f t="shared" si="1"/>
        <v>0</v>
      </c>
      <c r="G51" s="91"/>
      <c r="H51" s="91"/>
      <c r="I51" s="91"/>
      <c r="J51" s="91"/>
      <c r="K51" s="91"/>
      <c r="L51" s="158"/>
    </row>
    <row r="52" spans="1:12">
      <c r="A52" s="157"/>
      <c r="B52" s="91"/>
      <c r="C52" s="91"/>
      <c r="D52" s="91"/>
      <c r="E52" s="148">
        <f>COUNTIF($G$4:G52,G52)</f>
        <v>0</v>
      </c>
      <c r="F52" s="148" t="str">
        <f t="shared" si="1"/>
        <v>0</v>
      </c>
      <c r="G52" s="91"/>
      <c r="H52" s="91"/>
      <c r="I52" s="91"/>
      <c r="J52" s="91"/>
      <c r="K52" s="91"/>
      <c r="L52" s="158"/>
    </row>
    <row r="53" spans="1:12">
      <c r="A53" s="157"/>
      <c r="B53" s="91"/>
      <c r="C53" s="91"/>
      <c r="D53" s="91"/>
      <c r="E53" s="148">
        <f>COUNTIF($G$4:G53,G53)</f>
        <v>0</v>
      </c>
      <c r="F53" s="148" t="str">
        <f t="shared" si="1"/>
        <v>0</v>
      </c>
      <c r="G53" s="91"/>
      <c r="H53" s="91"/>
      <c r="I53" s="91"/>
      <c r="J53" s="91"/>
      <c r="K53" s="91"/>
      <c r="L53" s="158"/>
    </row>
    <row r="54" spans="1:12">
      <c r="A54" s="157"/>
      <c r="B54" s="91"/>
      <c r="C54" s="91"/>
      <c r="D54" s="91"/>
      <c r="E54" s="148">
        <f>COUNTIF($G$4:G54,G54)</f>
        <v>0</v>
      </c>
      <c r="F54" s="148" t="str">
        <f t="shared" si="1"/>
        <v>0</v>
      </c>
      <c r="G54" s="91"/>
      <c r="H54" s="91"/>
      <c r="I54" s="91"/>
      <c r="J54" s="91"/>
      <c r="K54" s="91"/>
      <c r="L54" s="158"/>
    </row>
    <row r="55" spans="1:12">
      <c r="A55" s="157"/>
      <c r="B55" s="91"/>
      <c r="C55" s="91"/>
      <c r="D55" s="91"/>
      <c r="E55" s="148">
        <f>COUNTIF($G$4:G55,G55)</f>
        <v>0</v>
      </c>
      <c r="F55" s="148" t="str">
        <f t="shared" si="1"/>
        <v>0</v>
      </c>
      <c r="G55" s="91"/>
      <c r="H55" s="91"/>
      <c r="I55" s="91"/>
      <c r="J55" s="91"/>
      <c r="K55" s="91"/>
      <c r="L55" s="158"/>
    </row>
    <row r="56" spans="1:12">
      <c r="A56" s="157"/>
      <c r="B56" s="91"/>
      <c r="C56" s="91"/>
      <c r="D56" s="91"/>
      <c r="E56" s="148">
        <f>COUNTIF($G$4:G56,G56)</f>
        <v>0</v>
      </c>
      <c r="F56" s="148" t="str">
        <f t="shared" si="1"/>
        <v>0</v>
      </c>
      <c r="G56" s="91"/>
      <c r="H56" s="91"/>
      <c r="I56" s="91"/>
      <c r="J56" s="91"/>
      <c r="K56" s="91"/>
      <c r="L56" s="158"/>
    </row>
    <row r="57" spans="1:12">
      <c r="A57" s="157"/>
      <c r="B57" s="91"/>
      <c r="C57" s="91"/>
      <c r="D57" s="91"/>
      <c r="E57" s="148">
        <f>COUNTIF($G$4:G57,G57)</f>
        <v>0</v>
      </c>
      <c r="F57" s="148" t="str">
        <f t="shared" si="1"/>
        <v>0</v>
      </c>
      <c r="G57" s="91"/>
      <c r="H57" s="91"/>
      <c r="I57" s="91"/>
      <c r="J57" s="91"/>
      <c r="K57" s="91"/>
      <c r="L57" s="158"/>
    </row>
    <row r="58" spans="1:12">
      <c r="A58" s="157"/>
      <c r="B58" s="91"/>
      <c r="C58" s="91"/>
      <c r="D58" s="91"/>
      <c r="E58" s="148">
        <f>COUNTIF($G$4:G58,G58)</f>
        <v>0</v>
      </c>
      <c r="F58" s="148" t="str">
        <f t="shared" si="1"/>
        <v>0</v>
      </c>
      <c r="G58" s="91"/>
      <c r="H58" s="91"/>
      <c r="I58" s="91"/>
      <c r="J58" s="91"/>
      <c r="K58" s="91"/>
      <c r="L58" s="158"/>
    </row>
    <row r="59" spans="1:12">
      <c r="A59" s="157"/>
      <c r="B59" s="91"/>
      <c r="C59" s="91"/>
      <c r="D59" s="91"/>
      <c r="E59" s="148">
        <f>COUNTIF($G$4:G59,G59)</f>
        <v>0</v>
      </c>
      <c r="F59" s="148" t="str">
        <f t="shared" si="1"/>
        <v>0</v>
      </c>
      <c r="G59" s="91"/>
      <c r="H59" s="91"/>
      <c r="I59" s="91"/>
      <c r="J59" s="91"/>
      <c r="K59" s="91"/>
      <c r="L59" s="158"/>
    </row>
    <row r="60" spans="1:12">
      <c r="A60" s="157"/>
      <c r="B60" s="91"/>
      <c r="C60" s="91"/>
      <c r="D60" s="91"/>
      <c r="E60" s="148">
        <f>COUNTIF($G$4:G60,G60)</f>
        <v>0</v>
      </c>
      <c r="F60" s="148" t="str">
        <f t="shared" si="1"/>
        <v>0</v>
      </c>
      <c r="G60" s="91"/>
      <c r="H60" s="91"/>
      <c r="I60" s="91"/>
      <c r="J60" s="91"/>
      <c r="K60" s="91"/>
      <c r="L60" s="158"/>
    </row>
    <row r="61" spans="1:12">
      <c r="A61" s="157"/>
      <c r="B61" s="91"/>
      <c r="C61" s="91"/>
      <c r="D61" s="91"/>
      <c r="E61" s="148">
        <f>COUNTIF($G$4:G61,G61)</f>
        <v>0</v>
      </c>
      <c r="F61" s="148" t="str">
        <f t="shared" si="1"/>
        <v>0</v>
      </c>
      <c r="G61" s="91"/>
      <c r="H61" s="91"/>
      <c r="I61" s="91"/>
      <c r="J61" s="91"/>
      <c r="K61" s="91"/>
      <c r="L61" s="158"/>
    </row>
    <row r="62" spans="1:12">
      <c r="A62" s="157"/>
      <c r="B62" s="91"/>
      <c r="C62" s="91"/>
      <c r="D62" s="91"/>
      <c r="E62" s="148">
        <f>COUNTIF($G$4:G62,G62)</f>
        <v>0</v>
      </c>
      <c r="F62" s="148" t="str">
        <f t="shared" si="1"/>
        <v>0</v>
      </c>
      <c r="G62" s="91"/>
      <c r="H62" s="91"/>
      <c r="I62" s="91"/>
      <c r="J62" s="91"/>
      <c r="K62" s="91"/>
      <c r="L62" s="158"/>
    </row>
    <row r="63" spans="1:12">
      <c r="A63" s="157"/>
      <c r="B63" s="91"/>
      <c r="C63" s="91"/>
      <c r="D63" s="91"/>
      <c r="E63" s="148">
        <f>COUNTIF($G$4:G63,G63)</f>
        <v>0</v>
      </c>
      <c r="F63" s="148" t="str">
        <f t="shared" si="1"/>
        <v>0</v>
      </c>
      <c r="G63" s="91"/>
      <c r="H63" s="91"/>
      <c r="I63" s="91"/>
      <c r="J63" s="91"/>
      <c r="K63" s="91"/>
      <c r="L63" s="158"/>
    </row>
    <row r="64" spans="1:12">
      <c r="A64" s="157"/>
      <c r="B64" s="91"/>
      <c r="C64" s="91"/>
      <c r="D64" s="91"/>
      <c r="E64" s="148">
        <f>COUNTIF($G$4:G64,G64)</f>
        <v>0</v>
      </c>
      <c r="F64" s="148" t="str">
        <f t="shared" si="1"/>
        <v>0</v>
      </c>
      <c r="G64" s="91"/>
      <c r="H64" s="91"/>
      <c r="I64" s="91"/>
      <c r="J64" s="91"/>
      <c r="K64" s="91"/>
      <c r="L64" s="158"/>
    </row>
    <row r="65" spans="1:12">
      <c r="A65" s="157"/>
      <c r="B65" s="91"/>
      <c r="C65" s="91"/>
      <c r="D65" s="91"/>
      <c r="E65" s="148">
        <f>COUNTIF($G$4:G65,G65)</f>
        <v>0</v>
      </c>
      <c r="F65" s="148" t="str">
        <f t="shared" si="1"/>
        <v>0</v>
      </c>
      <c r="G65" s="91"/>
      <c r="H65" s="91"/>
      <c r="I65" s="91"/>
      <c r="J65" s="91"/>
      <c r="K65" s="91"/>
      <c r="L65" s="158"/>
    </row>
    <row r="66" spans="1:12">
      <c r="A66" s="157"/>
      <c r="B66" s="91"/>
      <c r="C66" s="91"/>
      <c r="D66" s="91"/>
      <c r="E66" s="148">
        <f>COUNTIF($G$4:G66,G66)</f>
        <v>0</v>
      </c>
      <c r="F66" s="148" t="str">
        <f t="shared" si="1"/>
        <v>0</v>
      </c>
      <c r="G66" s="91"/>
      <c r="H66" s="91"/>
      <c r="I66" s="91"/>
      <c r="J66" s="91"/>
      <c r="K66" s="91"/>
      <c r="L66" s="158"/>
    </row>
    <row r="67" spans="1:12">
      <c r="A67" s="157"/>
      <c r="B67" s="91"/>
      <c r="C67" s="91"/>
      <c r="D67" s="91"/>
      <c r="E67" s="148">
        <f>COUNTIF($G$4:G67,G67)</f>
        <v>0</v>
      </c>
      <c r="F67" s="148" t="str">
        <f t="shared" si="1"/>
        <v>0</v>
      </c>
      <c r="G67" s="91"/>
      <c r="H67" s="91"/>
      <c r="I67" s="91"/>
      <c r="J67" s="91"/>
      <c r="K67" s="91"/>
      <c r="L67" s="158"/>
    </row>
    <row r="68" spans="1:12">
      <c r="A68" s="157"/>
      <c r="B68" s="91"/>
      <c r="C68" s="91"/>
      <c r="D68" s="91"/>
      <c r="E68" s="148">
        <f>COUNTIF($G$4:G68,G68)</f>
        <v>0</v>
      </c>
      <c r="F68" s="148" t="str">
        <f t="shared" si="1"/>
        <v>0</v>
      </c>
      <c r="G68" s="91"/>
      <c r="H68" s="91"/>
      <c r="I68" s="91"/>
      <c r="J68" s="91"/>
      <c r="K68" s="91"/>
      <c r="L68" s="158"/>
    </row>
    <row r="69" spans="1:12">
      <c r="A69" s="157"/>
      <c r="B69" s="91"/>
      <c r="C69" s="91"/>
      <c r="D69" s="91"/>
      <c r="E69" s="148">
        <f>COUNTIF($G$4:G69,G69)</f>
        <v>0</v>
      </c>
      <c r="F69" s="148" t="str">
        <f t="shared" si="1"/>
        <v>0</v>
      </c>
      <c r="G69" s="91"/>
      <c r="H69" s="91"/>
      <c r="I69" s="91"/>
      <c r="J69" s="91"/>
      <c r="K69" s="91"/>
      <c r="L69" s="158"/>
    </row>
    <row r="70" spans="1:12">
      <c r="A70" s="157"/>
      <c r="B70" s="91"/>
      <c r="C70" s="91"/>
      <c r="D70" s="91"/>
      <c r="E70" s="148">
        <f>COUNTIF($G$4:G70,G70)</f>
        <v>0</v>
      </c>
      <c r="F70" s="148" t="str">
        <f t="shared" si="1"/>
        <v>0</v>
      </c>
      <c r="G70" s="91"/>
      <c r="H70" s="91"/>
      <c r="I70" s="91"/>
      <c r="J70" s="91"/>
      <c r="K70" s="91"/>
      <c r="L70" s="158"/>
    </row>
    <row r="71" spans="1:12">
      <c r="A71" s="157"/>
      <c r="B71" s="91"/>
      <c r="C71" s="91"/>
      <c r="D71" s="91"/>
      <c r="E71" s="148">
        <f>COUNTIF($G$4:G71,G71)</f>
        <v>0</v>
      </c>
      <c r="F71" s="148" t="str">
        <f t="shared" si="1"/>
        <v>0</v>
      </c>
      <c r="G71" s="91"/>
      <c r="H71" s="91"/>
      <c r="I71" s="91"/>
      <c r="J71" s="91"/>
      <c r="K71" s="91"/>
      <c r="L71" s="158"/>
    </row>
    <row r="72" spans="1:12">
      <c r="A72" s="157"/>
      <c r="B72" s="91"/>
      <c r="C72" s="91"/>
      <c r="D72" s="91"/>
      <c r="E72" s="148">
        <f>COUNTIF($G$4:G72,G72)</f>
        <v>0</v>
      </c>
      <c r="F72" s="148" t="str">
        <f t="shared" si="1"/>
        <v>0</v>
      </c>
      <c r="G72" s="91"/>
      <c r="H72" s="91"/>
      <c r="I72" s="91"/>
      <c r="J72" s="91"/>
      <c r="K72" s="91"/>
      <c r="L72" s="158"/>
    </row>
    <row r="73" spans="1:12">
      <c r="A73" s="157"/>
      <c r="B73" s="91"/>
      <c r="C73" s="91"/>
      <c r="D73" s="91"/>
      <c r="E73" s="148">
        <f>COUNTIF($G$4:G73,G73)</f>
        <v>0</v>
      </c>
      <c r="F73" s="148" t="str">
        <f t="shared" si="1"/>
        <v>0</v>
      </c>
      <c r="G73" s="91"/>
      <c r="H73" s="91"/>
      <c r="I73" s="91"/>
      <c r="J73" s="91"/>
      <c r="K73" s="91"/>
      <c r="L73" s="158"/>
    </row>
    <row r="74" spans="1:12">
      <c r="A74" s="157"/>
      <c r="B74" s="91"/>
      <c r="C74" s="91"/>
      <c r="D74" s="91"/>
      <c r="E74" s="148">
        <f>COUNTIF($G$4:G74,G74)</f>
        <v>0</v>
      </c>
      <c r="F74" s="148" t="str">
        <f t="shared" si="1"/>
        <v>0</v>
      </c>
      <c r="G74" s="91"/>
      <c r="H74" s="91"/>
      <c r="I74" s="91"/>
      <c r="J74" s="91"/>
      <c r="K74" s="91"/>
      <c r="L74" s="158"/>
    </row>
    <row r="75" spans="1:12">
      <c r="A75" s="157"/>
      <c r="B75" s="91"/>
      <c r="C75" s="91"/>
      <c r="D75" s="91"/>
      <c r="E75" s="148">
        <f>COUNTIF($G$4:G75,G75)</f>
        <v>0</v>
      </c>
      <c r="F75" s="148" t="str">
        <f t="shared" si="1"/>
        <v>0</v>
      </c>
      <c r="G75" s="91"/>
      <c r="H75" s="91"/>
      <c r="I75" s="91"/>
      <c r="J75" s="91"/>
      <c r="K75" s="91"/>
      <c r="L75" s="158"/>
    </row>
    <row r="76" spans="1:12">
      <c r="A76" s="157"/>
      <c r="B76" s="91"/>
      <c r="C76" s="91"/>
      <c r="D76" s="91"/>
      <c r="E76" s="148">
        <f>COUNTIF($G$4:G76,G76)</f>
        <v>0</v>
      </c>
      <c r="F76" s="148" t="str">
        <f t="shared" si="1"/>
        <v>0</v>
      </c>
      <c r="G76" s="91"/>
      <c r="H76" s="91"/>
      <c r="I76" s="91"/>
      <c r="J76" s="91"/>
      <c r="K76" s="91"/>
      <c r="L76" s="158"/>
    </row>
    <row r="77" spans="1:12">
      <c r="A77" s="157"/>
      <c r="B77" s="91"/>
      <c r="C77" s="91"/>
      <c r="D77" s="91"/>
      <c r="E77" s="148">
        <f>COUNTIF($G$4:G77,G77)</f>
        <v>0</v>
      </c>
      <c r="F77" s="148" t="str">
        <f t="shared" si="1"/>
        <v>0</v>
      </c>
      <c r="G77" s="91"/>
      <c r="H77" s="91"/>
      <c r="I77" s="91"/>
      <c r="J77" s="91"/>
      <c r="K77" s="91"/>
      <c r="L77" s="158"/>
    </row>
    <row r="78" spans="1:12">
      <c r="A78" s="157"/>
      <c r="B78" s="91"/>
      <c r="C78" s="91"/>
      <c r="D78" s="91"/>
      <c r="E78" s="148">
        <f>COUNTIF($G$4:G78,G78)</f>
        <v>0</v>
      </c>
      <c r="F78" s="148" t="str">
        <f t="shared" si="1"/>
        <v>0</v>
      </c>
      <c r="G78" s="91"/>
      <c r="H78" s="91"/>
      <c r="I78" s="91"/>
      <c r="J78" s="91"/>
      <c r="K78" s="91"/>
      <c r="L78" s="158"/>
    </row>
    <row r="79" spans="1:12">
      <c r="A79" s="157"/>
      <c r="B79" s="91"/>
      <c r="C79" s="91"/>
      <c r="D79" s="91"/>
      <c r="E79" s="148">
        <f>COUNTIF($G$4:G79,G79)</f>
        <v>0</v>
      </c>
      <c r="F79" s="148" t="str">
        <f t="shared" si="1"/>
        <v>0</v>
      </c>
      <c r="G79" s="91"/>
      <c r="H79" s="91"/>
      <c r="I79" s="91"/>
      <c r="J79" s="91"/>
      <c r="K79" s="91"/>
      <c r="L79" s="158"/>
    </row>
    <row r="80" spans="1:12">
      <c r="A80" s="157"/>
      <c r="B80" s="91"/>
      <c r="C80" s="91"/>
      <c r="D80" s="91"/>
      <c r="E80" s="148">
        <f>COUNTIF($G$4:G80,G80)</f>
        <v>0</v>
      </c>
      <c r="F80" s="148" t="str">
        <f t="shared" si="1"/>
        <v>0</v>
      </c>
      <c r="G80" s="91"/>
      <c r="H80" s="91"/>
      <c r="I80" s="91"/>
      <c r="J80" s="91"/>
      <c r="K80" s="91"/>
      <c r="L80" s="158"/>
    </row>
    <row r="81" spans="1:12">
      <c r="A81" s="157"/>
      <c r="B81" s="91"/>
      <c r="C81" s="91"/>
      <c r="D81" s="91"/>
      <c r="E81" s="148">
        <f>COUNTIF($G$4:G81,G81)</f>
        <v>0</v>
      </c>
      <c r="F81" s="148" t="str">
        <f t="shared" si="1"/>
        <v>0</v>
      </c>
      <c r="G81" s="91"/>
      <c r="H81" s="91"/>
      <c r="I81" s="91"/>
      <c r="J81" s="91"/>
      <c r="K81" s="91"/>
      <c r="L81" s="158"/>
    </row>
    <row r="82" spans="1:12">
      <c r="A82" s="157"/>
      <c r="B82" s="91"/>
      <c r="C82" s="91"/>
      <c r="D82" s="91"/>
      <c r="E82" s="148">
        <f>COUNTIF($G$4:G82,G82)</f>
        <v>0</v>
      </c>
      <c r="F82" s="148" t="str">
        <f t="shared" si="1"/>
        <v>0</v>
      </c>
      <c r="G82" s="91"/>
      <c r="H82" s="91"/>
      <c r="I82" s="91"/>
      <c r="J82" s="91"/>
      <c r="K82" s="91"/>
      <c r="L82" s="158"/>
    </row>
    <row r="83" spans="1:12">
      <c r="A83" s="157"/>
      <c r="B83" s="91"/>
      <c r="C83" s="91"/>
      <c r="D83" s="91"/>
      <c r="E83" s="148">
        <f>COUNTIF($G$4:G83,G83)</f>
        <v>0</v>
      </c>
      <c r="F83" s="148" t="str">
        <f t="shared" si="1"/>
        <v>0</v>
      </c>
      <c r="G83" s="91"/>
      <c r="H83" s="91"/>
      <c r="I83" s="91"/>
      <c r="J83" s="91"/>
      <c r="K83" s="91"/>
      <c r="L83" s="158"/>
    </row>
    <row r="84" spans="1:12">
      <c r="A84" s="157"/>
      <c r="B84" s="91"/>
      <c r="C84" s="91"/>
      <c r="D84" s="91"/>
      <c r="E84" s="148">
        <f>COUNTIF($G$4:G84,G84)</f>
        <v>0</v>
      </c>
      <c r="F84" s="148" t="str">
        <f t="shared" si="1"/>
        <v>0</v>
      </c>
      <c r="G84" s="91"/>
      <c r="H84" s="91"/>
      <c r="I84" s="91"/>
      <c r="J84" s="91"/>
      <c r="K84" s="91"/>
      <c r="L84" s="158"/>
    </row>
    <row r="85" spans="1:12">
      <c r="A85" s="157"/>
      <c r="B85" s="91"/>
      <c r="C85" s="91"/>
      <c r="D85" s="91"/>
      <c r="E85" s="148">
        <f>COUNTIF($G$4:G85,G85)</f>
        <v>0</v>
      </c>
      <c r="F85" s="148" t="str">
        <f t="shared" si="1"/>
        <v>0</v>
      </c>
      <c r="G85" s="91"/>
      <c r="H85" s="91"/>
      <c r="I85" s="91"/>
      <c r="J85" s="91"/>
      <c r="K85" s="91"/>
      <c r="L85" s="158"/>
    </row>
    <row r="86" spans="1:12">
      <c r="A86" s="157"/>
      <c r="B86" s="91"/>
      <c r="C86" s="91"/>
      <c r="D86" s="91"/>
      <c r="E86" s="148">
        <f>COUNTIF($G$4:G86,G86)</f>
        <v>0</v>
      </c>
      <c r="F86" s="148" t="str">
        <f t="shared" si="1"/>
        <v>0</v>
      </c>
      <c r="G86" s="91"/>
      <c r="H86" s="91"/>
      <c r="I86" s="91"/>
      <c r="J86" s="91"/>
      <c r="K86" s="91"/>
      <c r="L86" s="158"/>
    </row>
    <row r="87" spans="1:12">
      <c r="A87" s="157"/>
      <c r="B87" s="91"/>
      <c r="C87" s="91"/>
      <c r="D87" s="91"/>
      <c r="E87" s="148">
        <f>COUNTIF($G$4:G87,G87)</f>
        <v>0</v>
      </c>
      <c r="F87" s="148" t="str">
        <f t="shared" si="1"/>
        <v>0</v>
      </c>
      <c r="G87" s="91"/>
      <c r="H87" s="91"/>
      <c r="I87" s="91"/>
      <c r="J87" s="91"/>
      <c r="K87" s="91"/>
      <c r="L87" s="158"/>
    </row>
    <row r="88" spans="1:12">
      <c r="A88" s="157"/>
      <c r="B88" s="91"/>
      <c r="C88" s="91"/>
      <c r="D88" s="91"/>
      <c r="E88" s="148">
        <f>COUNTIF($G$4:G88,G88)</f>
        <v>0</v>
      </c>
      <c r="F88" s="148" t="str">
        <f t="shared" si="1"/>
        <v>0</v>
      </c>
      <c r="G88" s="91"/>
      <c r="H88" s="91"/>
      <c r="I88" s="91"/>
      <c r="J88" s="91"/>
      <c r="K88" s="91"/>
      <c r="L88" s="158"/>
    </row>
    <row r="89" spans="1:12">
      <c r="A89" s="157"/>
      <c r="B89" s="91"/>
      <c r="C89" s="91"/>
      <c r="D89" s="91"/>
      <c r="E89" s="148">
        <f>COUNTIF($G$4:G89,G89)</f>
        <v>0</v>
      </c>
      <c r="F89" s="148" t="str">
        <f t="shared" si="1"/>
        <v>0</v>
      </c>
      <c r="G89" s="91"/>
      <c r="H89" s="91"/>
      <c r="I89" s="91"/>
      <c r="J89" s="91"/>
      <c r="K89" s="91"/>
      <c r="L89" s="158"/>
    </row>
    <row r="90" spans="1:12">
      <c r="A90" s="157"/>
      <c r="B90" s="91"/>
      <c r="C90" s="91"/>
      <c r="D90" s="91"/>
      <c r="E90" s="148">
        <f>COUNTIF($G$4:G90,G90)</f>
        <v>0</v>
      </c>
      <c r="F90" s="148" t="str">
        <f t="shared" si="1"/>
        <v>0</v>
      </c>
      <c r="G90" s="91"/>
      <c r="H90" s="91"/>
      <c r="I90" s="91"/>
      <c r="J90" s="91"/>
      <c r="K90" s="91"/>
      <c r="L90" s="158"/>
    </row>
    <row r="91" spans="1:12">
      <c r="A91" s="157"/>
      <c r="B91" s="91"/>
      <c r="C91" s="91"/>
      <c r="D91" s="91"/>
      <c r="E91" s="148">
        <f>COUNTIF($G$4:G91,G91)</f>
        <v>0</v>
      </c>
      <c r="F91" s="148" t="str">
        <f t="shared" ref="F91:F154" si="2">E91&amp;G91</f>
        <v>0</v>
      </c>
      <c r="G91" s="91"/>
      <c r="H91" s="91"/>
      <c r="I91" s="91"/>
      <c r="J91" s="91"/>
      <c r="K91" s="91"/>
      <c r="L91" s="158"/>
    </row>
    <row r="92" spans="1:12">
      <c r="A92" s="157"/>
      <c r="B92" s="91"/>
      <c r="C92" s="91"/>
      <c r="D92" s="91"/>
      <c r="E92" s="148">
        <f>COUNTIF($G$4:G92,G92)</f>
        <v>0</v>
      </c>
      <c r="F92" s="148" t="str">
        <f t="shared" si="2"/>
        <v>0</v>
      </c>
      <c r="G92" s="91"/>
      <c r="H92" s="91"/>
      <c r="I92" s="91"/>
      <c r="J92" s="91"/>
      <c r="K92" s="91"/>
      <c r="L92" s="158"/>
    </row>
    <row r="93" spans="1:12">
      <c r="A93" s="157"/>
      <c r="B93" s="91"/>
      <c r="C93" s="91"/>
      <c r="D93" s="91"/>
      <c r="E93" s="148">
        <f>COUNTIF($G$4:G93,G93)</f>
        <v>0</v>
      </c>
      <c r="F93" s="148" t="str">
        <f t="shared" si="2"/>
        <v>0</v>
      </c>
      <c r="G93" s="91"/>
      <c r="H93" s="91"/>
      <c r="I93" s="91"/>
      <c r="J93" s="91"/>
      <c r="K93" s="91"/>
      <c r="L93" s="158"/>
    </row>
    <row r="94" spans="1:12">
      <c r="A94" s="157"/>
      <c r="B94" s="91"/>
      <c r="C94" s="91"/>
      <c r="D94" s="91"/>
      <c r="E94" s="148">
        <f>COUNTIF($G$4:G94,G94)</f>
        <v>0</v>
      </c>
      <c r="F94" s="148" t="str">
        <f t="shared" si="2"/>
        <v>0</v>
      </c>
      <c r="G94" s="91"/>
      <c r="H94" s="91"/>
      <c r="I94" s="91"/>
      <c r="J94" s="91"/>
      <c r="K94" s="91"/>
      <c r="L94" s="158"/>
    </row>
    <row r="95" spans="1:12">
      <c r="A95" s="157"/>
      <c r="B95" s="91"/>
      <c r="C95" s="91"/>
      <c r="D95" s="91"/>
      <c r="E95" s="148">
        <f>COUNTIF($G$4:G95,G95)</f>
        <v>0</v>
      </c>
      <c r="F95" s="148" t="str">
        <f t="shared" si="2"/>
        <v>0</v>
      </c>
      <c r="G95" s="91"/>
      <c r="H95" s="91"/>
      <c r="I95" s="91"/>
      <c r="J95" s="91"/>
      <c r="K95" s="91"/>
      <c r="L95" s="158"/>
    </row>
    <row r="96" spans="1:12">
      <c r="A96" s="157"/>
      <c r="B96" s="91"/>
      <c r="C96" s="91"/>
      <c r="D96" s="91"/>
      <c r="E96" s="148">
        <f>COUNTIF($G$4:G96,G96)</f>
        <v>0</v>
      </c>
      <c r="F96" s="148" t="str">
        <f t="shared" si="2"/>
        <v>0</v>
      </c>
      <c r="G96" s="91"/>
      <c r="H96" s="91"/>
      <c r="I96" s="91"/>
      <c r="J96" s="91"/>
      <c r="K96" s="91"/>
      <c r="L96" s="158"/>
    </row>
    <row r="97" spans="1:12">
      <c r="A97" s="157"/>
      <c r="B97" s="91"/>
      <c r="C97" s="91"/>
      <c r="D97" s="91"/>
      <c r="E97" s="148">
        <f>COUNTIF($G$4:G97,G97)</f>
        <v>0</v>
      </c>
      <c r="F97" s="148" t="str">
        <f t="shared" si="2"/>
        <v>0</v>
      </c>
      <c r="G97" s="91"/>
      <c r="H97" s="91"/>
      <c r="I97" s="91"/>
      <c r="J97" s="91"/>
      <c r="K97" s="91"/>
      <c r="L97" s="158"/>
    </row>
    <row r="98" spans="1:12">
      <c r="A98" s="157"/>
      <c r="B98" s="91"/>
      <c r="C98" s="91"/>
      <c r="D98" s="91"/>
      <c r="E98" s="148">
        <f>COUNTIF($G$4:G98,G98)</f>
        <v>0</v>
      </c>
      <c r="F98" s="148" t="str">
        <f t="shared" si="2"/>
        <v>0</v>
      </c>
      <c r="G98" s="91"/>
      <c r="H98" s="91"/>
      <c r="I98" s="91"/>
      <c r="J98" s="91"/>
      <c r="K98" s="91"/>
      <c r="L98" s="158"/>
    </row>
    <row r="99" spans="1:12">
      <c r="A99" s="157"/>
      <c r="B99" s="91"/>
      <c r="C99" s="91"/>
      <c r="D99" s="91"/>
      <c r="E99" s="148">
        <f>COUNTIF($G$4:G99,G99)</f>
        <v>0</v>
      </c>
      <c r="F99" s="148" t="str">
        <f t="shared" si="2"/>
        <v>0</v>
      </c>
      <c r="G99" s="91"/>
      <c r="H99" s="91"/>
      <c r="I99" s="91"/>
      <c r="J99" s="91"/>
      <c r="K99" s="91"/>
      <c r="L99" s="158"/>
    </row>
    <row r="100" spans="1:12">
      <c r="A100" s="157"/>
      <c r="B100" s="91"/>
      <c r="C100" s="91"/>
      <c r="D100" s="91"/>
      <c r="E100" s="148">
        <f>COUNTIF($G$4:G100,G100)</f>
        <v>0</v>
      </c>
      <c r="F100" s="148" t="str">
        <f t="shared" si="2"/>
        <v>0</v>
      </c>
      <c r="G100" s="91"/>
      <c r="H100" s="91"/>
      <c r="I100" s="91"/>
      <c r="J100" s="91"/>
      <c r="K100" s="91"/>
      <c r="L100" s="158"/>
    </row>
    <row r="101" spans="1:12">
      <c r="A101" s="157"/>
      <c r="B101" s="91"/>
      <c r="C101" s="91"/>
      <c r="D101" s="91"/>
      <c r="E101" s="148">
        <f>COUNTIF($G$4:G101,G101)</f>
        <v>0</v>
      </c>
      <c r="F101" s="148" t="str">
        <f t="shared" si="2"/>
        <v>0</v>
      </c>
      <c r="G101" s="91"/>
      <c r="H101" s="91"/>
      <c r="I101" s="91"/>
      <c r="J101" s="91"/>
      <c r="K101" s="91"/>
      <c r="L101" s="158"/>
    </row>
    <row r="102" spans="1:12">
      <c r="A102" s="157"/>
      <c r="B102" s="91"/>
      <c r="C102" s="91"/>
      <c r="D102" s="91"/>
      <c r="E102" s="148">
        <f>COUNTIF($G$4:G102,G102)</f>
        <v>0</v>
      </c>
      <c r="F102" s="148" t="str">
        <f t="shared" si="2"/>
        <v>0</v>
      </c>
      <c r="G102" s="91"/>
      <c r="H102" s="91"/>
      <c r="I102" s="91"/>
      <c r="J102" s="91"/>
      <c r="K102" s="91"/>
      <c r="L102" s="158"/>
    </row>
    <row r="103" spans="1:12">
      <c r="A103" s="157"/>
      <c r="B103" s="91"/>
      <c r="C103" s="91"/>
      <c r="D103" s="91"/>
      <c r="E103" s="148">
        <f>COUNTIF($G$4:G103,G103)</f>
        <v>0</v>
      </c>
      <c r="F103" s="148" t="str">
        <f t="shared" si="2"/>
        <v>0</v>
      </c>
      <c r="G103" s="91"/>
      <c r="H103" s="91"/>
      <c r="I103" s="91"/>
      <c r="J103" s="91"/>
      <c r="K103" s="91"/>
      <c r="L103" s="158"/>
    </row>
    <row r="104" spans="1:12">
      <c r="A104" s="157"/>
      <c r="B104" s="91"/>
      <c r="C104" s="91"/>
      <c r="D104" s="91"/>
      <c r="E104" s="148">
        <f>COUNTIF($G$4:G104,G104)</f>
        <v>0</v>
      </c>
      <c r="F104" s="148" t="str">
        <f t="shared" si="2"/>
        <v>0</v>
      </c>
      <c r="G104" s="91"/>
      <c r="H104" s="91"/>
      <c r="I104" s="91"/>
      <c r="J104" s="91"/>
      <c r="K104" s="91"/>
      <c r="L104" s="158"/>
    </row>
    <row r="105" spans="1:12">
      <c r="A105" s="157"/>
      <c r="B105" s="91"/>
      <c r="C105" s="91"/>
      <c r="D105" s="91"/>
      <c r="E105" s="148">
        <f>COUNTIF($G$4:G105,G105)</f>
        <v>0</v>
      </c>
      <c r="F105" s="148" t="str">
        <f t="shared" si="2"/>
        <v>0</v>
      </c>
      <c r="G105" s="91"/>
      <c r="H105" s="91"/>
      <c r="I105" s="91"/>
      <c r="J105" s="91"/>
      <c r="K105" s="91"/>
      <c r="L105" s="158"/>
    </row>
    <row r="106" spans="1:12">
      <c r="A106" s="157"/>
      <c r="B106" s="91"/>
      <c r="C106" s="91"/>
      <c r="D106" s="91"/>
      <c r="E106" s="148">
        <f>COUNTIF($G$4:G106,G106)</f>
        <v>0</v>
      </c>
      <c r="F106" s="148" t="str">
        <f t="shared" si="2"/>
        <v>0</v>
      </c>
      <c r="G106" s="91"/>
      <c r="H106" s="91"/>
      <c r="I106" s="91"/>
      <c r="J106" s="91"/>
      <c r="K106" s="91"/>
      <c r="L106" s="158"/>
    </row>
    <row r="107" spans="1:12">
      <c r="A107" s="157"/>
      <c r="B107" s="91"/>
      <c r="C107" s="91"/>
      <c r="D107" s="91"/>
      <c r="E107" s="148">
        <f>COUNTIF($G$4:G107,G107)</f>
        <v>0</v>
      </c>
      <c r="F107" s="148" t="str">
        <f t="shared" si="2"/>
        <v>0</v>
      </c>
      <c r="G107" s="91"/>
      <c r="H107" s="91"/>
      <c r="I107" s="91"/>
      <c r="J107" s="91"/>
      <c r="K107" s="91"/>
      <c r="L107" s="158"/>
    </row>
    <row r="108" spans="1:12">
      <c r="A108" s="157"/>
      <c r="B108" s="91"/>
      <c r="C108" s="91"/>
      <c r="D108" s="91"/>
      <c r="E108" s="148">
        <f>COUNTIF($G$4:G108,G108)</f>
        <v>0</v>
      </c>
      <c r="F108" s="148" t="str">
        <f t="shared" si="2"/>
        <v>0</v>
      </c>
      <c r="G108" s="91"/>
      <c r="H108" s="91"/>
      <c r="I108" s="91"/>
      <c r="J108" s="91"/>
      <c r="K108" s="91"/>
      <c r="L108" s="158"/>
    </row>
    <row r="109" spans="1:12">
      <c r="A109" s="157"/>
      <c r="B109" s="91"/>
      <c r="C109" s="91"/>
      <c r="D109" s="91"/>
      <c r="E109" s="148">
        <f>COUNTIF($G$4:G109,G109)</f>
        <v>0</v>
      </c>
      <c r="F109" s="148" t="str">
        <f t="shared" si="2"/>
        <v>0</v>
      </c>
      <c r="G109" s="91"/>
      <c r="H109" s="91"/>
      <c r="I109" s="91"/>
      <c r="J109" s="91"/>
      <c r="K109" s="91"/>
      <c r="L109" s="158"/>
    </row>
    <row r="110" spans="1:12">
      <c r="A110" s="157"/>
      <c r="B110" s="91"/>
      <c r="C110" s="91"/>
      <c r="D110" s="91"/>
      <c r="E110" s="148">
        <f>COUNTIF($G$4:G110,G110)</f>
        <v>0</v>
      </c>
      <c r="F110" s="148" t="str">
        <f t="shared" si="2"/>
        <v>0</v>
      </c>
      <c r="G110" s="91"/>
      <c r="H110" s="91"/>
      <c r="I110" s="91"/>
      <c r="J110" s="91"/>
      <c r="K110" s="91"/>
      <c r="L110" s="158"/>
    </row>
    <row r="111" spans="1:12">
      <c r="A111" s="157"/>
      <c r="B111" s="91"/>
      <c r="C111" s="91"/>
      <c r="D111" s="91"/>
      <c r="E111" s="148">
        <f>COUNTIF($G$4:G111,G111)</f>
        <v>0</v>
      </c>
      <c r="F111" s="148" t="str">
        <f t="shared" si="2"/>
        <v>0</v>
      </c>
      <c r="G111" s="91"/>
      <c r="H111" s="91"/>
      <c r="I111" s="91"/>
      <c r="J111" s="91"/>
      <c r="K111" s="91"/>
      <c r="L111" s="158"/>
    </row>
    <row r="112" spans="1:12">
      <c r="A112" s="157"/>
      <c r="B112" s="91"/>
      <c r="C112" s="91"/>
      <c r="D112" s="91"/>
      <c r="E112" s="148">
        <f>COUNTIF($G$4:G112,G112)</f>
        <v>0</v>
      </c>
      <c r="F112" s="148" t="str">
        <f t="shared" si="2"/>
        <v>0</v>
      </c>
      <c r="G112" s="91"/>
      <c r="H112" s="91"/>
      <c r="I112" s="91"/>
      <c r="J112" s="91"/>
      <c r="K112" s="91"/>
      <c r="L112" s="158"/>
    </row>
    <row r="113" spans="1:12">
      <c r="A113" s="157"/>
      <c r="B113" s="91"/>
      <c r="C113" s="91"/>
      <c r="D113" s="91"/>
      <c r="E113" s="148">
        <f>COUNTIF($G$4:G113,G113)</f>
        <v>0</v>
      </c>
      <c r="F113" s="148" t="str">
        <f t="shared" si="2"/>
        <v>0</v>
      </c>
      <c r="G113" s="91"/>
      <c r="H113" s="91"/>
      <c r="I113" s="91"/>
      <c r="J113" s="91"/>
      <c r="K113" s="91"/>
      <c r="L113" s="158"/>
    </row>
    <row r="114" spans="1:12">
      <c r="A114" s="157"/>
      <c r="B114" s="91"/>
      <c r="C114" s="91"/>
      <c r="D114" s="91"/>
      <c r="E114" s="148">
        <f>COUNTIF($G$4:G114,G114)</f>
        <v>0</v>
      </c>
      <c r="F114" s="148" t="str">
        <f t="shared" si="2"/>
        <v>0</v>
      </c>
      <c r="G114" s="91"/>
      <c r="H114" s="91"/>
      <c r="I114" s="91"/>
      <c r="J114" s="91"/>
      <c r="K114" s="91"/>
      <c r="L114" s="158"/>
    </row>
    <row r="115" spans="1:12">
      <c r="A115" s="157"/>
      <c r="B115" s="91"/>
      <c r="C115" s="91"/>
      <c r="D115" s="91"/>
      <c r="E115" s="148">
        <f>COUNTIF($G$4:G115,G115)</f>
        <v>0</v>
      </c>
      <c r="F115" s="148" t="str">
        <f t="shared" si="2"/>
        <v>0</v>
      </c>
      <c r="G115" s="91"/>
      <c r="H115" s="91"/>
      <c r="I115" s="91"/>
      <c r="J115" s="91"/>
      <c r="K115" s="91"/>
      <c r="L115" s="158"/>
    </row>
    <row r="116" spans="1:12">
      <c r="A116" s="157"/>
      <c r="B116" s="91"/>
      <c r="C116" s="91"/>
      <c r="D116" s="91"/>
      <c r="E116" s="148">
        <f>COUNTIF($G$4:G116,G116)</f>
        <v>0</v>
      </c>
      <c r="F116" s="148" t="str">
        <f t="shared" si="2"/>
        <v>0</v>
      </c>
      <c r="G116" s="91"/>
      <c r="H116" s="91"/>
      <c r="I116" s="91"/>
      <c r="J116" s="91"/>
      <c r="K116" s="91"/>
      <c r="L116" s="158"/>
    </row>
    <row r="117" spans="1:12">
      <c r="A117" s="157"/>
      <c r="B117" s="91"/>
      <c r="C117" s="91"/>
      <c r="D117" s="91"/>
      <c r="E117" s="148">
        <f>COUNTIF($G$4:G117,G117)</f>
        <v>0</v>
      </c>
      <c r="F117" s="148" t="str">
        <f t="shared" si="2"/>
        <v>0</v>
      </c>
      <c r="G117" s="91"/>
      <c r="H117" s="91"/>
      <c r="I117" s="91"/>
      <c r="J117" s="91"/>
      <c r="K117" s="91"/>
      <c r="L117" s="158"/>
    </row>
    <row r="118" spans="1:12">
      <c r="A118" s="157"/>
      <c r="B118" s="91"/>
      <c r="C118" s="91"/>
      <c r="D118" s="91"/>
      <c r="E118" s="148">
        <f>COUNTIF($G$4:G118,G118)</f>
        <v>0</v>
      </c>
      <c r="F118" s="148" t="str">
        <f t="shared" si="2"/>
        <v>0</v>
      </c>
      <c r="G118" s="91"/>
      <c r="H118" s="91"/>
      <c r="I118" s="91"/>
      <c r="J118" s="91"/>
      <c r="K118" s="91"/>
      <c r="L118" s="158"/>
    </row>
    <row r="119" spans="1:12">
      <c r="A119" s="157"/>
      <c r="B119" s="91"/>
      <c r="C119" s="91"/>
      <c r="D119" s="91"/>
      <c r="E119" s="148">
        <f>COUNTIF($G$4:G119,G119)</f>
        <v>0</v>
      </c>
      <c r="F119" s="148" t="str">
        <f t="shared" si="2"/>
        <v>0</v>
      </c>
      <c r="G119" s="91"/>
      <c r="H119" s="91"/>
      <c r="I119" s="91"/>
      <c r="J119" s="91"/>
      <c r="K119" s="91"/>
      <c r="L119" s="158"/>
    </row>
    <row r="120" spans="1:12">
      <c r="A120" s="157"/>
      <c r="B120" s="91"/>
      <c r="C120" s="91"/>
      <c r="D120" s="91"/>
      <c r="E120" s="148">
        <f>COUNTIF($G$4:G120,G120)</f>
        <v>0</v>
      </c>
      <c r="F120" s="148" t="str">
        <f t="shared" si="2"/>
        <v>0</v>
      </c>
      <c r="G120" s="91"/>
      <c r="H120" s="91"/>
      <c r="I120" s="91"/>
      <c r="J120" s="91"/>
      <c r="K120" s="91"/>
      <c r="L120" s="158"/>
    </row>
    <row r="121" spans="1:12">
      <c r="A121" s="157"/>
      <c r="B121" s="91"/>
      <c r="C121" s="91"/>
      <c r="D121" s="91"/>
      <c r="E121" s="148">
        <f>COUNTIF($G$4:G121,G121)</f>
        <v>0</v>
      </c>
      <c r="F121" s="148" t="str">
        <f t="shared" si="2"/>
        <v>0</v>
      </c>
      <c r="G121" s="91"/>
      <c r="H121" s="91"/>
      <c r="I121" s="91"/>
      <c r="J121" s="91"/>
      <c r="K121" s="91"/>
      <c r="L121" s="158"/>
    </row>
    <row r="122" spans="1:12">
      <c r="A122" s="157"/>
      <c r="B122" s="91"/>
      <c r="C122" s="91"/>
      <c r="D122" s="91"/>
      <c r="E122" s="148">
        <f>COUNTIF($G$4:G122,G122)</f>
        <v>0</v>
      </c>
      <c r="F122" s="148" t="str">
        <f t="shared" si="2"/>
        <v>0</v>
      </c>
      <c r="G122" s="91"/>
      <c r="H122" s="91"/>
      <c r="I122" s="91"/>
      <c r="J122" s="91"/>
      <c r="K122" s="91"/>
      <c r="L122" s="158"/>
    </row>
    <row r="123" spans="1:12">
      <c r="A123" s="157"/>
      <c r="B123" s="91"/>
      <c r="C123" s="91"/>
      <c r="D123" s="91"/>
      <c r="E123" s="148">
        <f>COUNTIF($G$4:G123,G123)</f>
        <v>0</v>
      </c>
      <c r="F123" s="148" t="str">
        <f t="shared" si="2"/>
        <v>0</v>
      </c>
      <c r="G123" s="91"/>
      <c r="H123" s="91"/>
      <c r="I123" s="91"/>
      <c r="J123" s="91"/>
      <c r="K123" s="91"/>
      <c r="L123" s="158"/>
    </row>
    <row r="124" spans="1:12">
      <c r="A124" s="157"/>
      <c r="B124" s="91"/>
      <c r="C124" s="91"/>
      <c r="D124" s="91"/>
      <c r="E124" s="148">
        <f>COUNTIF($G$4:G124,G124)</f>
        <v>0</v>
      </c>
      <c r="F124" s="148" t="str">
        <f t="shared" si="2"/>
        <v>0</v>
      </c>
      <c r="G124" s="91"/>
      <c r="H124" s="91"/>
      <c r="I124" s="91"/>
      <c r="J124" s="91"/>
      <c r="K124" s="91"/>
      <c r="L124" s="158"/>
    </row>
    <row r="125" spans="1:12">
      <c r="A125" s="157"/>
      <c r="B125" s="91"/>
      <c r="C125" s="91"/>
      <c r="D125" s="91"/>
      <c r="E125" s="148">
        <f>COUNTIF($G$4:G125,G125)</f>
        <v>0</v>
      </c>
      <c r="F125" s="148" t="str">
        <f t="shared" si="2"/>
        <v>0</v>
      </c>
      <c r="G125" s="91"/>
      <c r="H125" s="91"/>
      <c r="I125" s="91"/>
      <c r="J125" s="91"/>
      <c r="K125" s="91"/>
      <c r="L125" s="158"/>
    </row>
    <row r="126" spans="1:12">
      <c r="A126" s="157"/>
      <c r="B126" s="91"/>
      <c r="C126" s="91"/>
      <c r="D126" s="91"/>
      <c r="E126" s="148">
        <f>COUNTIF($G$4:G126,G126)</f>
        <v>0</v>
      </c>
      <c r="F126" s="148" t="str">
        <f t="shared" si="2"/>
        <v>0</v>
      </c>
      <c r="G126" s="91"/>
      <c r="H126" s="91"/>
      <c r="I126" s="91"/>
      <c r="J126" s="91"/>
      <c r="K126" s="91"/>
      <c r="L126" s="158"/>
    </row>
    <row r="127" spans="1:12">
      <c r="A127" s="157"/>
      <c r="B127" s="91"/>
      <c r="C127" s="91"/>
      <c r="D127" s="91"/>
      <c r="E127" s="148">
        <f>COUNTIF($G$4:G127,G127)</f>
        <v>0</v>
      </c>
      <c r="F127" s="148" t="str">
        <f t="shared" si="2"/>
        <v>0</v>
      </c>
      <c r="G127" s="91"/>
      <c r="H127" s="91"/>
      <c r="I127" s="91"/>
      <c r="J127" s="91"/>
      <c r="K127" s="91"/>
      <c r="L127" s="158"/>
    </row>
    <row r="128" spans="1:12">
      <c r="A128" s="157"/>
      <c r="B128" s="91"/>
      <c r="C128" s="91"/>
      <c r="D128" s="91"/>
      <c r="E128" s="148">
        <f>COUNTIF($G$4:G128,G128)</f>
        <v>0</v>
      </c>
      <c r="F128" s="148" t="str">
        <f t="shared" si="2"/>
        <v>0</v>
      </c>
      <c r="G128" s="91"/>
      <c r="H128" s="91"/>
      <c r="I128" s="91"/>
      <c r="J128" s="91"/>
      <c r="K128" s="91"/>
      <c r="L128" s="158"/>
    </row>
    <row r="129" spans="1:12">
      <c r="A129" s="157"/>
      <c r="B129" s="91"/>
      <c r="C129" s="91"/>
      <c r="D129" s="91"/>
      <c r="E129" s="148">
        <f>COUNTIF($G$4:G129,G129)</f>
        <v>0</v>
      </c>
      <c r="F129" s="148" t="str">
        <f t="shared" si="2"/>
        <v>0</v>
      </c>
      <c r="G129" s="91"/>
      <c r="H129" s="91"/>
      <c r="I129" s="91"/>
      <c r="J129" s="91"/>
      <c r="K129" s="91"/>
      <c r="L129" s="158"/>
    </row>
    <row r="130" spans="1:12">
      <c r="A130" s="157"/>
      <c r="B130" s="91"/>
      <c r="C130" s="91"/>
      <c r="D130" s="91"/>
      <c r="E130" s="148">
        <f>COUNTIF($G$4:G130,G130)</f>
        <v>0</v>
      </c>
      <c r="F130" s="148" t="str">
        <f t="shared" si="2"/>
        <v>0</v>
      </c>
      <c r="G130" s="91"/>
      <c r="H130" s="91"/>
      <c r="I130" s="91"/>
      <c r="J130" s="91"/>
      <c r="K130" s="91"/>
      <c r="L130" s="158"/>
    </row>
    <row r="131" spans="1:12">
      <c r="A131" s="157"/>
      <c r="B131" s="91"/>
      <c r="C131" s="91"/>
      <c r="D131" s="91"/>
      <c r="E131" s="148">
        <f>COUNTIF($G$4:G131,G131)</f>
        <v>0</v>
      </c>
      <c r="F131" s="148" t="str">
        <f t="shared" si="2"/>
        <v>0</v>
      </c>
      <c r="G131" s="91"/>
      <c r="H131" s="91"/>
      <c r="I131" s="91"/>
      <c r="J131" s="91"/>
      <c r="K131" s="91"/>
      <c r="L131" s="158"/>
    </row>
    <row r="132" spans="1:12">
      <c r="A132" s="157"/>
      <c r="B132" s="91"/>
      <c r="C132" s="91"/>
      <c r="D132" s="91"/>
      <c r="E132" s="148">
        <f>COUNTIF($G$4:G132,G132)</f>
        <v>0</v>
      </c>
      <c r="F132" s="148" t="str">
        <f t="shared" si="2"/>
        <v>0</v>
      </c>
      <c r="G132" s="91"/>
      <c r="H132" s="91"/>
      <c r="I132" s="91"/>
      <c r="J132" s="91"/>
      <c r="K132" s="91"/>
      <c r="L132" s="158"/>
    </row>
    <row r="133" spans="1:12">
      <c r="A133" s="157"/>
      <c r="B133" s="91"/>
      <c r="C133" s="91"/>
      <c r="D133" s="91"/>
      <c r="E133" s="148">
        <f>COUNTIF($G$4:G133,G133)</f>
        <v>0</v>
      </c>
      <c r="F133" s="148" t="str">
        <f t="shared" si="2"/>
        <v>0</v>
      </c>
      <c r="G133" s="91"/>
      <c r="H133" s="91"/>
      <c r="I133" s="91"/>
      <c r="J133" s="91"/>
      <c r="K133" s="91"/>
      <c r="L133" s="158"/>
    </row>
    <row r="134" spans="1:12">
      <c r="A134" s="157"/>
      <c r="B134" s="91"/>
      <c r="C134" s="91"/>
      <c r="D134" s="91"/>
      <c r="E134" s="148">
        <f>COUNTIF($G$4:G134,G134)</f>
        <v>0</v>
      </c>
      <c r="F134" s="148" t="str">
        <f t="shared" si="2"/>
        <v>0</v>
      </c>
      <c r="G134" s="91"/>
      <c r="H134" s="91"/>
      <c r="I134" s="91"/>
      <c r="J134" s="91"/>
      <c r="K134" s="91"/>
      <c r="L134" s="158"/>
    </row>
    <row r="135" spans="1:12">
      <c r="A135" s="157"/>
      <c r="B135" s="91"/>
      <c r="C135" s="91"/>
      <c r="D135" s="91"/>
      <c r="E135" s="148">
        <f>COUNTIF($G$4:G135,G135)</f>
        <v>0</v>
      </c>
      <c r="F135" s="148" t="str">
        <f t="shared" si="2"/>
        <v>0</v>
      </c>
      <c r="G135" s="91"/>
      <c r="H135" s="91"/>
      <c r="I135" s="91"/>
      <c r="J135" s="91"/>
      <c r="K135" s="91"/>
      <c r="L135" s="158"/>
    </row>
    <row r="136" spans="1:12">
      <c r="A136" s="157"/>
      <c r="B136" s="91"/>
      <c r="C136" s="91"/>
      <c r="D136" s="91"/>
      <c r="E136" s="148">
        <f>COUNTIF($G$4:G136,G136)</f>
        <v>0</v>
      </c>
      <c r="F136" s="148" t="str">
        <f t="shared" si="2"/>
        <v>0</v>
      </c>
      <c r="G136" s="91"/>
      <c r="H136" s="91"/>
      <c r="I136" s="91"/>
      <c r="J136" s="91"/>
      <c r="K136" s="91"/>
      <c r="L136" s="158"/>
    </row>
    <row r="137" spans="1:12">
      <c r="A137" s="157"/>
      <c r="B137" s="91"/>
      <c r="C137" s="91"/>
      <c r="D137" s="91"/>
      <c r="E137" s="148">
        <f>COUNTIF($G$4:G137,G137)</f>
        <v>0</v>
      </c>
      <c r="F137" s="148" t="str">
        <f t="shared" si="2"/>
        <v>0</v>
      </c>
      <c r="G137" s="91"/>
      <c r="H137" s="91"/>
      <c r="I137" s="91"/>
      <c r="J137" s="91"/>
      <c r="K137" s="91"/>
      <c r="L137" s="158"/>
    </row>
    <row r="138" spans="1:12">
      <c r="A138" s="157"/>
      <c r="B138" s="91"/>
      <c r="C138" s="91"/>
      <c r="D138" s="91"/>
      <c r="E138" s="148">
        <f>COUNTIF($G$4:G138,G138)</f>
        <v>0</v>
      </c>
      <c r="F138" s="148" t="str">
        <f t="shared" si="2"/>
        <v>0</v>
      </c>
      <c r="G138" s="91"/>
      <c r="H138" s="91"/>
      <c r="I138" s="91"/>
      <c r="J138" s="91"/>
      <c r="K138" s="91"/>
      <c r="L138" s="158"/>
    </row>
    <row r="139" spans="1:12">
      <c r="A139" s="157"/>
      <c r="B139" s="91"/>
      <c r="C139" s="91"/>
      <c r="D139" s="91"/>
      <c r="E139" s="148">
        <f>COUNTIF($G$4:G139,G139)</f>
        <v>0</v>
      </c>
      <c r="F139" s="148" t="str">
        <f t="shared" si="2"/>
        <v>0</v>
      </c>
      <c r="G139" s="91"/>
      <c r="H139" s="91"/>
      <c r="I139" s="91"/>
      <c r="J139" s="91"/>
      <c r="K139" s="91"/>
      <c r="L139" s="158"/>
    </row>
    <row r="140" spans="1:12">
      <c r="A140" s="157"/>
      <c r="B140" s="91"/>
      <c r="C140" s="91"/>
      <c r="D140" s="91"/>
      <c r="E140" s="148">
        <f>COUNTIF($G$4:G140,G140)</f>
        <v>0</v>
      </c>
      <c r="F140" s="148" t="str">
        <f t="shared" si="2"/>
        <v>0</v>
      </c>
      <c r="G140" s="91"/>
      <c r="H140" s="91"/>
      <c r="I140" s="91"/>
      <c r="J140" s="91"/>
      <c r="K140" s="91"/>
      <c r="L140" s="158"/>
    </row>
    <row r="141" spans="1:12">
      <c r="A141" s="157"/>
      <c r="B141" s="91"/>
      <c r="C141" s="91"/>
      <c r="D141" s="91"/>
      <c r="E141" s="148">
        <f>COUNTIF($G$4:G141,G141)</f>
        <v>0</v>
      </c>
      <c r="F141" s="148" t="str">
        <f t="shared" si="2"/>
        <v>0</v>
      </c>
      <c r="G141" s="91"/>
      <c r="H141" s="91"/>
      <c r="I141" s="91"/>
      <c r="J141" s="91"/>
      <c r="K141" s="91"/>
      <c r="L141" s="158"/>
    </row>
    <row r="142" spans="1:12">
      <c r="A142" s="157"/>
      <c r="B142" s="91"/>
      <c r="C142" s="91"/>
      <c r="D142" s="91"/>
      <c r="E142" s="148">
        <f>COUNTIF($G$4:G142,G142)</f>
        <v>0</v>
      </c>
      <c r="F142" s="148" t="str">
        <f t="shared" si="2"/>
        <v>0</v>
      </c>
      <c r="G142" s="91"/>
      <c r="H142" s="91"/>
      <c r="I142" s="91"/>
      <c r="J142" s="91"/>
      <c r="K142" s="91"/>
      <c r="L142" s="158"/>
    </row>
    <row r="143" spans="1:12">
      <c r="A143" s="157"/>
      <c r="B143" s="91"/>
      <c r="C143" s="91"/>
      <c r="D143" s="91"/>
      <c r="E143" s="148">
        <f>COUNTIF($G$4:G143,G143)</f>
        <v>0</v>
      </c>
      <c r="F143" s="148" t="str">
        <f t="shared" si="2"/>
        <v>0</v>
      </c>
      <c r="G143" s="91"/>
      <c r="H143" s="91"/>
      <c r="I143" s="91"/>
      <c r="J143" s="91"/>
      <c r="K143" s="91"/>
      <c r="L143" s="158"/>
    </row>
    <row r="144" spans="1:12">
      <c r="A144" s="157"/>
      <c r="B144" s="91"/>
      <c r="C144" s="91"/>
      <c r="D144" s="91"/>
      <c r="E144" s="148">
        <f>COUNTIF($G$4:G144,G144)</f>
        <v>0</v>
      </c>
      <c r="F144" s="148" t="str">
        <f t="shared" si="2"/>
        <v>0</v>
      </c>
      <c r="G144" s="91"/>
      <c r="H144" s="91"/>
      <c r="I144" s="91"/>
      <c r="J144" s="91"/>
      <c r="K144" s="91"/>
      <c r="L144" s="158"/>
    </row>
    <row r="145" spans="1:12">
      <c r="A145" s="157"/>
      <c r="B145" s="91"/>
      <c r="C145" s="91"/>
      <c r="D145" s="91"/>
      <c r="E145" s="148">
        <f>COUNTIF($G$4:G145,G145)</f>
        <v>0</v>
      </c>
      <c r="F145" s="148" t="str">
        <f t="shared" si="2"/>
        <v>0</v>
      </c>
      <c r="G145" s="91"/>
      <c r="H145" s="91"/>
      <c r="I145" s="91"/>
      <c r="J145" s="91"/>
      <c r="K145" s="91"/>
      <c r="L145" s="158"/>
    </row>
    <row r="146" spans="1:12">
      <c r="A146" s="157"/>
      <c r="B146" s="91"/>
      <c r="C146" s="91"/>
      <c r="D146" s="91"/>
      <c r="E146" s="148">
        <f>COUNTIF($G$4:G146,G146)</f>
        <v>0</v>
      </c>
      <c r="F146" s="148" t="str">
        <f t="shared" si="2"/>
        <v>0</v>
      </c>
      <c r="G146" s="91"/>
      <c r="H146" s="91"/>
      <c r="I146" s="91"/>
      <c r="J146" s="91"/>
      <c r="K146" s="91"/>
      <c r="L146" s="158"/>
    </row>
    <row r="147" spans="1:12">
      <c r="A147" s="157"/>
      <c r="B147" s="91"/>
      <c r="C147" s="91"/>
      <c r="D147" s="91"/>
      <c r="E147" s="148">
        <f>COUNTIF($G$4:G147,G147)</f>
        <v>0</v>
      </c>
      <c r="F147" s="148" t="str">
        <f t="shared" si="2"/>
        <v>0</v>
      </c>
      <c r="G147" s="91"/>
      <c r="H147" s="91"/>
      <c r="I147" s="91"/>
      <c r="J147" s="91"/>
      <c r="K147" s="91"/>
      <c r="L147" s="158"/>
    </row>
    <row r="148" spans="1:12">
      <c r="A148" s="157"/>
      <c r="B148" s="91"/>
      <c r="C148" s="91"/>
      <c r="D148" s="91"/>
      <c r="E148" s="148">
        <f>COUNTIF($G$4:G148,G148)</f>
        <v>0</v>
      </c>
      <c r="F148" s="148" t="str">
        <f t="shared" si="2"/>
        <v>0</v>
      </c>
      <c r="G148" s="91"/>
      <c r="H148" s="91"/>
      <c r="I148" s="91"/>
      <c r="J148" s="91"/>
      <c r="K148" s="91"/>
      <c r="L148" s="158"/>
    </row>
    <row r="149" spans="1:12">
      <c r="A149" s="157"/>
      <c r="B149" s="91"/>
      <c r="C149" s="91"/>
      <c r="D149" s="91"/>
      <c r="E149" s="148">
        <f>COUNTIF($G$4:G149,G149)</f>
        <v>0</v>
      </c>
      <c r="F149" s="148" t="str">
        <f t="shared" si="2"/>
        <v>0</v>
      </c>
      <c r="G149" s="91"/>
      <c r="H149" s="91"/>
      <c r="I149" s="91"/>
      <c r="J149" s="91"/>
      <c r="K149" s="91"/>
      <c r="L149" s="158"/>
    </row>
    <row r="150" spans="1:12">
      <c r="A150" s="157"/>
      <c r="B150" s="91"/>
      <c r="C150" s="91"/>
      <c r="D150" s="91"/>
      <c r="E150" s="148">
        <f>COUNTIF($G$4:G150,G150)</f>
        <v>0</v>
      </c>
      <c r="F150" s="148" t="str">
        <f t="shared" si="2"/>
        <v>0</v>
      </c>
      <c r="G150" s="91"/>
      <c r="H150" s="91"/>
      <c r="I150" s="91"/>
      <c r="J150" s="91"/>
      <c r="K150" s="91"/>
      <c r="L150" s="158"/>
    </row>
    <row r="151" spans="1:12">
      <c r="A151" s="157"/>
      <c r="B151" s="91"/>
      <c r="C151" s="91"/>
      <c r="D151" s="91"/>
      <c r="E151" s="148">
        <f>COUNTIF($G$4:G151,G151)</f>
        <v>0</v>
      </c>
      <c r="F151" s="148" t="str">
        <f t="shared" si="2"/>
        <v>0</v>
      </c>
      <c r="G151" s="91"/>
      <c r="H151" s="91"/>
      <c r="I151" s="91"/>
      <c r="J151" s="91"/>
      <c r="K151" s="91"/>
      <c r="L151" s="158"/>
    </row>
    <row r="152" spans="1:12">
      <c r="A152" s="157"/>
      <c r="B152" s="91"/>
      <c r="C152" s="91"/>
      <c r="D152" s="91"/>
      <c r="E152" s="148">
        <f>COUNTIF($G$4:G152,G152)</f>
        <v>0</v>
      </c>
      <c r="F152" s="148" t="str">
        <f t="shared" si="2"/>
        <v>0</v>
      </c>
      <c r="G152" s="91"/>
      <c r="H152" s="91"/>
      <c r="I152" s="91"/>
      <c r="J152" s="91"/>
      <c r="K152" s="91"/>
      <c r="L152" s="158"/>
    </row>
    <row r="153" spans="1:12">
      <c r="A153" s="157"/>
      <c r="B153" s="91"/>
      <c r="C153" s="91"/>
      <c r="D153" s="91"/>
      <c r="E153" s="148">
        <f>COUNTIF($G$4:G153,G153)</f>
        <v>0</v>
      </c>
      <c r="F153" s="148" t="str">
        <f t="shared" si="2"/>
        <v>0</v>
      </c>
      <c r="G153" s="91"/>
      <c r="H153" s="91"/>
      <c r="I153" s="91"/>
      <c r="J153" s="91"/>
      <c r="K153" s="91"/>
      <c r="L153" s="158"/>
    </row>
    <row r="154" spans="1:12">
      <c r="A154" s="157"/>
      <c r="B154" s="91"/>
      <c r="C154" s="91"/>
      <c r="D154" s="91"/>
      <c r="E154" s="148">
        <f>COUNTIF($G$4:G154,G154)</f>
        <v>0</v>
      </c>
      <c r="F154" s="148" t="str">
        <f t="shared" si="2"/>
        <v>0</v>
      </c>
      <c r="G154" s="91"/>
      <c r="H154" s="91"/>
      <c r="I154" s="91"/>
      <c r="J154" s="91"/>
      <c r="K154" s="91"/>
      <c r="L154" s="158"/>
    </row>
    <row r="155" spans="1:12">
      <c r="A155" s="157"/>
      <c r="B155" s="91"/>
      <c r="C155" s="91"/>
      <c r="D155" s="91"/>
      <c r="E155" s="148">
        <f>COUNTIF($G$4:G155,G155)</f>
        <v>0</v>
      </c>
      <c r="F155" s="148" t="str">
        <f t="shared" ref="F155:F218" si="3">E155&amp;G155</f>
        <v>0</v>
      </c>
      <c r="G155" s="91"/>
      <c r="H155" s="91"/>
      <c r="I155" s="91"/>
      <c r="J155" s="91"/>
      <c r="K155" s="91"/>
      <c r="L155" s="158"/>
    </row>
    <row r="156" spans="1:12">
      <c r="A156" s="157"/>
      <c r="B156" s="91"/>
      <c r="C156" s="91"/>
      <c r="D156" s="91"/>
      <c r="E156" s="148">
        <f>COUNTIF($G$4:G156,G156)</f>
        <v>0</v>
      </c>
      <c r="F156" s="148" t="str">
        <f t="shared" si="3"/>
        <v>0</v>
      </c>
      <c r="G156" s="91"/>
      <c r="H156" s="91"/>
      <c r="I156" s="91"/>
      <c r="J156" s="91"/>
      <c r="K156" s="91"/>
      <c r="L156" s="158"/>
    </row>
    <row r="157" spans="1:12">
      <c r="A157" s="157"/>
      <c r="B157" s="91"/>
      <c r="C157" s="91"/>
      <c r="D157" s="91"/>
      <c r="E157" s="148">
        <f>COUNTIF($G$4:G157,G157)</f>
        <v>0</v>
      </c>
      <c r="F157" s="148" t="str">
        <f t="shared" si="3"/>
        <v>0</v>
      </c>
      <c r="G157" s="91"/>
      <c r="H157" s="91"/>
      <c r="I157" s="91"/>
      <c r="J157" s="91"/>
      <c r="K157" s="91"/>
      <c r="L157" s="158"/>
    </row>
    <row r="158" spans="1:12">
      <c r="A158" s="157"/>
      <c r="B158" s="91"/>
      <c r="C158" s="91"/>
      <c r="D158" s="91"/>
      <c r="E158" s="148">
        <f>COUNTIF($G$4:G158,G158)</f>
        <v>0</v>
      </c>
      <c r="F158" s="148" t="str">
        <f t="shared" si="3"/>
        <v>0</v>
      </c>
      <c r="G158" s="91"/>
      <c r="H158" s="91"/>
      <c r="I158" s="91"/>
      <c r="J158" s="91"/>
      <c r="K158" s="91"/>
      <c r="L158" s="158"/>
    </row>
    <row r="159" spans="1:12">
      <c r="A159" s="157"/>
      <c r="B159" s="91"/>
      <c r="C159" s="91"/>
      <c r="D159" s="91"/>
      <c r="E159" s="148">
        <f>COUNTIF($G$4:G159,G159)</f>
        <v>0</v>
      </c>
      <c r="F159" s="148" t="str">
        <f t="shared" si="3"/>
        <v>0</v>
      </c>
      <c r="G159" s="91"/>
      <c r="H159" s="91"/>
      <c r="I159" s="91"/>
      <c r="J159" s="91"/>
      <c r="K159" s="91"/>
      <c r="L159" s="158"/>
    </row>
    <row r="160" spans="1:12">
      <c r="A160" s="157"/>
      <c r="B160" s="91"/>
      <c r="C160" s="91"/>
      <c r="D160" s="91"/>
      <c r="E160" s="148">
        <f>COUNTIF($G$4:G160,G160)</f>
        <v>0</v>
      </c>
      <c r="F160" s="148" t="str">
        <f t="shared" si="3"/>
        <v>0</v>
      </c>
      <c r="G160" s="91"/>
      <c r="H160" s="91"/>
      <c r="I160" s="91"/>
      <c r="J160" s="91"/>
      <c r="K160" s="91"/>
      <c r="L160" s="158"/>
    </row>
    <row r="161" spans="1:12">
      <c r="A161" s="157"/>
      <c r="B161" s="91"/>
      <c r="C161" s="91"/>
      <c r="D161" s="91"/>
      <c r="E161" s="148">
        <f>COUNTIF($G$4:G161,G161)</f>
        <v>0</v>
      </c>
      <c r="F161" s="148" t="str">
        <f t="shared" si="3"/>
        <v>0</v>
      </c>
      <c r="G161" s="91"/>
      <c r="H161" s="91"/>
      <c r="I161" s="91"/>
      <c r="J161" s="91"/>
      <c r="K161" s="91"/>
      <c r="L161" s="158"/>
    </row>
    <row r="162" spans="1:12">
      <c r="A162" s="157"/>
      <c r="B162" s="91"/>
      <c r="C162" s="91"/>
      <c r="D162" s="91"/>
      <c r="E162" s="148">
        <f>COUNTIF($G$4:G162,G162)</f>
        <v>0</v>
      </c>
      <c r="F162" s="148" t="str">
        <f t="shared" si="3"/>
        <v>0</v>
      </c>
      <c r="G162" s="91"/>
      <c r="H162" s="91"/>
      <c r="I162" s="91"/>
      <c r="J162" s="91"/>
      <c r="K162" s="91"/>
      <c r="L162" s="158"/>
    </row>
    <row r="163" spans="1:12">
      <c r="A163" s="157"/>
      <c r="B163" s="91"/>
      <c r="C163" s="91"/>
      <c r="D163" s="91"/>
      <c r="E163" s="148">
        <f>COUNTIF($G$4:G163,G163)</f>
        <v>0</v>
      </c>
      <c r="F163" s="148" t="str">
        <f t="shared" si="3"/>
        <v>0</v>
      </c>
      <c r="G163" s="91"/>
      <c r="H163" s="91"/>
      <c r="I163" s="91"/>
      <c r="J163" s="91"/>
      <c r="K163" s="91"/>
      <c r="L163" s="158"/>
    </row>
    <row r="164" spans="1:12">
      <c r="A164" s="157"/>
      <c r="B164" s="91"/>
      <c r="C164" s="91"/>
      <c r="D164" s="91"/>
      <c r="E164" s="148">
        <f>COUNTIF($G$4:G164,G164)</f>
        <v>0</v>
      </c>
      <c r="F164" s="148" t="str">
        <f t="shared" si="3"/>
        <v>0</v>
      </c>
      <c r="G164" s="91"/>
      <c r="H164" s="91"/>
      <c r="I164" s="91"/>
      <c r="J164" s="91"/>
      <c r="K164" s="91"/>
      <c r="L164" s="158"/>
    </row>
    <row r="165" spans="1:12">
      <c r="A165" s="157"/>
      <c r="B165" s="91"/>
      <c r="C165" s="91"/>
      <c r="D165" s="91"/>
      <c r="E165" s="148">
        <f>COUNTIF($G$4:G165,G165)</f>
        <v>0</v>
      </c>
      <c r="F165" s="148" t="str">
        <f t="shared" si="3"/>
        <v>0</v>
      </c>
      <c r="G165" s="91"/>
      <c r="H165" s="91"/>
      <c r="I165" s="91"/>
      <c r="J165" s="91"/>
      <c r="K165" s="91"/>
      <c r="L165" s="158"/>
    </row>
    <row r="166" spans="1:12">
      <c r="A166" s="157"/>
      <c r="B166" s="91"/>
      <c r="C166" s="91"/>
      <c r="D166" s="91"/>
      <c r="E166" s="148">
        <f>COUNTIF($G$4:G166,G166)</f>
        <v>0</v>
      </c>
      <c r="F166" s="148" t="str">
        <f t="shared" si="3"/>
        <v>0</v>
      </c>
      <c r="G166" s="91"/>
      <c r="H166" s="91"/>
      <c r="I166" s="91"/>
      <c r="J166" s="91"/>
      <c r="K166" s="91"/>
      <c r="L166" s="158"/>
    </row>
    <row r="167" spans="1:12">
      <c r="A167" s="157"/>
      <c r="B167" s="91"/>
      <c r="C167" s="91"/>
      <c r="D167" s="91"/>
      <c r="E167" s="148">
        <f>COUNTIF($G$4:G167,G167)</f>
        <v>0</v>
      </c>
      <c r="F167" s="148" t="str">
        <f t="shared" si="3"/>
        <v>0</v>
      </c>
      <c r="G167" s="91"/>
      <c r="H167" s="91"/>
      <c r="I167" s="91"/>
      <c r="J167" s="91"/>
      <c r="K167" s="91"/>
      <c r="L167" s="158"/>
    </row>
    <row r="168" spans="1:12">
      <c r="A168" s="157"/>
      <c r="B168" s="91"/>
      <c r="C168" s="91"/>
      <c r="D168" s="91"/>
      <c r="E168" s="148">
        <f>COUNTIF($G$4:G168,G168)</f>
        <v>0</v>
      </c>
      <c r="F168" s="148" t="str">
        <f t="shared" si="3"/>
        <v>0</v>
      </c>
      <c r="G168" s="91"/>
      <c r="H168" s="91"/>
      <c r="I168" s="91"/>
      <c r="J168" s="91"/>
      <c r="K168" s="91"/>
      <c r="L168" s="158"/>
    </row>
    <row r="169" spans="1:12">
      <c r="A169" s="157"/>
      <c r="B169" s="91"/>
      <c r="C169" s="91"/>
      <c r="D169" s="91"/>
      <c r="E169" s="148">
        <f>COUNTIF($G$4:G169,G169)</f>
        <v>0</v>
      </c>
      <c r="F169" s="148" t="str">
        <f t="shared" si="3"/>
        <v>0</v>
      </c>
      <c r="G169" s="91"/>
      <c r="H169" s="91"/>
      <c r="I169" s="91"/>
      <c r="J169" s="91"/>
      <c r="K169" s="91"/>
      <c r="L169" s="158"/>
    </row>
    <row r="170" spans="1:12">
      <c r="A170" s="157"/>
      <c r="B170" s="91"/>
      <c r="C170" s="91"/>
      <c r="D170" s="91"/>
      <c r="E170" s="148">
        <f>COUNTIF($G$4:G170,G170)</f>
        <v>0</v>
      </c>
      <c r="F170" s="148" t="str">
        <f t="shared" si="3"/>
        <v>0</v>
      </c>
      <c r="G170" s="91"/>
      <c r="H170" s="91"/>
      <c r="I170" s="91"/>
      <c r="J170" s="91"/>
      <c r="K170" s="91"/>
      <c r="L170" s="158"/>
    </row>
    <row r="171" spans="1:12">
      <c r="A171" s="157"/>
      <c r="B171" s="91"/>
      <c r="C171" s="91"/>
      <c r="D171" s="91"/>
      <c r="E171" s="148">
        <f>COUNTIF($G$4:G171,G171)</f>
        <v>0</v>
      </c>
      <c r="F171" s="148" t="str">
        <f t="shared" si="3"/>
        <v>0</v>
      </c>
      <c r="G171" s="91"/>
      <c r="H171" s="91"/>
      <c r="I171" s="91"/>
      <c r="J171" s="91"/>
      <c r="K171" s="91"/>
      <c r="L171" s="158"/>
    </row>
    <row r="172" spans="1:12">
      <c r="A172" s="157"/>
      <c r="B172" s="91"/>
      <c r="C172" s="91"/>
      <c r="D172" s="91"/>
      <c r="E172" s="148">
        <f>COUNTIF($G$4:G172,G172)</f>
        <v>0</v>
      </c>
      <c r="F172" s="148" t="str">
        <f t="shared" si="3"/>
        <v>0</v>
      </c>
      <c r="G172" s="91"/>
      <c r="H172" s="91"/>
      <c r="I172" s="91"/>
      <c r="J172" s="91"/>
      <c r="K172" s="91"/>
      <c r="L172" s="158"/>
    </row>
    <row r="173" spans="1:12">
      <c r="A173" s="157"/>
      <c r="B173" s="91"/>
      <c r="C173" s="91"/>
      <c r="D173" s="91"/>
      <c r="E173" s="148">
        <f>COUNTIF($G$4:G173,G173)</f>
        <v>0</v>
      </c>
      <c r="F173" s="148" t="str">
        <f t="shared" si="3"/>
        <v>0</v>
      </c>
      <c r="G173" s="91"/>
      <c r="H173" s="91"/>
      <c r="I173" s="91"/>
      <c r="J173" s="91"/>
      <c r="K173" s="91"/>
      <c r="L173" s="158"/>
    </row>
    <row r="174" spans="1:12">
      <c r="A174" s="157"/>
      <c r="B174" s="91"/>
      <c r="C174" s="91"/>
      <c r="D174" s="91"/>
      <c r="E174" s="148">
        <f>COUNTIF($G$4:G174,G174)</f>
        <v>0</v>
      </c>
      <c r="F174" s="148" t="str">
        <f t="shared" si="3"/>
        <v>0</v>
      </c>
      <c r="G174" s="91"/>
      <c r="H174" s="91"/>
      <c r="I174" s="91"/>
      <c r="J174" s="91"/>
      <c r="K174" s="91"/>
      <c r="L174" s="158"/>
    </row>
    <row r="175" spans="1:12">
      <c r="A175" s="157"/>
      <c r="B175" s="91"/>
      <c r="C175" s="91"/>
      <c r="D175" s="91"/>
      <c r="E175" s="148">
        <f>COUNTIF($G$4:G175,G175)</f>
        <v>0</v>
      </c>
      <c r="F175" s="148" t="str">
        <f t="shared" si="3"/>
        <v>0</v>
      </c>
      <c r="G175" s="91"/>
      <c r="H175" s="91"/>
      <c r="I175" s="91"/>
      <c r="J175" s="91"/>
      <c r="K175" s="91"/>
      <c r="L175" s="158"/>
    </row>
    <row r="176" spans="1:12">
      <c r="A176" s="157"/>
      <c r="B176" s="91"/>
      <c r="C176" s="91"/>
      <c r="D176" s="91"/>
      <c r="E176" s="148">
        <f>COUNTIF($G$4:G176,G176)</f>
        <v>0</v>
      </c>
      <c r="F176" s="148" t="str">
        <f t="shared" si="3"/>
        <v>0</v>
      </c>
      <c r="G176" s="91"/>
      <c r="H176" s="91"/>
      <c r="I176" s="91"/>
      <c r="J176" s="91"/>
      <c r="K176" s="91"/>
      <c r="L176" s="158"/>
    </row>
    <row r="177" spans="1:12">
      <c r="A177" s="157"/>
      <c r="B177" s="91"/>
      <c r="C177" s="91"/>
      <c r="D177" s="91"/>
      <c r="E177" s="148">
        <f>COUNTIF($G$4:G177,G177)</f>
        <v>0</v>
      </c>
      <c r="F177" s="148" t="str">
        <f t="shared" si="3"/>
        <v>0</v>
      </c>
      <c r="G177" s="91"/>
      <c r="H177" s="91"/>
      <c r="I177" s="91"/>
      <c r="J177" s="91"/>
      <c r="K177" s="91"/>
      <c r="L177" s="158"/>
    </row>
    <row r="178" spans="1:12">
      <c r="A178" s="157"/>
      <c r="B178" s="91"/>
      <c r="C178" s="91"/>
      <c r="D178" s="91"/>
      <c r="E178" s="148">
        <f>COUNTIF($G$4:G178,G178)</f>
        <v>0</v>
      </c>
      <c r="F178" s="148" t="str">
        <f t="shared" si="3"/>
        <v>0</v>
      </c>
      <c r="G178" s="91"/>
      <c r="H178" s="91"/>
      <c r="I178" s="91"/>
      <c r="J178" s="91"/>
      <c r="K178" s="91"/>
      <c r="L178" s="158"/>
    </row>
    <row r="179" spans="1:12">
      <c r="A179" s="157"/>
      <c r="B179" s="91"/>
      <c r="C179" s="91"/>
      <c r="D179" s="91"/>
      <c r="E179" s="148">
        <f>COUNTIF($G$4:G179,G179)</f>
        <v>0</v>
      </c>
      <c r="F179" s="148" t="str">
        <f t="shared" si="3"/>
        <v>0</v>
      </c>
      <c r="G179" s="91"/>
      <c r="H179" s="91"/>
      <c r="I179" s="91"/>
      <c r="J179" s="91"/>
      <c r="K179" s="91"/>
      <c r="L179" s="158"/>
    </row>
    <row r="180" spans="1:12">
      <c r="A180" s="157"/>
      <c r="B180" s="91"/>
      <c r="C180" s="91"/>
      <c r="D180" s="91"/>
      <c r="E180" s="148">
        <f>COUNTIF($G$4:G180,G180)</f>
        <v>0</v>
      </c>
      <c r="F180" s="148" t="str">
        <f t="shared" si="3"/>
        <v>0</v>
      </c>
      <c r="G180" s="91"/>
      <c r="H180" s="91"/>
      <c r="I180" s="91"/>
      <c r="J180" s="91"/>
      <c r="K180" s="91"/>
      <c r="L180" s="158"/>
    </row>
    <row r="181" spans="1:12">
      <c r="A181" s="157"/>
      <c r="B181" s="91"/>
      <c r="C181" s="91"/>
      <c r="D181" s="91"/>
      <c r="E181" s="148">
        <f>COUNTIF($G$4:G181,G181)</f>
        <v>0</v>
      </c>
      <c r="F181" s="148" t="str">
        <f t="shared" si="3"/>
        <v>0</v>
      </c>
      <c r="G181" s="91"/>
      <c r="H181" s="91"/>
      <c r="I181" s="91"/>
      <c r="J181" s="91"/>
      <c r="K181" s="91"/>
      <c r="L181" s="158"/>
    </row>
    <row r="182" spans="1:12">
      <c r="A182" s="157"/>
      <c r="B182" s="91"/>
      <c r="C182" s="91"/>
      <c r="D182" s="91"/>
      <c r="E182" s="148">
        <f>COUNTIF($G$4:G182,G182)</f>
        <v>0</v>
      </c>
      <c r="F182" s="148" t="str">
        <f t="shared" si="3"/>
        <v>0</v>
      </c>
      <c r="G182" s="91"/>
      <c r="H182" s="91"/>
      <c r="I182" s="91"/>
      <c r="J182" s="91"/>
      <c r="K182" s="91"/>
      <c r="L182" s="158"/>
    </row>
    <row r="183" spans="1:12">
      <c r="A183" s="157"/>
      <c r="B183" s="91"/>
      <c r="C183" s="91"/>
      <c r="D183" s="91"/>
      <c r="E183" s="148">
        <f>COUNTIF($G$4:G183,G183)</f>
        <v>0</v>
      </c>
      <c r="F183" s="148" t="str">
        <f t="shared" si="3"/>
        <v>0</v>
      </c>
      <c r="G183" s="91"/>
      <c r="H183" s="91"/>
      <c r="I183" s="91"/>
      <c r="J183" s="91"/>
      <c r="K183" s="91"/>
      <c r="L183" s="158"/>
    </row>
    <row r="184" spans="1:12">
      <c r="A184" s="157"/>
      <c r="B184" s="91"/>
      <c r="C184" s="91"/>
      <c r="D184" s="91"/>
      <c r="E184" s="148">
        <f>COUNTIF($G$4:G184,G184)</f>
        <v>0</v>
      </c>
      <c r="F184" s="148" t="str">
        <f t="shared" si="3"/>
        <v>0</v>
      </c>
      <c r="G184" s="91"/>
      <c r="H184" s="91"/>
      <c r="I184" s="91"/>
      <c r="J184" s="91"/>
      <c r="K184" s="91"/>
      <c r="L184" s="158"/>
    </row>
    <row r="185" spans="1:12">
      <c r="A185" s="157"/>
      <c r="B185" s="91"/>
      <c r="C185" s="91"/>
      <c r="D185" s="91"/>
      <c r="E185" s="148">
        <f>COUNTIF($G$4:G185,G185)</f>
        <v>0</v>
      </c>
      <c r="F185" s="148" t="str">
        <f t="shared" si="3"/>
        <v>0</v>
      </c>
      <c r="G185" s="91"/>
      <c r="H185" s="91"/>
      <c r="I185" s="91"/>
      <c r="J185" s="91"/>
      <c r="K185" s="91"/>
      <c r="L185" s="158"/>
    </row>
    <row r="186" spans="1:12">
      <c r="A186" s="157"/>
      <c r="B186" s="91"/>
      <c r="C186" s="91"/>
      <c r="D186" s="91"/>
      <c r="E186" s="148">
        <f>COUNTIF($G$4:G186,G186)</f>
        <v>0</v>
      </c>
      <c r="F186" s="148" t="str">
        <f t="shared" si="3"/>
        <v>0</v>
      </c>
      <c r="G186" s="91"/>
      <c r="H186" s="91"/>
      <c r="I186" s="91"/>
      <c r="J186" s="91"/>
      <c r="K186" s="91"/>
      <c r="L186" s="158"/>
    </row>
    <row r="187" spans="1:12">
      <c r="A187" s="157"/>
      <c r="B187" s="91"/>
      <c r="C187" s="91"/>
      <c r="D187" s="91"/>
      <c r="E187" s="148">
        <f>COUNTIF($G$4:G187,G187)</f>
        <v>0</v>
      </c>
      <c r="F187" s="148" t="str">
        <f t="shared" si="3"/>
        <v>0</v>
      </c>
      <c r="G187" s="91"/>
      <c r="H187" s="91"/>
      <c r="I187" s="91"/>
      <c r="J187" s="91"/>
      <c r="K187" s="91"/>
      <c r="L187" s="158"/>
    </row>
    <row r="188" spans="1:12">
      <c r="A188" s="157"/>
      <c r="B188" s="91"/>
      <c r="C188" s="91"/>
      <c r="D188" s="91"/>
      <c r="E188" s="148">
        <f>COUNTIF($G$4:G188,G188)</f>
        <v>0</v>
      </c>
      <c r="F188" s="148" t="str">
        <f t="shared" si="3"/>
        <v>0</v>
      </c>
      <c r="G188" s="91"/>
      <c r="H188" s="91"/>
      <c r="I188" s="91"/>
      <c r="J188" s="91"/>
      <c r="K188" s="91"/>
      <c r="L188" s="158"/>
    </row>
    <row r="189" spans="1:12">
      <c r="A189" s="157"/>
      <c r="B189" s="91"/>
      <c r="C189" s="91"/>
      <c r="D189" s="91"/>
      <c r="E189" s="148">
        <f>COUNTIF($G$4:G189,G189)</f>
        <v>0</v>
      </c>
      <c r="F189" s="148" t="str">
        <f t="shared" si="3"/>
        <v>0</v>
      </c>
      <c r="G189" s="91"/>
      <c r="H189" s="91"/>
      <c r="I189" s="91"/>
      <c r="J189" s="91"/>
      <c r="K189" s="91"/>
      <c r="L189" s="158"/>
    </row>
    <row r="190" spans="1:12">
      <c r="A190" s="157"/>
      <c r="B190" s="91"/>
      <c r="C190" s="91"/>
      <c r="D190" s="91"/>
      <c r="E190" s="148">
        <f>COUNTIF($G$4:G190,G190)</f>
        <v>0</v>
      </c>
      <c r="F190" s="148" t="str">
        <f t="shared" si="3"/>
        <v>0</v>
      </c>
      <c r="G190" s="91"/>
      <c r="H190" s="91"/>
      <c r="I190" s="91"/>
      <c r="J190" s="91"/>
      <c r="K190" s="91"/>
      <c r="L190" s="158"/>
    </row>
    <row r="191" spans="1:12">
      <c r="A191" s="157"/>
      <c r="B191" s="91"/>
      <c r="C191" s="91"/>
      <c r="D191" s="91"/>
      <c r="E191" s="148">
        <f>COUNTIF($G$4:G191,G191)</f>
        <v>0</v>
      </c>
      <c r="F191" s="148" t="str">
        <f t="shared" si="3"/>
        <v>0</v>
      </c>
      <c r="G191" s="91"/>
      <c r="H191" s="91"/>
      <c r="I191" s="91"/>
      <c r="J191" s="91"/>
      <c r="K191" s="91"/>
      <c r="L191" s="158"/>
    </row>
    <row r="192" spans="1:12">
      <c r="A192" s="157"/>
      <c r="B192" s="91"/>
      <c r="C192" s="91"/>
      <c r="D192" s="91"/>
      <c r="E192" s="148">
        <f>COUNTIF($G$4:G192,G192)</f>
        <v>0</v>
      </c>
      <c r="F192" s="148" t="str">
        <f t="shared" si="3"/>
        <v>0</v>
      </c>
      <c r="G192" s="91"/>
      <c r="H192" s="91"/>
      <c r="I192" s="91"/>
      <c r="J192" s="91"/>
      <c r="K192" s="91"/>
      <c r="L192" s="158"/>
    </row>
    <row r="193" spans="1:12">
      <c r="A193" s="157"/>
      <c r="B193" s="91"/>
      <c r="C193" s="91"/>
      <c r="D193" s="91"/>
      <c r="E193" s="148">
        <f>COUNTIF($G$4:G193,G193)</f>
        <v>0</v>
      </c>
      <c r="F193" s="148" t="str">
        <f t="shared" si="3"/>
        <v>0</v>
      </c>
      <c r="G193" s="91"/>
      <c r="H193" s="91"/>
      <c r="I193" s="91"/>
      <c r="J193" s="91"/>
      <c r="K193" s="91"/>
      <c r="L193" s="158"/>
    </row>
    <row r="194" spans="1:12">
      <c r="A194" s="157"/>
      <c r="B194" s="91"/>
      <c r="C194" s="91"/>
      <c r="D194" s="91"/>
      <c r="E194" s="148">
        <f>COUNTIF($G$4:G194,G194)</f>
        <v>0</v>
      </c>
      <c r="F194" s="148" t="str">
        <f t="shared" si="3"/>
        <v>0</v>
      </c>
      <c r="G194" s="91"/>
      <c r="H194" s="91"/>
      <c r="I194" s="91"/>
      <c r="J194" s="91"/>
      <c r="K194" s="91"/>
      <c r="L194" s="158"/>
    </row>
    <row r="195" spans="1:12">
      <c r="A195" s="157"/>
      <c r="B195" s="91"/>
      <c r="C195" s="91"/>
      <c r="D195" s="91"/>
      <c r="E195" s="148">
        <f>COUNTIF($G$4:G195,G195)</f>
        <v>0</v>
      </c>
      <c r="F195" s="148" t="str">
        <f t="shared" si="3"/>
        <v>0</v>
      </c>
      <c r="G195" s="91"/>
      <c r="H195" s="91"/>
      <c r="I195" s="91"/>
      <c r="J195" s="91"/>
      <c r="K195" s="91"/>
      <c r="L195" s="158"/>
    </row>
    <row r="196" spans="1:12">
      <c r="A196" s="157"/>
      <c r="B196" s="91"/>
      <c r="C196" s="91"/>
      <c r="D196" s="91"/>
      <c r="E196" s="148">
        <f>COUNTIF($G$4:G196,G196)</f>
        <v>0</v>
      </c>
      <c r="F196" s="148" t="str">
        <f t="shared" si="3"/>
        <v>0</v>
      </c>
      <c r="G196" s="91"/>
      <c r="H196" s="91"/>
      <c r="I196" s="91"/>
      <c r="J196" s="91"/>
      <c r="K196" s="91"/>
      <c r="L196" s="158"/>
    </row>
    <row r="197" spans="1:12">
      <c r="A197" s="157"/>
      <c r="B197" s="91"/>
      <c r="C197" s="91"/>
      <c r="D197" s="91"/>
      <c r="E197" s="148">
        <f>COUNTIF($G$4:G197,G197)</f>
        <v>0</v>
      </c>
      <c r="F197" s="148" t="str">
        <f t="shared" si="3"/>
        <v>0</v>
      </c>
      <c r="G197" s="91"/>
      <c r="H197" s="91"/>
      <c r="I197" s="91"/>
      <c r="J197" s="91"/>
      <c r="K197" s="91"/>
      <c r="L197" s="158"/>
    </row>
    <row r="198" spans="1:12">
      <c r="A198" s="157"/>
      <c r="B198" s="91"/>
      <c r="C198" s="91"/>
      <c r="D198" s="91"/>
      <c r="E198" s="148">
        <f>COUNTIF($G$4:G198,G198)</f>
        <v>0</v>
      </c>
      <c r="F198" s="148" t="str">
        <f t="shared" si="3"/>
        <v>0</v>
      </c>
      <c r="G198" s="91"/>
      <c r="H198" s="91"/>
      <c r="I198" s="91"/>
      <c r="J198" s="91"/>
      <c r="K198" s="91"/>
      <c r="L198" s="158"/>
    </row>
    <row r="199" spans="1:12">
      <c r="A199" s="157"/>
      <c r="B199" s="91"/>
      <c r="C199" s="91"/>
      <c r="D199" s="91"/>
      <c r="E199" s="148">
        <f>COUNTIF($G$4:G199,G199)</f>
        <v>0</v>
      </c>
      <c r="F199" s="148" t="str">
        <f t="shared" si="3"/>
        <v>0</v>
      </c>
      <c r="G199" s="91"/>
      <c r="H199" s="91"/>
      <c r="I199" s="91"/>
      <c r="J199" s="91"/>
      <c r="K199" s="91"/>
      <c r="L199" s="158"/>
    </row>
    <row r="200" spans="1:12">
      <c r="A200" s="157"/>
      <c r="B200" s="91"/>
      <c r="C200" s="91"/>
      <c r="D200" s="91"/>
      <c r="E200" s="148">
        <f>COUNTIF($G$4:G200,G200)</f>
        <v>0</v>
      </c>
      <c r="F200" s="148" t="str">
        <f t="shared" si="3"/>
        <v>0</v>
      </c>
      <c r="G200" s="91"/>
      <c r="H200" s="91"/>
      <c r="I200" s="91"/>
      <c r="J200" s="91"/>
      <c r="K200" s="91"/>
      <c r="L200" s="158"/>
    </row>
    <row r="201" spans="1:12">
      <c r="A201" s="157"/>
      <c r="B201" s="91"/>
      <c r="C201" s="91"/>
      <c r="D201" s="91"/>
      <c r="E201" s="148">
        <f>COUNTIF($G$4:G201,G201)</f>
        <v>0</v>
      </c>
      <c r="F201" s="148" t="str">
        <f t="shared" si="3"/>
        <v>0</v>
      </c>
      <c r="G201" s="91"/>
      <c r="H201" s="91"/>
      <c r="I201" s="91"/>
      <c r="J201" s="91"/>
      <c r="K201" s="91"/>
      <c r="L201" s="158"/>
    </row>
    <row r="202" spans="1:12">
      <c r="A202" s="157"/>
      <c r="B202" s="91"/>
      <c r="C202" s="91"/>
      <c r="D202" s="91"/>
      <c r="E202" s="148">
        <f>COUNTIF($G$4:G202,G202)</f>
        <v>0</v>
      </c>
      <c r="F202" s="148" t="str">
        <f t="shared" si="3"/>
        <v>0</v>
      </c>
      <c r="G202" s="91"/>
      <c r="H202" s="91"/>
      <c r="I202" s="91"/>
      <c r="J202" s="91"/>
      <c r="K202" s="91"/>
      <c r="L202" s="158"/>
    </row>
    <row r="203" spans="1:12">
      <c r="A203" s="157"/>
      <c r="B203" s="91"/>
      <c r="C203" s="91"/>
      <c r="D203" s="91"/>
      <c r="E203" s="148">
        <f>COUNTIF($G$4:G203,G203)</f>
        <v>0</v>
      </c>
      <c r="F203" s="148" t="str">
        <f t="shared" si="3"/>
        <v>0</v>
      </c>
      <c r="G203" s="91"/>
      <c r="H203" s="91"/>
      <c r="I203" s="91"/>
      <c r="J203" s="91"/>
      <c r="K203" s="91"/>
      <c r="L203" s="158"/>
    </row>
    <row r="204" spans="1:12">
      <c r="A204" s="157"/>
      <c r="B204" s="91"/>
      <c r="C204" s="91"/>
      <c r="D204" s="91"/>
      <c r="E204" s="148">
        <f>COUNTIF($G$4:G204,G204)</f>
        <v>0</v>
      </c>
      <c r="F204" s="148" t="str">
        <f t="shared" si="3"/>
        <v>0</v>
      </c>
      <c r="G204" s="91"/>
      <c r="H204" s="91"/>
      <c r="I204" s="91"/>
      <c r="J204" s="91"/>
      <c r="K204" s="91"/>
      <c r="L204" s="158"/>
    </row>
    <row r="205" spans="1:12">
      <c r="A205" s="157"/>
      <c r="B205" s="91"/>
      <c r="C205" s="91"/>
      <c r="D205" s="91"/>
      <c r="E205" s="148">
        <f>COUNTIF($G$4:G205,G205)</f>
        <v>0</v>
      </c>
      <c r="F205" s="148" t="str">
        <f t="shared" si="3"/>
        <v>0</v>
      </c>
      <c r="G205" s="91"/>
      <c r="H205" s="91"/>
      <c r="I205" s="91"/>
      <c r="J205" s="91"/>
      <c r="K205" s="91"/>
      <c r="L205" s="158"/>
    </row>
    <row r="206" spans="1:12">
      <c r="A206" s="157"/>
      <c r="B206" s="91"/>
      <c r="C206" s="91"/>
      <c r="D206" s="91"/>
      <c r="E206" s="148">
        <f>COUNTIF($G$4:G206,G206)</f>
        <v>0</v>
      </c>
      <c r="F206" s="148" t="str">
        <f t="shared" si="3"/>
        <v>0</v>
      </c>
      <c r="G206" s="91"/>
      <c r="H206" s="91"/>
      <c r="I206" s="91"/>
      <c r="J206" s="91"/>
      <c r="K206" s="91"/>
      <c r="L206" s="158"/>
    </row>
    <row r="207" spans="1:12">
      <c r="A207" s="157"/>
      <c r="B207" s="91"/>
      <c r="C207" s="91"/>
      <c r="D207" s="91"/>
      <c r="E207" s="148">
        <f>COUNTIF($G$4:G207,G207)</f>
        <v>0</v>
      </c>
      <c r="F207" s="148" t="str">
        <f t="shared" si="3"/>
        <v>0</v>
      </c>
      <c r="G207" s="91"/>
      <c r="H207" s="91"/>
      <c r="I207" s="91"/>
      <c r="J207" s="91"/>
      <c r="K207" s="91"/>
      <c r="L207" s="158"/>
    </row>
    <row r="208" spans="1:12">
      <c r="A208" s="157"/>
      <c r="B208" s="91"/>
      <c r="C208" s="91"/>
      <c r="D208" s="91"/>
      <c r="E208" s="148">
        <f>COUNTIF($G$4:G208,G208)</f>
        <v>0</v>
      </c>
      <c r="F208" s="148" t="str">
        <f t="shared" si="3"/>
        <v>0</v>
      </c>
      <c r="G208" s="91"/>
      <c r="H208" s="91"/>
      <c r="I208" s="91"/>
      <c r="J208" s="91"/>
      <c r="K208" s="91"/>
      <c r="L208" s="158"/>
    </row>
    <row r="209" spans="1:12">
      <c r="A209" s="157"/>
      <c r="B209" s="91"/>
      <c r="C209" s="91"/>
      <c r="D209" s="91"/>
      <c r="E209" s="148">
        <f>COUNTIF($G$4:G209,G209)</f>
        <v>0</v>
      </c>
      <c r="F209" s="148" t="str">
        <f t="shared" si="3"/>
        <v>0</v>
      </c>
      <c r="G209" s="91"/>
      <c r="H209" s="91"/>
      <c r="I209" s="91"/>
      <c r="J209" s="91"/>
      <c r="K209" s="91"/>
      <c r="L209" s="158"/>
    </row>
    <row r="210" spans="1:12">
      <c r="A210" s="157"/>
      <c r="B210" s="91"/>
      <c r="C210" s="91"/>
      <c r="D210" s="91"/>
      <c r="E210" s="148">
        <f>COUNTIF($G$4:G210,G210)</f>
        <v>0</v>
      </c>
      <c r="F210" s="148" t="str">
        <f t="shared" si="3"/>
        <v>0</v>
      </c>
      <c r="G210" s="91"/>
      <c r="H210" s="91"/>
      <c r="I210" s="91"/>
      <c r="J210" s="91"/>
      <c r="K210" s="91"/>
      <c r="L210" s="158"/>
    </row>
    <row r="211" spans="1:12">
      <c r="A211" s="157"/>
      <c r="B211" s="91"/>
      <c r="C211" s="91"/>
      <c r="D211" s="91"/>
      <c r="E211" s="148">
        <f>COUNTIF($G$4:G211,G211)</f>
        <v>0</v>
      </c>
      <c r="F211" s="148" t="str">
        <f t="shared" si="3"/>
        <v>0</v>
      </c>
      <c r="G211" s="91"/>
      <c r="H211" s="91"/>
      <c r="I211" s="91"/>
      <c r="J211" s="91"/>
      <c r="K211" s="91"/>
      <c r="L211" s="158"/>
    </row>
    <row r="212" spans="1:12">
      <c r="A212" s="157"/>
      <c r="B212" s="91"/>
      <c r="C212" s="91"/>
      <c r="D212" s="91"/>
      <c r="E212" s="148">
        <f>COUNTIF($G$4:G212,G212)</f>
        <v>0</v>
      </c>
      <c r="F212" s="148" t="str">
        <f t="shared" si="3"/>
        <v>0</v>
      </c>
      <c r="G212" s="91"/>
      <c r="H212" s="91"/>
      <c r="I212" s="91"/>
      <c r="J212" s="91"/>
      <c r="K212" s="91"/>
      <c r="L212" s="158"/>
    </row>
    <row r="213" spans="1:12">
      <c r="A213" s="157"/>
      <c r="B213" s="91"/>
      <c r="C213" s="91"/>
      <c r="D213" s="91"/>
      <c r="E213" s="148">
        <f>COUNTIF($G$4:G213,G213)</f>
        <v>0</v>
      </c>
      <c r="F213" s="148" t="str">
        <f t="shared" si="3"/>
        <v>0</v>
      </c>
      <c r="G213" s="91"/>
      <c r="H213" s="91"/>
      <c r="I213" s="91"/>
      <c r="J213" s="91"/>
      <c r="K213" s="91"/>
      <c r="L213" s="158"/>
    </row>
    <row r="214" spans="1:12">
      <c r="A214" s="157"/>
      <c r="B214" s="91"/>
      <c r="C214" s="91"/>
      <c r="D214" s="91"/>
      <c r="E214" s="148">
        <f>COUNTIF($G$4:G214,G214)</f>
        <v>0</v>
      </c>
      <c r="F214" s="148" t="str">
        <f t="shared" si="3"/>
        <v>0</v>
      </c>
      <c r="G214" s="91"/>
      <c r="H214" s="91"/>
      <c r="I214" s="91"/>
      <c r="J214" s="91"/>
      <c r="K214" s="91"/>
      <c r="L214" s="158"/>
    </row>
    <row r="215" spans="1:12">
      <c r="A215" s="157"/>
      <c r="B215" s="91"/>
      <c r="C215" s="91"/>
      <c r="D215" s="91"/>
      <c r="E215" s="148">
        <f>COUNTIF($G$4:G215,G215)</f>
        <v>0</v>
      </c>
      <c r="F215" s="148" t="str">
        <f t="shared" si="3"/>
        <v>0</v>
      </c>
      <c r="G215" s="91"/>
      <c r="H215" s="91"/>
      <c r="I215" s="91"/>
      <c r="J215" s="91"/>
      <c r="K215" s="91"/>
      <c r="L215" s="158"/>
    </row>
    <row r="216" spans="1:12">
      <c r="A216" s="157"/>
      <c r="B216" s="91"/>
      <c r="C216" s="91"/>
      <c r="D216" s="91"/>
      <c r="E216" s="148">
        <f>COUNTIF($G$4:G216,G216)</f>
        <v>0</v>
      </c>
      <c r="F216" s="148" t="str">
        <f t="shared" si="3"/>
        <v>0</v>
      </c>
      <c r="G216" s="91"/>
      <c r="H216" s="91"/>
      <c r="I216" s="91"/>
      <c r="J216" s="91"/>
      <c r="K216" s="91"/>
      <c r="L216" s="158"/>
    </row>
    <row r="217" spans="1:12">
      <c r="A217" s="157"/>
      <c r="B217" s="91"/>
      <c r="C217" s="91"/>
      <c r="D217" s="91"/>
      <c r="E217" s="148">
        <f>COUNTIF($G$4:G217,G217)</f>
        <v>0</v>
      </c>
      <c r="F217" s="148" t="str">
        <f t="shared" si="3"/>
        <v>0</v>
      </c>
      <c r="G217" s="91"/>
      <c r="H217" s="91"/>
      <c r="I217" s="91"/>
      <c r="J217" s="91"/>
      <c r="K217" s="91"/>
      <c r="L217" s="158"/>
    </row>
    <row r="218" spans="1:12">
      <c r="A218" s="157"/>
      <c r="B218" s="91"/>
      <c r="C218" s="91"/>
      <c r="D218" s="91"/>
      <c r="E218" s="148">
        <f>COUNTIF($G$4:G218,G218)</f>
        <v>0</v>
      </c>
      <c r="F218" s="148" t="str">
        <f t="shared" si="3"/>
        <v>0</v>
      </c>
      <c r="G218" s="91"/>
      <c r="H218" s="91"/>
      <c r="I218" s="91"/>
      <c r="J218" s="91"/>
      <c r="K218" s="91"/>
      <c r="L218" s="158"/>
    </row>
    <row r="219" spans="1:12">
      <c r="A219" s="157"/>
      <c r="B219" s="91"/>
      <c r="C219" s="91"/>
      <c r="D219" s="91"/>
      <c r="E219" s="148">
        <f>COUNTIF($G$4:G219,G219)</f>
        <v>0</v>
      </c>
      <c r="F219" s="148" t="str">
        <f t="shared" ref="F219:F282" si="4">E219&amp;G219</f>
        <v>0</v>
      </c>
      <c r="G219" s="91"/>
      <c r="H219" s="91"/>
      <c r="I219" s="91"/>
      <c r="J219" s="91"/>
      <c r="K219" s="91"/>
      <c r="L219" s="158"/>
    </row>
    <row r="220" spans="1:12">
      <c r="A220" s="157"/>
      <c r="B220" s="91"/>
      <c r="C220" s="91"/>
      <c r="D220" s="91"/>
      <c r="E220" s="148">
        <f>COUNTIF($G$4:G220,G220)</f>
        <v>0</v>
      </c>
      <c r="F220" s="148" t="str">
        <f t="shared" si="4"/>
        <v>0</v>
      </c>
      <c r="G220" s="91"/>
      <c r="H220" s="91"/>
      <c r="I220" s="91"/>
      <c r="J220" s="91"/>
      <c r="K220" s="91"/>
      <c r="L220" s="158"/>
    </row>
    <row r="221" spans="1:12">
      <c r="A221" s="157"/>
      <c r="B221" s="91"/>
      <c r="C221" s="91"/>
      <c r="D221" s="91"/>
      <c r="E221" s="148">
        <f>COUNTIF($G$4:G221,G221)</f>
        <v>0</v>
      </c>
      <c r="F221" s="148" t="str">
        <f t="shared" si="4"/>
        <v>0</v>
      </c>
      <c r="G221" s="91"/>
      <c r="H221" s="91"/>
      <c r="I221" s="91"/>
      <c r="J221" s="91"/>
      <c r="K221" s="91"/>
      <c r="L221" s="158"/>
    </row>
    <row r="222" spans="1:12">
      <c r="A222" s="157"/>
      <c r="B222" s="91"/>
      <c r="C222" s="91"/>
      <c r="D222" s="91"/>
      <c r="E222" s="148">
        <f>COUNTIF($G$4:G222,G222)</f>
        <v>0</v>
      </c>
      <c r="F222" s="148" t="str">
        <f t="shared" si="4"/>
        <v>0</v>
      </c>
      <c r="G222" s="91"/>
      <c r="H222" s="91"/>
      <c r="I222" s="91"/>
      <c r="J222" s="91"/>
      <c r="K222" s="91"/>
      <c r="L222" s="158"/>
    </row>
    <row r="223" spans="1:12">
      <c r="A223" s="157"/>
      <c r="B223" s="91"/>
      <c r="C223" s="91"/>
      <c r="D223" s="91"/>
      <c r="E223" s="148">
        <f>COUNTIF($G$4:G223,G223)</f>
        <v>0</v>
      </c>
      <c r="F223" s="148" t="str">
        <f t="shared" si="4"/>
        <v>0</v>
      </c>
      <c r="G223" s="91"/>
      <c r="H223" s="91"/>
      <c r="I223" s="91"/>
      <c r="J223" s="91"/>
      <c r="K223" s="91"/>
      <c r="L223" s="158"/>
    </row>
    <row r="224" spans="1:12">
      <c r="A224" s="157"/>
      <c r="B224" s="91"/>
      <c r="C224" s="91"/>
      <c r="D224" s="91"/>
      <c r="E224" s="148">
        <f>COUNTIF($G$4:G224,G224)</f>
        <v>0</v>
      </c>
      <c r="F224" s="148" t="str">
        <f t="shared" si="4"/>
        <v>0</v>
      </c>
      <c r="G224" s="91"/>
      <c r="H224" s="91"/>
      <c r="I224" s="91"/>
      <c r="J224" s="91"/>
      <c r="K224" s="91"/>
      <c r="L224" s="158"/>
    </row>
    <row r="225" spans="1:12">
      <c r="A225" s="157"/>
      <c r="B225" s="91"/>
      <c r="C225" s="91"/>
      <c r="D225" s="91"/>
      <c r="E225" s="148">
        <f>COUNTIF($G$4:G225,G225)</f>
        <v>0</v>
      </c>
      <c r="F225" s="148" t="str">
        <f t="shared" si="4"/>
        <v>0</v>
      </c>
      <c r="G225" s="91"/>
      <c r="H225" s="91"/>
      <c r="I225" s="91"/>
      <c r="J225" s="91"/>
      <c r="K225" s="91"/>
      <c r="L225" s="158"/>
    </row>
    <row r="226" spans="1:12">
      <c r="A226" s="157"/>
      <c r="B226" s="91"/>
      <c r="C226" s="91"/>
      <c r="D226" s="91"/>
      <c r="E226" s="148">
        <f>COUNTIF($G$4:G226,G226)</f>
        <v>0</v>
      </c>
      <c r="F226" s="148" t="str">
        <f t="shared" si="4"/>
        <v>0</v>
      </c>
      <c r="G226" s="91"/>
      <c r="H226" s="91"/>
      <c r="I226" s="91"/>
      <c r="J226" s="91"/>
      <c r="K226" s="91"/>
      <c r="L226" s="158"/>
    </row>
    <row r="227" spans="1:12">
      <c r="A227" s="157"/>
      <c r="B227" s="91"/>
      <c r="C227" s="91"/>
      <c r="D227" s="91"/>
      <c r="E227" s="148">
        <f>COUNTIF($G$4:G227,G227)</f>
        <v>0</v>
      </c>
      <c r="F227" s="148" t="str">
        <f t="shared" si="4"/>
        <v>0</v>
      </c>
      <c r="G227" s="91"/>
      <c r="H227" s="91"/>
      <c r="I227" s="91"/>
      <c r="J227" s="91"/>
      <c r="K227" s="91"/>
      <c r="L227" s="158"/>
    </row>
    <row r="228" spans="1:12">
      <c r="A228" s="157"/>
      <c r="B228" s="91"/>
      <c r="C228" s="91"/>
      <c r="D228" s="91"/>
      <c r="E228" s="148">
        <f>COUNTIF($G$4:G228,G228)</f>
        <v>0</v>
      </c>
      <c r="F228" s="148" t="str">
        <f t="shared" si="4"/>
        <v>0</v>
      </c>
      <c r="G228" s="91"/>
      <c r="H228" s="91"/>
      <c r="I228" s="91"/>
      <c r="J228" s="91"/>
      <c r="K228" s="91"/>
      <c r="L228" s="158"/>
    </row>
    <row r="229" spans="1:12">
      <c r="A229" s="157"/>
      <c r="B229" s="91"/>
      <c r="C229" s="91"/>
      <c r="D229" s="91"/>
      <c r="E229" s="148">
        <f>COUNTIF($G$4:G229,G229)</f>
        <v>0</v>
      </c>
      <c r="F229" s="148" t="str">
        <f t="shared" si="4"/>
        <v>0</v>
      </c>
      <c r="G229" s="91"/>
      <c r="H229" s="91"/>
      <c r="I229" s="91"/>
      <c r="J229" s="91"/>
      <c r="K229" s="91"/>
      <c r="L229" s="158"/>
    </row>
    <row r="230" spans="1:12">
      <c r="A230" s="157"/>
      <c r="B230" s="91"/>
      <c r="C230" s="91"/>
      <c r="D230" s="91"/>
      <c r="E230" s="148">
        <f>COUNTIF($G$4:G230,G230)</f>
        <v>0</v>
      </c>
      <c r="F230" s="148" t="str">
        <f t="shared" si="4"/>
        <v>0</v>
      </c>
      <c r="G230" s="91"/>
      <c r="H230" s="91"/>
      <c r="I230" s="91"/>
      <c r="J230" s="91"/>
      <c r="K230" s="91"/>
      <c r="L230" s="158"/>
    </row>
    <row r="231" spans="1:12">
      <c r="A231" s="157"/>
      <c r="B231" s="91"/>
      <c r="C231" s="91"/>
      <c r="D231" s="91"/>
      <c r="E231" s="148">
        <f>COUNTIF($G$4:G231,G231)</f>
        <v>0</v>
      </c>
      <c r="F231" s="148" t="str">
        <f t="shared" si="4"/>
        <v>0</v>
      </c>
      <c r="G231" s="91"/>
      <c r="H231" s="91"/>
      <c r="I231" s="91"/>
      <c r="J231" s="91"/>
      <c r="K231" s="91"/>
      <c r="L231" s="158"/>
    </row>
    <row r="232" spans="1:12">
      <c r="A232" s="157"/>
      <c r="B232" s="91"/>
      <c r="C232" s="91"/>
      <c r="D232" s="91"/>
      <c r="E232" s="148">
        <f>COUNTIF($G$4:G232,G232)</f>
        <v>0</v>
      </c>
      <c r="F232" s="148" t="str">
        <f t="shared" si="4"/>
        <v>0</v>
      </c>
      <c r="G232" s="91"/>
      <c r="H232" s="91"/>
      <c r="I232" s="91"/>
      <c r="J232" s="91"/>
      <c r="K232" s="91"/>
      <c r="L232" s="158"/>
    </row>
    <row r="233" spans="1:12">
      <c r="A233" s="157"/>
      <c r="B233" s="91"/>
      <c r="C233" s="91"/>
      <c r="D233" s="91"/>
      <c r="E233" s="148">
        <f>COUNTIF($G$4:G233,G233)</f>
        <v>0</v>
      </c>
      <c r="F233" s="148" t="str">
        <f t="shared" si="4"/>
        <v>0</v>
      </c>
      <c r="G233" s="91"/>
      <c r="H233" s="91"/>
      <c r="I233" s="91"/>
      <c r="J233" s="91"/>
      <c r="K233" s="91"/>
      <c r="L233" s="158"/>
    </row>
    <row r="234" spans="1:12">
      <c r="A234" s="157"/>
      <c r="B234" s="91"/>
      <c r="C234" s="91"/>
      <c r="D234" s="91"/>
      <c r="E234" s="148">
        <f>COUNTIF($G$4:G234,G234)</f>
        <v>0</v>
      </c>
      <c r="F234" s="148" t="str">
        <f t="shared" si="4"/>
        <v>0</v>
      </c>
      <c r="G234" s="91"/>
      <c r="H234" s="91"/>
      <c r="I234" s="91"/>
      <c r="J234" s="91"/>
      <c r="K234" s="91"/>
      <c r="L234" s="158"/>
    </row>
    <row r="235" spans="1:12">
      <c r="A235" s="157"/>
      <c r="B235" s="91"/>
      <c r="C235" s="91"/>
      <c r="D235" s="91"/>
      <c r="E235" s="148">
        <f>COUNTIF($G$4:G235,G235)</f>
        <v>0</v>
      </c>
      <c r="F235" s="148" t="str">
        <f t="shared" si="4"/>
        <v>0</v>
      </c>
      <c r="G235" s="91"/>
      <c r="H235" s="91"/>
      <c r="I235" s="91"/>
      <c r="J235" s="91"/>
      <c r="K235" s="91"/>
      <c r="L235" s="158"/>
    </row>
    <row r="236" spans="1:12">
      <c r="A236" s="157"/>
      <c r="B236" s="91"/>
      <c r="C236" s="91"/>
      <c r="D236" s="91"/>
      <c r="E236" s="148">
        <f>COUNTIF($G$4:G236,G236)</f>
        <v>0</v>
      </c>
      <c r="F236" s="148" t="str">
        <f t="shared" si="4"/>
        <v>0</v>
      </c>
      <c r="G236" s="91"/>
      <c r="H236" s="91"/>
      <c r="I236" s="91"/>
      <c r="J236" s="91"/>
      <c r="K236" s="91"/>
      <c r="L236" s="158"/>
    </row>
    <row r="237" spans="1:12">
      <c r="A237" s="157"/>
      <c r="B237" s="91"/>
      <c r="C237" s="91"/>
      <c r="D237" s="91"/>
      <c r="E237" s="148">
        <f>COUNTIF($G$4:G237,G237)</f>
        <v>0</v>
      </c>
      <c r="F237" s="148" t="str">
        <f t="shared" si="4"/>
        <v>0</v>
      </c>
      <c r="G237" s="91"/>
      <c r="H237" s="91"/>
      <c r="I237" s="91"/>
      <c r="J237" s="91"/>
      <c r="K237" s="91"/>
      <c r="L237" s="158"/>
    </row>
    <row r="238" spans="1:12">
      <c r="A238" s="157"/>
      <c r="B238" s="91"/>
      <c r="C238" s="91"/>
      <c r="D238" s="91"/>
      <c r="E238" s="148">
        <f>COUNTIF($G$4:G238,G238)</f>
        <v>0</v>
      </c>
      <c r="F238" s="148" t="str">
        <f t="shared" si="4"/>
        <v>0</v>
      </c>
      <c r="G238" s="91"/>
      <c r="H238" s="91"/>
      <c r="I238" s="91"/>
      <c r="J238" s="91"/>
      <c r="K238" s="91"/>
      <c r="L238" s="158"/>
    </row>
    <row r="239" spans="1:12">
      <c r="A239" s="157"/>
      <c r="B239" s="91"/>
      <c r="C239" s="91"/>
      <c r="D239" s="91"/>
      <c r="E239" s="148">
        <f>COUNTIF($G$4:G239,G239)</f>
        <v>0</v>
      </c>
      <c r="F239" s="148" t="str">
        <f t="shared" si="4"/>
        <v>0</v>
      </c>
      <c r="G239" s="91"/>
      <c r="H239" s="91"/>
      <c r="I239" s="91"/>
      <c r="J239" s="91"/>
      <c r="K239" s="91"/>
      <c r="L239" s="158"/>
    </row>
    <row r="240" spans="1:12">
      <c r="A240" s="157"/>
      <c r="B240" s="91"/>
      <c r="C240" s="91"/>
      <c r="D240" s="91"/>
      <c r="E240" s="148">
        <f>COUNTIF($G$4:G240,G240)</f>
        <v>0</v>
      </c>
      <c r="F240" s="148" t="str">
        <f t="shared" si="4"/>
        <v>0</v>
      </c>
      <c r="G240" s="91"/>
      <c r="H240" s="91"/>
      <c r="I240" s="91"/>
      <c r="J240" s="91"/>
      <c r="K240" s="91"/>
      <c r="L240" s="158"/>
    </row>
    <row r="241" spans="1:12">
      <c r="A241" s="157"/>
      <c r="B241" s="91"/>
      <c r="C241" s="91"/>
      <c r="D241" s="91"/>
      <c r="E241" s="148">
        <f>COUNTIF($G$4:G241,G241)</f>
        <v>0</v>
      </c>
      <c r="F241" s="148" t="str">
        <f t="shared" si="4"/>
        <v>0</v>
      </c>
      <c r="G241" s="91"/>
      <c r="H241" s="91"/>
      <c r="I241" s="91"/>
      <c r="J241" s="91"/>
      <c r="K241" s="91"/>
      <c r="L241" s="158"/>
    </row>
    <row r="242" spans="1:12">
      <c r="A242" s="157"/>
      <c r="B242" s="91"/>
      <c r="C242" s="91"/>
      <c r="D242" s="91"/>
      <c r="E242" s="148">
        <f>COUNTIF($G$4:G242,G242)</f>
        <v>0</v>
      </c>
      <c r="F242" s="148" t="str">
        <f t="shared" si="4"/>
        <v>0</v>
      </c>
      <c r="G242" s="91"/>
      <c r="H242" s="91"/>
      <c r="I242" s="91"/>
      <c r="J242" s="91"/>
      <c r="K242" s="91"/>
      <c r="L242" s="158"/>
    </row>
    <row r="243" spans="1:12">
      <c r="A243" s="157"/>
      <c r="B243" s="91"/>
      <c r="C243" s="91"/>
      <c r="D243" s="91"/>
      <c r="E243" s="148">
        <f>COUNTIF($G$4:G243,G243)</f>
        <v>0</v>
      </c>
      <c r="F243" s="148" t="str">
        <f t="shared" si="4"/>
        <v>0</v>
      </c>
      <c r="G243" s="91"/>
      <c r="H243" s="91"/>
      <c r="I243" s="91"/>
      <c r="J243" s="91"/>
      <c r="K243" s="91"/>
      <c r="L243" s="158"/>
    </row>
    <row r="244" spans="1:12">
      <c r="A244" s="157"/>
      <c r="B244" s="91"/>
      <c r="C244" s="91"/>
      <c r="D244" s="91"/>
      <c r="E244" s="148">
        <f>COUNTIF($G$4:G244,G244)</f>
        <v>0</v>
      </c>
      <c r="F244" s="148" t="str">
        <f t="shared" si="4"/>
        <v>0</v>
      </c>
      <c r="G244" s="91"/>
      <c r="H244" s="91"/>
      <c r="I244" s="91"/>
      <c r="J244" s="91"/>
      <c r="K244" s="91"/>
      <c r="L244" s="158"/>
    </row>
    <row r="245" spans="1:12">
      <c r="A245" s="157"/>
      <c r="B245" s="91"/>
      <c r="C245" s="91"/>
      <c r="D245" s="91"/>
      <c r="E245" s="148">
        <f>COUNTIF($G$4:G245,G245)</f>
        <v>0</v>
      </c>
      <c r="F245" s="148" t="str">
        <f t="shared" si="4"/>
        <v>0</v>
      </c>
      <c r="G245" s="91"/>
      <c r="H245" s="91"/>
      <c r="I245" s="91"/>
      <c r="J245" s="91"/>
      <c r="K245" s="91"/>
      <c r="L245" s="158"/>
    </row>
    <row r="246" spans="1:12">
      <c r="A246" s="157"/>
      <c r="B246" s="91"/>
      <c r="C246" s="91"/>
      <c r="D246" s="91"/>
      <c r="E246" s="148">
        <f>COUNTIF($G$4:G246,G246)</f>
        <v>0</v>
      </c>
      <c r="F246" s="148" t="str">
        <f t="shared" si="4"/>
        <v>0</v>
      </c>
      <c r="G246" s="91"/>
      <c r="H246" s="91"/>
      <c r="I246" s="91"/>
      <c r="J246" s="91"/>
      <c r="K246" s="91"/>
      <c r="L246" s="158"/>
    </row>
    <row r="247" spans="1:12">
      <c r="A247" s="157"/>
      <c r="B247" s="91"/>
      <c r="C247" s="91"/>
      <c r="D247" s="91"/>
      <c r="E247" s="148">
        <f>COUNTIF($G$4:G247,G247)</f>
        <v>0</v>
      </c>
      <c r="F247" s="148" t="str">
        <f t="shared" si="4"/>
        <v>0</v>
      </c>
      <c r="G247" s="91"/>
      <c r="H247" s="91"/>
      <c r="I247" s="91"/>
      <c r="J247" s="91"/>
      <c r="K247" s="91"/>
      <c r="L247" s="158"/>
    </row>
    <row r="248" spans="1:12">
      <c r="A248" s="157"/>
      <c r="B248" s="91"/>
      <c r="C248" s="91"/>
      <c r="D248" s="91"/>
      <c r="E248" s="148">
        <f>COUNTIF($G$4:G248,G248)</f>
        <v>0</v>
      </c>
      <c r="F248" s="148" t="str">
        <f t="shared" si="4"/>
        <v>0</v>
      </c>
      <c r="G248" s="91"/>
      <c r="H248" s="91"/>
      <c r="I248" s="91"/>
      <c r="J248" s="91"/>
      <c r="K248" s="91"/>
      <c r="L248" s="158"/>
    </row>
    <row r="249" spans="1:12">
      <c r="A249" s="157"/>
      <c r="B249" s="91"/>
      <c r="C249" s="91"/>
      <c r="D249" s="91"/>
      <c r="E249" s="148">
        <f>COUNTIF($G$4:G249,G249)</f>
        <v>0</v>
      </c>
      <c r="F249" s="148" t="str">
        <f t="shared" si="4"/>
        <v>0</v>
      </c>
      <c r="G249" s="91"/>
      <c r="H249" s="91"/>
      <c r="I249" s="91"/>
      <c r="J249" s="91"/>
      <c r="K249" s="91"/>
      <c r="L249" s="158"/>
    </row>
    <row r="250" spans="1:12">
      <c r="A250" s="157"/>
      <c r="B250" s="91"/>
      <c r="C250" s="91"/>
      <c r="D250" s="91"/>
      <c r="E250" s="148">
        <f>COUNTIF($G$4:G250,G250)</f>
        <v>0</v>
      </c>
      <c r="F250" s="148" t="str">
        <f t="shared" si="4"/>
        <v>0</v>
      </c>
      <c r="G250" s="91"/>
      <c r="H250" s="91"/>
      <c r="I250" s="91"/>
      <c r="J250" s="91"/>
      <c r="K250" s="91"/>
      <c r="L250" s="158"/>
    </row>
    <row r="251" spans="1:12">
      <c r="A251" s="157"/>
      <c r="B251" s="91"/>
      <c r="C251" s="91"/>
      <c r="D251" s="91"/>
      <c r="E251" s="148">
        <f>COUNTIF($G$4:G251,G251)</f>
        <v>0</v>
      </c>
      <c r="F251" s="148" t="str">
        <f t="shared" si="4"/>
        <v>0</v>
      </c>
      <c r="G251" s="91"/>
      <c r="H251" s="91"/>
      <c r="I251" s="91"/>
      <c r="J251" s="91"/>
      <c r="K251" s="91"/>
      <c r="L251" s="158"/>
    </row>
    <row r="252" spans="1:12">
      <c r="A252" s="157"/>
      <c r="B252" s="91"/>
      <c r="C252" s="91"/>
      <c r="D252" s="91"/>
      <c r="E252" s="148">
        <f>COUNTIF($G$4:G252,G252)</f>
        <v>0</v>
      </c>
      <c r="F252" s="148" t="str">
        <f t="shared" si="4"/>
        <v>0</v>
      </c>
      <c r="G252" s="91"/>
      <c r="H252" s="91"/>
      <c r="I252" s="91"/>
      <c r="J252" s="91"/>
      <c r="K252" s="91"/>
      <c r="L252" s="158"/>
    </row>
    <row r="253" spans="1:12">
      <c r="A253" s="157"/>
      <c r="B253" s="91"/>
      <c r="C253" s="91"/>
      <c r="D253" s="91"/>
      <c r="E253" s="148">
        <f>COUNTIF($G$4:G253,G253)</f>
        <v>0</v>
      </c>
      <c r="F253" s="148" t="str">
        <f t="shared" si="4"/>
        <v>0</v>
      </c>
      <c r="G253" s="91"/>
      <c r="H253" s="91"/>
      <c r="I253" s="91"/>
      <c r="J253" s="91"/>
      <c r="K253" s="91"/>
      <c r="L253" s="158"/>
    </row>
    <row r="254" spans="1:12">
      <c r="A254" s="157"/>
      <c r="B254" s="91"/>
      <c r="C254" s="91"/>
      <c r="D254" s="91"/>
      <c r="E254" s="148">
        <f>COUNTIF($G$4:G254,G254)</f>
        <v>0</v>
      </c>
      <c r="F254" s="148" t="str">
        <f t="shared" si="4"/>
        <v>0</v>
      </c>
      <c r="G254" s="91"/>
      <c r="H254" s="91"/>
      <c r="I254" s="91"/>
      <c r="J254" s="91"/>
      <c r="K254" s="91"/>
      <c r="L254" s="158"/>
    </row>
    <row r="255" spans="1:12">
      <c r="A255" s="157"/>
      <c r="B255" s="91"/>
      <c r="C255" s="91"/>
      <c r="D255" s="91"/>
      <c r="E255" s="148">
        <f>COUNTIF($G$4:G255,G255)</f>
        <v>0</v>
      </c>
      <c r="F255" s="148" t="str">
        <f t="shared" si="4"/>
        <v>0</v>
      </c>
      <c r="G255" s="91"/>
      <c r="H255" s="91"/>
      <c r="I255" s="91"/>
      <c r="J255" s="91"/>
      <c r="K255" s="91"/>
      <c r="L255" s="158"/>
    </row>
    <row r="256" spans="1:12">
      <c r="A256" s="157"/>
      <c r="B256" s="91"/>
      <c r="C256" s="91"/>
      <c r="D256" s="91"/>
      <c r="E256" s="148">
        <f>COUNTIF($G$4:G256,G256)</f>
        <v>0</v>
      </c>
      <c r="F256" s="148" t="str">
        <f t="shared" si="4"/>
        <v>0</v>
      </c>
      <c r="G256" s="91"/>
      <c r="H256" s="91"/>
      <c r="I256" s="91"/>
      <c r="J256" s="91"/>
      <c r="K256" s="91"/>
      <c r="L256" s="158"/>
    </row>
    <row r="257" spans="1:12">
      <c r="A257" s="157"/>
      <c r="B257" s="91"/>
      <c r="C257" s="91"/>
      <c r="D257" s="91"/>
      <c r="E257" s="148">
        <f>COUNTIF($G$4:G257,G257)</f>
        <v>0</v>
      </c>
      <c r="F257" s="148" t="str">
        <f t="shared" si="4"/>
        <v>0</v>
      </c>
      <c r="G257" s="91"/>
      <c r="H257" s="91"/>
      <c r="I257" s="91"/>
      <c r="J257" s="91"/>
      <c r="K257" s="91"/>
      <c r="L257" s="158"/>
    </row>
    <row r="258" spans="1:12">
      <c r="A258" s="157"/>
      <c r="B258" s="91"/>
      <c r="C258" s="91"/>
      <c r="D258" s="91"/>
      <c r="E258" s="148">
        <f>COUNTIF($G$4:G258,G258)</f>
        <v>0</v>
      </c>
      <c r="F258" s="148" t="str">
        <f t="shared" si="4"/>
        <v>0</v>
      </c>
      <c r="G258" s="91"/>
      <c r="H258" s="91"/>
      <c r="I258" s="91"/>
      <c r="J258" s="91"/>
      <c r="K258" s="91"/>
      <c r="L258" s="158"/>
    </row>
    <row r="259" spans="1:12">
      <c r="A259" s="157"/>
      <c r="B259" s="91"/>
      <c r="C259" s="91"/>
      <c r="D259" s="91"/>
      <c r="E259" s="148">
        <f>COUNTIF($G$4:G259,G259)</f>
        <v>0</v>
      </c>
      <c r="F259" s="148" t="str">
        <f t="shared" si="4"/>
        <v>0</v>
      </c>
      <c r="G259" s="91"/>
      <c r="H259" s="91"/>
      <c r="I259" s="91"/>
      <c r="J259" s="91"/>
      <c r="K259" s="91"/>
      <c r="L259" s="158"/>
    </row>
    <row r="260" spans="1:12">
      <c r="A260" s="157"/>
      <c r="B260" s="91"/>
      <c r="C260" s="91"/>
      <c r="D260" s="91"/>
      <c r="E260" s="148">
        <f>COUNTIF($G$4:G260,G260)</f>
        <v>0</v>
      </c>
      <c r="F260" s="148" t="str">
        <f t="shared" si="4"/>
        <v>0</v>
      </c>
      <c r="G260" s="91"/>
      <c r="H260" s="91"/>
      <c r="I260" s="91"/>
      <c r="J260" s="91"/>
      <c r="K260" s="91"/>
      <c r="L260" s="158"/>
    </row>
    <row r="261" spans="1:12">
      <c r="A261" s="157"/>
      <c r="B261" s="91"/>
      <c r="C261" s="91"/>
      <c r="D261" s="91"/>
      <c r="E261" s="148">
        <f>COUNTIF($G$4:G261,G261)</f>
        <v>0</v>
      </c>
      <c r="F261" s="148" t="str">
        <f t="shared" si="4"/>
        <v>0</v>
      </c>
      <c r="G261" s="91"/>
      <c r="H261" s="91"/>
      <c r="I261" s="91"/>
      <c r="J261" s="91"/>
      <c r="K261" s="91"/>
      <c r="L261" s="158"/>
    </row>
    <row r="262" spans="1:12">
      <c r="A262" s="157"/>
      <c r="B262" s="91"/>
      <c r="C262" s="91"/>
      <c r="D262" s="91"/>
      <c r="E262" s="148">
        <f>COUNTIF($G$4:G262,G262)</f>
        <v>0</v>
      </c>
      <c r="F262" s="148" t="str">
        <f t="shared" si="4"/>
        <v>0</v>
      </c>
      <c r="G262" s="91"/>
      <c r="H262" s="91"/>
      <c r="I262" s="91"/>
      <c r="J262" s="91"/>
      <c r="K262" s="91"/>
      <c r="L262" s="158"/>
    </row>
    <row r="263" spans="1:12">
      <c r="A263" s="157"/>
      <c r="B263" s="91"/>
      <c r="C263" s="91"/>
      <c r="D263" s="91"/>
      <c r="E263" s="148">
        <f>COUNTIF($G$4:G263,G263)</f>
        <v>0</v>
      </c>
      <c r="F263" s="148" t="str">
        <f t="shared" si="4"/>
        <v>0</v>
      </c>
      <c r="G263" s="91"/>
      <c r="H263" s="91"/>
      <c r="I263" s="91"/>
      <c r="J263" s="91"/>
      <c r="K263" s="91"/>
      <c r="L263" s="158"/>
    </row>
    <row r="264" spans="1:12">
      <c r="A264" s="157"/>
      <c r="B264" s="91"/>
      <c r="C264" s="91"/>
      <c r="D264" s="91"/>
      <c r="E264" s="148">
        <f>COUNTIF($G$4:G264,G264)</f>
        <v>0</v>
      </c>
      <c r="F264" s="148" t="str">
        <f t="shared" si="4"/>
        <v>0</v>
      </c>
      <c r="G264" s="91"/>
      <c r="H264" s="91"/>
      <c r="I264" s="91"/>
      <c r="J264" s="91"/>
      <c r="K264" s="91"/>
      <c r="L264" s="158"/>
    </row>
    <row r="265" spans="1:12">
      <c r="A265" s="157"/>
      <c r="B265" s="91"/>
      <c r="C265" s="91"/>
      <c r="D265" s="91"/>
      <c r="E265" s="148">
        <f>COUNTIF($G$4:G265,G265)</f>
        <v>0</v>
      </c>
      <c r="F265" s="148" t="str">
        <f t="shared" si="4"/>
        <v>0</v>
      </c>
      <c r="G265" s="91"/>
      <c r="H265" s="91"/>
      <c r="I265" s="91"/>
      <c r="J265" s="91"/>
      <c r="K265" s="91"/>
      <c r="L265" s="158"/>
    </row>
    <row r="266" spans="1:12">
      <c r="A266" s="157"/>
      <c r="B266" s="91"/>
      <c r="C266" s="91"/>
      <c r="D266" s="91"/>
      <c r="E266" s="148">
        <f>COUNTIF($G$4:G266,G266)</f>
        <v>0</v>
      </c>
      <c r="F266" s="148" t="str">
        <f t="shared" si="4"/>
        <v>0</v>
      </c>
      <c r="G266" s="91"/>
      <c r="H266" s="91"/>
      <c r="I266" s="91"/>
      <c r="J266" s="91"/>
      <c r="K266" s="91"/>
      <c r="L266" s="158"/>
    </row>
    <row r="267" spans="1:12">
      <c r="A267" s="157"/>
      <c r="B267" s="91"/>
      <c r="C267" s="91"/>
      <c r="D267" s="91"/>
      <c r="E267" s="148">
        <f>COUNTIF($G$4:G267,G267)</f>
        <v>0</v>
      </c>
      <c r="F267" s="148" t="str">
        <f t="shared" si="4"/>
        <v>0</v>
      </c>
      <c r="G267" s="91"/>
      <c r="H267" s="91"/>
      <c r="I267" s="91"/>
      <c r="J267" s="91"/>
      <c r="K267" s="91"/>
      <c r="L267" s="158"/>
    </row>
    <row r="268" spans="1:12">
      <c r="A268" s="157"/>
      <c r="B268" s="91"/>
      <c r="C268" s="91"/>
      <c r="D268" s="91"/>
      <c r="E268" s="148">
        <f>COUNTIF($G$4:G268,G268)</f>
        <v>0</v>
      </c>
      <c r="F268" s="148" t="str">
        <f t="shared" si="4"/>
        <v>0</v>
      </c>
      <c r="G268" s="91"/>
      <c r="H268" s="91"/>
      <c r="I268" s="91"/>
      <c r="J268" s="91"/>
      <c r="K268" s="91"/>
      <c r="L268" s="158"/>
    </row>
    <row r="269" spans="1:12">
      <c r="A269" s="157"/>
      <c r="B269" s="91"/>
      <c r="C269" s="91"/>
      <c r="D269" s="91"/>
      <c r="E269" s="148">
        <f>COUNTIF($G$4:G269,G269)</f>
        <v>0</v>
      </c>
      <c r="F269" s="148" t="str">
        <f t="shared" si="4"/>
        <v>0</v>
      </c>
      <c r="G269" s="91"/>
      <c r="H269" s="91"/>
      <c r="I269" s="91"/>
      <c r="J269" s="91"/>
      <c r="K269" s="91"/>
      <c r="L269" s="158"/>
    </row>
    <row r="270" spans="1:12">
      <c r="A270" s="157"/>
      <c r="B270" s="91"/>
      <c r="C270" s="91"/>
      <c r="D270" s="91"/>
      <c r="E270" s="148">
        <f>COUNTIF($G$4:G270,G270)</f>
        <v>0</v>
      </c>
      <c r="F270" s="148" t="str">
        <f t="shared" si="4"/>
        <v>0</v>
      </c>
      <c r="G270" s="91"/>
      <c r="H270" s="91"/>
      <c r="I270" s="91"/>
      <c r="J270" s="91"/>
      <c r="K270" s="91"/>
      <c r="L270" s="158"/>
    </row>
    <row r="271" spans="1:12">
      <c r="A271" s="157"/>
      <c r="B271" s="91"/>
      <c r="C271" s="91"/>
      <c r="D271" s="91"/>
      <c r="E271" s="148">
        <f>COUNTIF($G$4:G271,G271)</f>
        <v>0</v>
      </c>
      <c r="F271" s="148" t="str">
        <f t="shared" si="4"/>
        <v>0</v>
      </c>
      <c r="G271" s="91"/>
      <c r="H271" s="91"/>
      <c r="I271" s="91"/>
      <c r="J271" s="91"/>
      <c r="K271" s="91"/>
      <c r="L271" s="158"/>
    </row>
    <row r="272" spans="1:12">
      <c r="A272" s="157"/>
      <c r="B272" s="91"/>
      <c r="C272" s="91"/>
      <c r="D272" s="91"/>
      <c r="E272" s="148">
        <f>COUNTIF($G$4:G272,G272)</f>
        <v>0</v>
      </c>
      <c r="F272" s="148" t="str">
        <f t="shared" si="4"/>
        <v>0</v>
      </c>
      <c r="G272" s="91"/>
      <c r="H272" s="91"/>
      <c r="I272" s="91"/>
      <c r="J272" s="91"/>
      <c r="K272" s="91"/>
      <c r="L272" s="158"/>
    </row>
    <row r="273" spans="1:12">
      <c r="A273" s="157"/>
      <c r="B273" s="91"/>
      <c r="C273" s="91"/>
      <c r="D273" s="91"/>
      <c r="E273" s="148">
        <f>COUNTIF($G$4:G273,G273)</f>
        <v>0</v>
      </c>
      <c r="F273" s="148" t="str">
        <f t="shared" si="4"/>
        <v>0</v>
      </c>
      <c r="G273" s="91"/>
      <c r="H273" s="91"/>
      <c r="I273" s="91"/>
      <c r="J273" s="91"/>
      <c r="K273" s="91"/>
      <c r="L273" s="158"/>
    </row>
    <row r="274" spans="1:12">
      <c r="A274" s="157"/>
      <c r="B274" s="91"/>
      <c r="C274" s="91"/>
      <c r="D274" s="91"/>
      <c r="E274" s="148">
        <f>COUNTIF($G$4:G274,G274)</f>
        <v>0</v>
      </c>
      <c r="F274" s="148" t="str">
        <f t="shared" si="4"/>
        <v>0</v>
      </c>
      <c r="G274" s="91"/>
      <c r="H274" s="91"/>
      <c r="I274" s="91"/>
      <c r="J274" s="91"/>
      <c r="K274" s="91"/>
      <c r="L274" s="158"/>
    </row>
    <row r="275" spans="1:12">
      <c r="A275" s="157"/>
      <c r="B275" s="91"/>
      <c r="C275" s="91"/>
      <c r="D275" s="91"/>
      <c r="E275" s="148">
        <f>COUNTIF($G$4:G275,G275)</f>
        <v>0</v>
      </c>
      <c r="F275" s="148" t="str">
        <f t="shared" si="4"/>
        <v>0</v>
      </c>
      <c r="G275" s="91"/>
      <c r="H275" s="91"/>
      <c r="I275" s="91"/>
      <c r="J275" s="91"/>
      <c r="K275" s="91"/>
      <c r="L275" s="158"/>
    </row>
    <row r="276" spans="1:12">
      <c r="A276" s="157"/>
      <c r="B276" s="91"/>
      <c r="C276" s="91"/>
      <c r="D276" s="91"/>
      <c r="E276" s="148">
        <f>COUNTIF($G$4:G276,G276)</f>
        <v>0</v>
      </c>
      <c r="F276" s="148" t="str">
        <f t="shared" si="4"/>
        <v>0</v>
      </c>
      <c r="G276" s="91"/>
      <c r="H276" s="91"/>
      <c r="I276" s="91"/>
      <c r="J276" s="91"/>
      <c r="K276" s="91"/>
      <c r="L276" s="158"/>
    </row>
    <row r="277" spans="1:12">
      <c r="A277" s="157"/>
      <c r="B277" s="91"/>
      <c r="C277" s="91"/>
      <c r="D277" s="91"/>
      <c r="E277" s="148">
        <f>COUNTIF($G$4:G277,G277)</f>
        <v>0</v>
      </c>
      <c r="F277" s="148" t="str">
        <f t="shared" si="4"/>
        <v>0</v>
      </c>
      <c r="G277" s="91"/>
      <c r="H277" s="91"/>
      <c r="I277" s="91"/>
      <c r="J277" s="91"/>
      <c r="K277" s="91"/>
      <c r="L277" s="158"/>
    </row>
    <row r="278" spans="1:12">
      <c r="A278" s="157"/>
      <c r="B278" s="91"/>
      <c r="C278" s="91"/>
      <c r="D278" s="91"/>
      <c r="E278" s="148">
        <f>COUNTIF($G$4:G278,G278)</f>
        <v>0</v>
      </c>
      <c r="F278" s="148" t="str">
        <f t="shared" si="4"/>
        <v>0</v>
      </c>
      <c r="G278" s="91"/>
      <c r="H278" s="91"/>
      <c r="I278" s="91"/>
      <c r="J278" s="91"/>
      <c r="K278" s="91"/>
      <c r="L278" s="158"/>
    </row>
    <row r="279" spans="1:12">
      <c r="A279" s="157"/>
      <c r="B279" s="91"/>
      <c r="C279" s="91"/>
      <c r="D279" s="91"/>
      <c r="E279" s="148">
        <f>COUNTIF($G$4:G279,G279)</f>
        <v>0</v>
      </c>
      <c r="F279" s="148" t="str">
        <f t="shared" si="4"/>
        <v>0</v>
      </c>
      <c r="G279" s="91"/>
      <c r="H279" s="91"/>
      <c r="I279" s="91"/>
      <c r="J279" s="91"/>
      <c r="K279" s="91"/>
      <c r="L279" s="158"/>
    </row>
    <row r="280" spans="1:12">
      <c r="A280" s="157"/>
      <c r="B280" s="91"/>
      <c r="C280" s="91"/>
      <c r="D280" s="91"/>
      <c r="E280" s="148">
        <f>COUNTIF($G$4:G280,G280)</f>
        <v>0</v>
      </c>
      <c r="F280" s="148" t="str">
        <f t="shared" si="4"/>
        <v>0</v>
      </c>
      <c r="G280" s="91"/>
      <c r="H280" s="91"/>
      <c r="I280" s="91"/>
      <c r="J280" s="91"/>
      <c r="K280" s="91"/>
      <c r="L280" s="158"/>
    </row>
    <row r="281" spans="1:12">
      <c r="A281" s="157"/>
      <c r="B281" s="91"/>
      <c r="C281" s="91"/>
      <c r="D281" s="91"/>
      <c r="E281" s="148">
        <f>COUNTIF($G$4:G281,G281)</f>
        <v>0</v>
      </c>
      <c r="F281" s="148" t="str">
        <f t="shared" si="4"/>
        <v>0</v>
      </c>
      <c r="G281" s="91"/>
      <c r="H281" s="91"/>
      <c r="I281" s="91"/>
      <c r="J281" s="91"/>
      <c r="K281" s="91"/>
      <c r="L281" s="158"/>
    </row>
    <row r="282" spans="1:12">
      <c r="A282" s="157"/>
      <c r="B282" s="91"/>
      <c r="C282" s="91"/>
      <c r="D282" s="91"/>
      <c r="E282" s="148">
        <f>COUNTIF($G$4:G282,G282)</f>
        <v>0</v>
      </c>
      <c r="F282" s="148" t="str">
        <f t="shared" si="4"/>
        <v>0</v>
      </c>
      <c r="G282" s="91"/>
      <c r="H282" s="91"/>
      <c r="I282" s="91"/>
      <c r="J282" s="91"/>
      <c r="K282" s="91"/>
      <c r="L282" s="158"/>
    </row>
    <row r="283" spans="1:12">
      <c r="A283" s="157"/>
      <c r="B283" s="91"/>
      <c r="C283" s="91"/>
      <c r="D283" s="91"/>
      <c r="E283" s="148">
        <f>COUNTIF($G$4:G283,G283)</f>
        <v>0</v>
      </c>
      <c r="F283" s="148" t="str">
        <f t="shared" ref="F283:F346" si="5">E283&amp;G283</f>
        <v>0</v>
      </c>
      <c r="G283" s="91"/>
      <c r="H283" s="91"/>
      <c r="I283" s="91"/>
      <c r="J283" s="91"/>
      <c r="K283" s="91"/>
      <c r="L283" s="158"/>
    </row>
    <row r="284" spans="1:12">
      <c r="A284" s="157"/>
      <c r="B284" s="91"/>
      <c r="C284" s="91"/>
      <c r="D284" s="91"/>
      <c r="E284" s="148">
        <f>COUNTIF($G$4:G284,G284)</f>
        <v>0</v>
      </c>
      <c r="F284" s="148" t="str">
        <f t="shared" si="5"/>
        <v>0</v>
      </c>
      <c r="G284" s="91"/>
      <c r="H284" s="91"/>
      <c r="I284" s="91"/>
      <c r="J284" s="91"/>
      <c r="K284" s="91"/>
      <c r="L284" s="158"/>
    </row>
    <row r="285" spans="1:12">
      <c r="A285" s="157"/>
      <c r="B285" s="91"/>
      <c r="C285" s="91"/>
      <c r="D285" s="91"/>
      <c r="E285" s="148">
        <f>COUNTIF($G$4:G285,G285)</f>
        <v>0</v>
      </c>
      <c r="F285" s="148" t="str">
        <f t="shared" si="5"/>
        <v>0</v>
      </c>
      <c r="G285" s="91"/>
      <c r="H285" s="91"/>
      <c r="I285" s="91"/>
      <c r="J285" s="91"/>
      <c r="K285" s="91"/>
      <c r="L285" s="158"/>
    </row>
    <row r="286" spans="1:12">
      <c r="A286" s="157"/>
      <c r="B286" s="91"/>
      <c r="C286" s="91"/>
      <c r="D286" s="91"/>
      <c r="E286" s="148">
        <f>COUNTIF($G$4:G286,G286)</f>
        <v>0</v>
      </c>
      <c r="F286" s="148" t="str">
        <f t="shared" si="5"/>
        <v>0</v>
      </c>
      <c r="G286" s="91"/>
      <c r="H286" s="91"/>
      <c r="I286" s="91"/>
      <c r="J286" s="91"/>
      <c r="K286" s="91"/>
      <c r="L286" s="158"/>
    </row>
    <row r="287" spans="1:12">
      <c r="A287" s="157"/>
      <c r="B287" s="91"/>
      <c r="C287" s="91"/>
      <c r="D287" s="91"/>
      <c r="E287" s="148">
        <f>COUNTIF($G$4:G287,G287)</f>
        <v>0</v>
      </c>
      <c r="F287" s="148" t="str">
        <f t="shared" si="5"/>
        <v>0</v>
      </c>
      <c r="G287" s="91"/>
      <c r="H287" s="91"/>
      <c r="I287" s="91"/>
      <c r="J287" s="91"/>
      <c r="K287" s="91"/>
      <c r="L287" s="158"/>
    </row>
    <row r="288" spans="1:12">
      <c r="A288" s="157"/>
      <c r="B288" s="91"/>
      <c r="C288" s="91"/>
      <c r="D288" s="91"/>
      <c r="E288" s="148">
        <f>COUNTIF($G$4:G288,G288)</f>
        <v>0</v>
      </c>
      <c r="F288" s="148" t="str">
        <f t="shared" si="5"/>
        <v>0</v>
      </c>
      <c r="G288" s="91"/>
      <c r="H288" s="91"/>
      <c r="I288" s="91"/>
      <c r="J288" s="91"/>
      <c r="K288" s="91"/>
      <c r="L288" s="158"/>
    </row>
    <row r="289" spans="1:12">
      <c r="A289" s="157"/>
      <c r="B289" s="91"/>
      <c r="C289" s="91"/>
      <c r="D289" s="91"/>
      <c r="E289" s="148">
        <f>COUNTIF($G$4:G289,G289)</f>
        <v>0</v>
      </c>
      <c r="F289" s="148" t="str">
        <f t="shared" si="5"/>
        <v>0</v>
      </c>
      <c r="G289" s="91"/>
      <c r="H289" s="91"/>
      <c r="I289" s="91"/>
      <c r="J289" s="91"/>
      <c r="K289" s="91"/>
      <c r="L289" s="158"/>
    </row>
    <row r="290" spans="1:12">
      <c r="A290" s="157"/>
      <c r="B290" s="91"/>
      <c r="C290" s="91"/>
      <c r="D290" s="91"/>
      <c r="E290" s="148">
        <f>COUNTIF($G$4:G290,G290)</f>
        <v>0</v>
      </c>
      <c r="F290" s="148" t="str">
        <f t="shared" si="5"/>
        <v>0</v>
      </c>
      <c r="G290" s="91"/>
      <c r="H290" s="91"/>
      <c r="I290" s="91"/>
      <c r="J290" s="91"/>
      <c r="K290" s="91"/>
      <c r="L290" s="158"/>
    </row>
    <row r="291" spans="1:12">
      <c r="A291" s="157"/>
      <c r="B291" s="91"/>
      <c r="C291" s="91"/>
      <c r="D291" s="91"/>
      <c r="E291" s="148">
        <f>COUNTIF($G$4:G291,G291)</f>
        <v>0</v>
      </c>
      <c r="F291" s="148" t="str">
        <f t="shared" si="5"/>
        <v>0</v>
      </c>
      <c r="G291" s="91"/>
      <c r="H291" s="91"/>
      <c r="I291" s="91"/>
      <c r="J291" s="91"/>
      <c r="K291" s="91"/>
      <c r="L291" s="158"/>
    </row>
    <row r="292" spans="1:12">
      <c r="A292" s="157"/>
      <c r="B292" s="91"/>
      <c r="C292" s="91"/>
      <c r="D292" s="91"/>
      <c r="E292" s="148">
        <f>COUNTIF($G$4:G292,G292)</f>
        <v>0</v>
      </c>
      <c r="F292" s="148" t="str">
        <f t="shared" si="5"/>
        <v>0</v>
      </c>
      <c r="G292" s="91"/>
      <c r="H292" s="91"/>
      <c r="I292" s="91"/>
      <c r="J292" s="91"/>
      <c r="K292" s="91"/>
      <c r="L292" s="158"/>
    </row>
    <row r="293" spans="1:12">
      <c r="A293" s="157"/>
      <c r="B293" s="91"/>
      <c r="C293" s="91"/>
      <c r="D293" s="91"/>
      <c r="E293" s="148">
        <f>COUNTIF($G$4:G293,G293)</f>
        <v>0</v>
      </c>
      <c r="F293" s="148" t="str">
        <f t="shared" si="5"/>
        <v>0</v>
      </c>
      <c r="G293" s="91"/>
      <c r="H293" s="91"/>
      <c r="I293" s="91"/>
      <c r="J293" s="91"/>
      <c r="K293" s="91"/>
      <c r="L293" s="158"/>
    </row>
    <row r="294" spans="1:12">
      <c r="A294" s="157"/>
      <c r="B294" s="91"/>
      <c r="C294" s="91"/>
      <c r="D294" s="91"/>
      <c r="E294" s="148">
        <f>COUNTIF($G$4:G294,G294)</f>
        <v>0</v>
      </c>
      <c r="F294" s="148" t="str">
        <f t="shared" si="5"/>
        <v>0</v>
      </c>
      <c r="G294" s="91"/>
      <c r="H294" s="91"/>
      <c r="I294" s="91"/>
      <c r="J294" s="91"/>
      <c r="K294" s="91"/>
      <c r="L294" s="158"/>
    </row>
    <row r="295" spans="1:12">
      <c r="A295" s="157"/>
      <c r="B295" s="91"/>
      <c r="C295" s="91"/>
      <c r="D295" s="91"/>
      <c r="E295" s="148">
        <f>COUNTIF($G$4:G295,G295)</f>
        <v>0</v>
      </c>
      <c r="F295" s="148" t="str">
        <f t="shared" si="5"/>
        <v>0</v>
      </c>
      <c r="G295" s="91"/>
      <c r="H295" s="91"/>
      <c r="I295" s="91"/>
      <c r="J295" s="91"/>
      <c r="K295" s="91"/>
      <c r="L295" s="158"/>
    </row>
    <row r="296" spans="1:12">
      <c r="A296" s="157"/>
      <c r="B296" s="91"/>
      <c r="C296" s="91"/>
      <c r="D296" s="91"/>
      <c r="E296" s="148">
        <f>COUNTIF($G$4:G296,G296)</f>
        <v>0</v>
      </c>
      <c r="F296" s="148" t="str">
        <f t="shared" si="5"/>
        <v>0</v>
      </c>
      <c r="G296" s="91"/>
      <c r="H296" s="91"/>
      <c r="I296" s="91"/>
      <c r="J296" s="91"/>
      <c r="K296" s="91"/>
      <c r="L296" s="158"/>
    </row>
    <row r="297" spans="1:12">
      <c r="A297" s="157"/>
      <c r="B297" s="91"/>
      <c r="C297" s="91"/>
      <c r="D297" s="91"/>
      <c r="E297" s="148">
        <f>COUNTIF($G$4:G297,G297)</f>
        <v>0</v>
      </c>
      <c r="F297" s="148" t="str">
        <f t="shared" si="5"/>
        <v>0</v>
      </c>
      <c r="G297" s="91"/>
      <c r="H297" s="91"/>
      <c r="I297" s="91"/>
      <c r="J297" s="91"/>
      <c r="K297" s="91"/>
      <c r="L297" s="158"/>
    </row>
    <row r="298" spans="1:12">
      <c r="A298" s="157"/>
      <c r="B298" s="91"/>
      <c r="C298" s="91"/>
      <c r="D298" s="91"/>
      <c r="E298" s="148">
        <f>COUNTIF($G$4:G298,G298)</f>
        <v>0</v>
      </c>
      <c r="F298" s="148" t="str">
        <f t="shared" si="5"/>
        <v>0</v>
      </c>
      <c r="G298" s="91"/>
      <c r="H298" s="91"/>
      <c r="I298" s="91"/>
      <c r="J298" s="91"/>
      <c r="K298" s="91"/>
      <c r="L298" s="158"/>
    </row>
    <row r="299" spans="1:12">
      <c r="A299" s="157"/>
      <c r="B299" s="91"/>
      <c r="C299" s="91"/>
      <c r="D299" s="91"/>
      <c r="E299" s="148">
        <f>COUNTIF($G$4:G299,G299)</f>
        <v>0</v>
      </c>
      <c r="F299" s="148" t="str">
        <f t="shared" si="5"/>
        <v>0</v>
      </c>
      <c r="G299" s="91"/>
      <c r="H299" s="91"/>
      <c r="I299" s="91"/>
      <c r="J299" s="91"/>
      <c r="K299" s="91"/>
      <c r="L299" s="158"/>
    </row>
    <row r="300" spans="1:12">
      <c r="A300" s="157"/>
      <c r="B300" s="91"/>
      <c r="C300" s="91"/>
      <c r="D300" s="91"/>
      <c r="E300" s="148">
        <f>COUNTIF($G$4:G300,G300)</f>
        <v>0</v>
      </c>
      <c r="F300" s="148" t="str">
        <f t="shared" si="5"/>
        <v>0</v>
      </c>
      <c r="G300" s="91"/>
      <c r="H300" s="91"/>
      <c r="I300" s="91"/>
      <c r="J300" s="91"/>
      <c r="K300" s="91"/>
      <c r="L300" s="158"/>
    </row>
    <row r="301" spans="1:12">
      <c r="A301" s="157"/>
      <c r="B301" s="91"/>
      <c r="C301" s="91"/>
      <c r="D301" s="91"/>
      <c r="E301" s="148">
        <f>COUNTIF($G$4:G301,G301)</f>
        <v>0</v>
      </c>
      <c r="F301" s="148" t="str">
        <f t="shared" si="5"/>
        <v>0</v>
      </c>
      <c r="G301" s="91"/>
      <c r="H301" s="91"/>
      <c r="I301" s="91"/>
      <c r="J301" s="91"/>
      <c r="K301" s="91"/>
      <c r="L301" s="158"/>
    </row>
    <row r="302" spans="1:12">
      <c r="A302" s="157"/>
      <c r="B302" s="91"/>
      <c r="C302" s="91"/>
      <c r="D302" s="91"/>
      <c r="E302" s="148">
        <f>COUNTIF($G$4:G302,G302)</f>
        <v>0</v>
      </c>
      <c r="F302" s="148" t="str">
        <f t="shared" si="5"/>
        <v>0</v>
      </c>
      <c r="G302" s="91"/>
      <c r="H302" s="91"/>
      <c r="I302" s="91"/>
      <c r="J302" s="91"/>
      <c r="K302" s="91"/>
      <c r="L302" s="158"/>
    </row>
    <row r="303" spans="1:12">
      <c r="A303" s="157"/>
      <c r="B303" s="91"/>
      <c r="C303" s="91"/>
      <c r="D303" s="91"/>
      <c r="E303" s="148">
        <f>COUNTIF($G$4:G303,G303)</f>
        <v>0</v>
      </c>
      <c r="F303" s="148" t="str">
        <f t="shared" si="5"/>
        <v>0</v>
      </c>
      <c r="G303" s="91"/>
      <c r="H303" s="91"/>
      <c r="I303" s="91"/>
      <c r="J303" s="91"/>
      <c r="K303" s="91"/>
      <c r="L303" s="158"/>
    </row>
    <row r="304" spans="1:12">
      <c r="A304" s="157"/>
      <c r="B304" s="91"/>
      <c r="C304" s="91"/>
      <c r="D304" s="91"/>
      <c r="E304" s="148">
        <f>COUNTIF($G$4:G304,G304)</f>
        <v>0</v>
      </c>
      <c r="F304" s="148" t="str">
        <f t="shared" si="5"/>
        <v>0</v>
      </c>
      <c r="G304" s="91"/>
      <c r="H304" s="91"/>
      <c r="I304" s="91"/>
      <c r="J304" s="91"/>
      <c r="K304" s="91"/>
      <c r="L304" s="158"/>
    </row>
    <row r="305" spans="1:12">
      <c r="A305" s="157"/>
      <c r="B305" s="91"/>
      <c r="C305" s="91"/>
      <c r="D305" s="91"/>
      <c r="E305" s="148">
        <f>COUNTIF($G$4:G305,G305)</f>
        <v>0</v>
      </c>
      <c r="F305" s="148" t="str">
        <f t="shared" si="5"/>
        <v>0</v>
      </c>
      <c r="G305" s="91"/>
      <c r="H305" s="91"/>
      <c r="I305" s="91"/>
      <c r="J305" s="91"/>
      <c r="K305" s="91"/>
      <c r="L305" s="158"/>
    </row>
    <row r="306" spans="1:12">
      <c r="A306" s="157"/>
      <c r="B306" s="91"/>
      <c r="C306" s="91"/>
      <c r="D306" s="91"/>
      <c r="E306" s="148">
        <f>COUNTIF($G$4:G306,G306)</f>
        <v>0</v>
      </c>
      <c r="F306" s="148" t="str">
        <f t="shared" si="5"/>
        <v>0</v>
      </c>
      <c r="G306" s="91"/>
      <c r="H306" s="91"/>
      <c r="I306" s="91"/>
      <c r="J306" s="91"/>
      <c r="K306" s="91"/>
      <c r="L306" s="158"/>
    </row>
    <row r="307" spans="1:12">
      <c r="A307" s="157"/>
      <c r="B307" s="91"/>
      <c r="C307" s="91"/>
      <c r="D307" s="91"/>
      <c r="E307" s="148">
        <f>COUNTIF($G$4:G307,G307)</f>
        <v>0</v>
      </c>
      <c r="F307" s="148" t="str">
        <f t="shared" si="5"/>
        <v>0</v>
      </c>
      <c r="G307" s="91"/>
      <c r="H307" s="91"/>
      <c r="I307" s="91"/>
      <c r="J307" s="91"/>
      <c r="K307" s="91"/>
      <c r="L307" s="158"/>
    </row>
    <row r="308" spans="1:12">
      <c r="A308" s="157"/>
      <c r="B308" s="91"/>
      <c r="C308" s="91"/>
      <c r="D308" s="91"/>
      <c r="E308" s="148">
        <f>COUNTIF($G$4:G308,G308)</f>
        <v>0</v>
      </c>
      <c r="F308" s="148" t="str">
        <f t="shared" si="5"/>
        <v>0</v>
      </c>
      <c r="G308" s="91"/>
      <c r="H308" s="91"/>
      <c r="I308" s="91"/>
      <c r="J308" s="91"/>
      <c r="K308" s="91"/>
      <c r="L308" s="158"/>
    </row>
    <row r="309" spans="1:12">
      <c r="A309" s="157"/>
      <c r="B309" s="91"/>
      <c r="C309" s="91"/>
      <c r="D309" s="91"/>
      <c r="E309" s="148">
        <f>COUNTIF($G$4:G309,G309)</f>
        <v>0</v>
      </c>
      <c r="F309" s="148" t="str">
        <f t="shared" si="5"/>
        <v>0</v>
      </c>
      <c r="G309" s="91"/>
      <c r="H309" s="91"/>
      <c r="I309" s="91"/>
      <c r="J309" s="91"/>
      <c r="K309" s="91"/>
      <c r="L309" s="158"/>
    </row>
    <row r="310" spans="1:12">
      <c r="A310" s="157"/>
      <c r="B310" s="91"/>
      <c r="C310" s="91"/>
      <c r="D310" s="91"/>
      <c r="E310" s="148">
        <f>COUNTIF($G$4:G310,G310)</f>
        <v>0</v>
      </c>
      <c r="F310" s="148" t="str">
        <f t="shared" si="5"/>
        <v>0</v>
      </c>
      <c r="G310" s="91"/>
      <c r="H310" s="91"/>
      <c r="I310" s="91"/>
      <c r="J310" s="91"/>
      <c r="K310" s="91"/>
      <c r="L310" s="158"/>
    </row>
    <row r="311" spans="1:12">
      <c r="A311" s="157"/>
      <c r="B311" s="91"/>
      <c r="C311" s="91"/>
      <c r="D311" s="91"/>
      <c r="E311" s="148">
        <f>COUNTIF($G$4:G311,G311)</f>
        <v>0</v>
      </c>
      <c r="F311" s="148" t="str">
        <f t="shared" si="5"/>
        <v>0</v>
      </c>
      <c r="G311" s="91"/>
      <c r="H311" s="91"/>
      <c r="I311" s="91"/>
      <c r="J311" s="91"/>
      <c r="K311" s="91"/>
      <c r="L311" s="158"/>
    </row>
    <row r="312" spans="1:12">
      <c r="A312" s="157"/>
      <c r="B312" s="91"/>
      <c r="C312" s="91"/>
      <c r="D312" s="91"/>
      <c r="E312" s="148">
        <f>COUNTIF($G$4:G312,G312)</f>
        <v>0</v>
      </c>
      <c r="F312" s="148" t="str">
        <f t="shared" si="5"/>
        <v>0</v>
      </c>
      <c r="G312" s="91"/>
      <c r="H312" s="91"/>
      <c r="I312" s="91"/>
      <c r="J312" s="91"/>
      <c r="K312" s="91"/>
      <c r="L312" s="158"/>
    </row>
    <row r="313" spans="1:12">
      <c r="A313" s="157"/>
      <c r="B313" s="91"/>
      <c r="C313" s="91"/>
      <c r="D313" s="91"/>
      <c r="E313" s="148">
        <f>COUNTIF($G$4:G313,G313)</f>
        <v>0</v>
      </c>
      <c r="F313" s="148" t="str">
        <f t="shared" si="5"/>
        <v>0</v>
      </c>
      <c r="G313" s="91"/>
      <c r="H313" s="91"/>
      <c r="I313" s="91"/>
      <c r="J313" s="91"/>
      <c r="K313" s="91"/>
      <c r="L313" s="158"/>
    </row>
    <row r="314" spans="1:12">
      <c r="A314" s="157"/>
      <c r="B314" s="91"/>
      <c r="C314" s="91"/>
      <c r="D314" s="91"/>
      <c r="E314" s="148">
        <f>COUNTIF($G$4:G314,G314)</f>
        <v>0</v>
      </c>
      <c r="F314" s="148" t="str">
        <f t="shared" si="5"/>
        <v>0</v>
      </c>
      <c r="G314" s="91"/>
      <c r="H314" s="91"/>
      <c r="I314" s="91"/>
      <c r="J314" s="91"/>
      <c r="K314" s="91"/>
      <c r="L314" s="158"/>
    </row>
    <row r="315" spans="1:12">
      <c r="A315" s="157"/>
      <c r="B315" s="91"/>
      <c r="C315" s="91"/>
      <c r="D315" s="91"/>
      <c r="E315" s="148">
        <f>COUNTIF($G$4:G315,G315)</f>
        <v>0</v>
      </c>
      <c r="F315" s="148" t="str">
        <f t="shared" si="5"/>
        <v>0</v>
      </c>
      <c r="G315" s="91"/>
      <c r="H315" s="91"/>
      <c r="I315" s="91"/>
      <c r="J315" s="91"/>
      <c r="K315" s="91"/>
      <c r="L315" s="158"/>
    </row>
    <row r="316" spans="1:12">
      <c r="A316" s="157"/>
      <c r="B316" s="91"/>
      <c r="C316" s="91"/>
      <c r="D316" s="91"/>
      <c r="E316" s="148">
        <f>COUNTIF($G$4:G316,G316)</f>
        <v>0</v>
      </c>
      <c r="F316" s="148" t="str">
        <f t="shared" si="5"/>
        <v>0</v>
      </c>
      <c r="G316" s="91"/>
      <c r="H316" s="91"/>
      <c r="I316" s="91"/>
      <c r="J316" s="91"/>
      <c r="K316" s="91"/>
      <c r="L316" s="158"/>
    </row>
    <row r="317" spans="1:12">
      <c r="A317" s="157"/>
      <c r="B317" s="91"/>
      <c r="C317" s="91"/>
      <c r="D317" s="91"/>
      <c r="E317" s="148">
        <f>COUNTIF($G$4:G317,G317)</f>
        <v>0</v>
      </c>
      <c r="F317" s="148" t="str">
        <f t="shared" si="5"/>
        <v>0</v>
      </c>
      <c r="G317" s="91"/>
      <c r="H317" s="91"/>
      <c r="I317" s="91"/>
      <c r="J317" s="91"/>
      <c r="K317" s="91"/>
      <c r="L317" s="158"/>
    </row>
    <row r="318" spans="1:12">
      <c r="A318" s="157"/>
      <c r="B318" s="91"/>
      <c r="C318" s="91"/>
      <c r="D318" s="91"/>
      <c r="E318" s="148">
        <f>COUNTIF($G$4:G318,G318)</f>
        <v>0</v>
      </c>
      <c r="F318" s="148" t="str">
        <f t="shared" si="5"/>
        <v>0</v>
      </c>
      <c r="G318" s="91"/>
      <c r="H318" s="91"/>
      <c r="I318" s="91"/>
      <c r="J318" s="91"/>
      <c r="K318" s="91"/>
      <c r="L318" s="158"/>
    </row>
    <row r="319" spans="1:12">
      <c r="A319" s="157"/>
      <c r="B319" s="91"/>
      <c r="C319" s="91"/>
      <c r="D319" s="91"/>
      <c r="E319" s="148">
        <f>COUNTIF($G$4:G319,G319)</f>
        <v>0</v>
      </c>
      <c r="F319" s="148" t="str">
        <f t="shared" si="5"/>
        <v>0</v>
      </c>
      <c r="G319" s="91"/>
      <c r="H319" s="91"/>
      <c r="I319" s="91"/>
      <c r="J319" s="91"/>
      <c r="K319" s="91"/>
      <c r="L319" s="158"/>
    </row>
    <row r="320" spans="1:12">
      <c r="A320" s="157"/>
      <c r="B320" s="91"/>
      <c r="C320" s="91"/>
      <c r="D320" s="91"/>
      <c r="E320" s="148">
        <f>COUNTIF($G$4:G320,G320)</f>
        <v>0</v>
      </c>
      <c r="F320" s="148" t="str">
        <f t="shared" si="5"/>
        <v>0</v>
      </c>
      <c r="G320" s="91"/>
      <c r="H320" s="91"/>
      <c r="I320" s="91"/>
      <c r="J320" s="91"/>
      <c r="K320" s="91"/>
      <c r="L320" s="158"/>
    </row>
    <row r="321" spans="1:12">
      <c r="A321" s="157"/>
      <c r="B321" s="91"/>
      <c r="C321" s="91"/>
      <c r="D321" s="91"/>
      <c r="E321" s="148">
        <f>COUNTIF($G$4:G321,G321)</f>
        <v>0</v>
      </c>
      <c r="F321" s="148" t="str">
        <f t="shared" si="5"/>
        <v>0</v>
      </c>
      <c r="G321" s="91"/>
      <c r="H321" s="91"/>
      <c r="I321" s="91"/>
      <c r="J321" s="91"/>
      <c r="K321" s="91"/>
      <c r="L321" s="158"/>
    </row>
    <row r="322" spans="1:12">
      <c r="A322" s="157"/>
      <c r="B322" s="91"/>
      <c r="C322" s="91"/>
      <c r="D322" s="91"/>
      <c r="E322" s="148">
        <f>COUNTIF($G$4:G322,G322)</f>
        <v>0</v>
      </c>
      <c r="F322" s="148" t="str">
        <f t="shared" si="5"/>
        <v>0</v>
      </c>
      <c r="G322" s="91"/>
      <c r="H322" s="91"/>
      <c r="I322" s="91"/>
      <c r="J322" s="91"/>
      <c r="K322" s="91"/>
      <c r="L322" s="158"/>
    </row>
    <row r="323" spans="1:12">
      <c r="A323" s="157"/>
      <c r="B323" s="91"/>
      <c r="C323" s="91"/>
      <c r="D323" s="91"/>
      <c r="E323" s="148">
        <f>COUNTIF($G$4:G323,G323)</f>
        <v>0</v>
      </c>
      <c r="F323" s="148" t="str">
        <f t="shared" si="5"/>
        <v>0</v>
      </c>
      <c r="G323" s="91"/>
      <c r="H323" s="91"/>
      <c r="I323" s="91"/>
      <c r="J323" s="91"/>
      <c r="K323" s="91"/>
      <c r="L323" s="158"/>
    </row>
    <row r="324" spans="1:12">
      <c r="A324" s="157"/>
      <c r="B324" s="91"/>
      <c r="C324" s="91"/>
      <c r="D324" s="91"/>
      <c r="E324" s="148">
        <f>COUNTIF($G$4:G324,G324)</f>
        <v>0</v>
      </c>
      <c r="F324" s="148" t="str">
        <f t="shared" si="5"/>
        <v>0</v>
      </c>
      <c r="G324" s="91"/>
      <c r="H324" s="91"/>
      <c r="I324" s="91"/>
      <c r="J324" s="91"/>
      <c r="K324" s="91"/>
      <c r="L324" s="158"/>
    </row>
    <row r="325" spans="1:12">
      <c r="A325" s="157"/>
      <c r="B325" s="91"/>
      <c r="C325" s="91"/>
      <c r="D325" s="91"/>
      <c r="E325" s="148">
        <f>COUNTIF($G$4:G325,G325)</f>
        <v>0</v>
      </c>
      <c r="F325" s="148" t="str">
        <f t="shared" si="5"/>
        <v>0</v>
      </c>
      <c r="G325" s="91"/>
      <c r="H325" s="91"/>
      <c r="I325" s="91"/>
      <c r="J325" s="91"/>
      <c r="K325" s="91"/>
      <c r="L325" s="158"/>
    </row>
    <row r="326" spans="1:12">
      <c r="A326" s="157"/>
      <c r="B326" s="91"/>
      <c r="C326" s="91"/>
      <c r="D326" s="91"/>
      <c r="E326" s="148">
        <f>COUNTIF($G$4:G326,G326)</f>
        <v>0</v>
      </c>
      <c r="F326" s="148" t="str">
        <f t="shared" si="5"/>
        <v>0</v>
      </c>
      <c r="G326" s="91"/>
      <c r="H326" s="91"/>
      <c r="I326" s="91"/>
      <c r="J326" s="91"/>
      <c r="K326" s="91"/>
      <c r="L326" s="158"/>
    </row>
    <row r="327" spans="1:12">
      <c r="A327" s="157"/>
      <c r="B327" s="91"/>
      <c r="C327" s="91"/>
      <c r="D327" s="91"/>
      <c r="E327" s="148">
        <f>COUNTIF($G$4:G327,G327)</f>
        <v>0</v>
      </c>
      <c r="F327" s="148" t="str">
        <f t="shared" si="5"/>
        <v>0</v>
      </c>
      <c r="G327" s="91"/>
      <c r="H327" s="91"/>
      <c r="I327" s="91"/>
      <c r="J327" s="91"/>
      <c r="K327" s="91"/>
      <c r="L327" s="158"/>
    </row>
    <row r="328" spans="1:12">
      <c r="A328" s="157"/>
      <c r="B328" s="91"/>
      <c r="C328" s="91"/>
      <c r="D328" s="91"/>
      <c r="E328" s="148">
        <f>COUNTIF($G$4:G328,G328)</f>
        <v>0</v>
      </c>
      <c r="F328" s="148" t="str">
        <f t="shared" si="5"/>
        <v>0</v>
      </c>
      <c r="G328" s="91"/>
      <c r="H328" s="91"/>
      <c r="I328" s="91"/>
      <c r="J328" s="91"/>
      <c r="K328" s="91"/>
      <c r="L328" s="158"/>
    </row>
    <row r="329" spans="1:12">
      <c r="A329" s="157"/>
      <c r="B329" s="91"/>
      <c r="C329" s="91"/>
      <c r="D329" s="91"/>
      <c r="E329" s="148">
        <f>COUNTIF($G$4:G329,G329)</f>
        <v>0</v>
      </c>
      <c r="F329" s="148" t="str">
        <f t="shared" si="5"/>
        <v>0</v>
      </c>
      <c r="G329" s="91"/>
      <c r="H329" s="91"/>
      <c r="I329" s="91"/>
      <c r="J329" s="91"/>
      <c r="K329" s="91"/>
      <c r="L329" s="158"/>
    </row>
    <row r="330" spans="1:12">
      <c r="A330" s="157"/>
      <c r="B330" s="91"/>
      <c r="C330" s="91"/>
      <c r="D330" s="91"/>
      <c r="E330" s="148">
        <f>COUNTIF($G$4:G330,G330)</f>
        <v>0</v>
      </c>
      <c r="F330" s="148" t="str">
        <f t="shared" si="5"/>
        <v>0</v>
      </c>
      <c r="G330" s="91"/>
      <c r="H330" s="91"/>
      <c r="I330" s="91"/>
      <c r="J330" s="91"/>
      <c r="K330" s="91"/>
      <c r="L330" s="158"/>
    </row>
    <row r="331" spans="1:12">
      <c r="A331" s="157"/>
      <c r="B331" s="91"/>
      <c r="C331" s="91"/>
      <c r="D331" s="91"/>
      <c r="E331" s="148">
        <f>COUNTIF($G$4:G331,G331)</f>
        <v>0</v>
      </c>
      <c r="F331" s="148" t="str">
        <f t="shared" si="5"/>
        <v>0</v>
      </c>
      <c r="G331" s="91"/>
      <c r="H331" s="91"/>
      <c r="I331" s="91"/>
      <c r="J331" s="91"/>
      <c r="K331" s="91"/>
      <c r="L331" s="158"/>
    </row>
    <row r="332" spans="1:12">
      <c r="A332" s="157"/>
      <c r="B332" s="91"/>
      <c r="C332" s="91"/>
      <c r="D332" s="91"/>
      <c r="E332" s="148">
        <f>COUNTIF($G$4:G332,G332)</f>
        <v>0</v>
      </c>
      <c r="F332" s="148" t="str">
        <f t="shared" si="5"/>
        <v>0</v>
      </c>
      <c r="G332" s="91"/>
      <c r="H332" s="91"/>
      <c r="I332" s="91"/>
      <c r="J332" s="91"/>
      <c r="K332" s="91"/>
      <c r="L332" s="158"/>
    </row>
    <row r="333" spans="1:12">
      <c r="A333" s="157"/>
      <c r="B333" s="91"/>
      <c r="C333" s="91"/>
      <c r="D333" s="91"/>
      <c r="E333" s="148">
        <f>COUNTIF($G$4:G333,G333)</f>
        <v>0</v>
      </c>
      <c r="F333" s="148" t="str">
        <f t="shared" si="5"/>
        <v>0</v>
      </c>
      <c r="G333" s="91"/>
      <c r="H333" s="91"/>
      <c r="I333" s="91"/>
      <c r="J333" s="91"/>
      <c r="K333" s="91"/>
      <c r="L333" s="158"/>
    </row>
    <row r="334" spans="1:12">
      <c r="A334" s="157"/>
      <c r="B334" s="91"/>
      <c r="C334" s="91"/>
      <c r="D334" s="91"/>
      <c r="E334" s="148">
        <f>COUNTIF($G$4:G334,G334)</f>
        <v>0</v>
      </c>
      <c r="F334" s="148" t="str">
        <f t="shared" si="5"/>
        <v>0</v>
      </c>
      <c r="G334" s="91"/>
      <c r="H334" s="91"/>
      <c r="I334" s="91"/>
      <c r="J334" s="91"/>
      <c r="K334" s="91"/>
      <c r="L334" s="158"/>
    </row>
    <row r="335" spans="1:12">
      <c r="A335" s="157"/>
      <c r="B335" s="91"/>
      <c r="C335" s="91"/>
      <c r="D335" s="91"/>
      <c r="E335" s="148">
        <f>COUNTIF($G$4:G335,G335)</f>
        <v>0</v>
      </c>
      <c r="F335" s="148" t="str">
        <f t="shared" si="5"/>
        <v>0</v>
      </c>
      <c r="G335" s="91"/>
      <c r="H335" s="91"/>
      <c r="I335" s="91"/>
      <c r="J335" s="91"/>
      <c r="K335" s="91"/>
      <c r="L335" s="158"/>
    </row>
    <row r="336" spans="1:12">
      <c r="A336" s="157"/>
      <c r="B336" s="91"/>
      <c r="C336" s="91"/>
      <c r="D336" s="91"/>
      <c r="E336" s="148">
        <f>COUNTIF($G$4:G336,G336)</f>
        <v>0</v>
      </c>
      <c r="F336" s="148" t="str">
        <f t="shared" si="5"/>
        <v>0</v>
      </c>
      <c r="G336" s="91"/>
      <c r="H336" s="91"/>
      <c r="I336" s="91"/>
      <c r="J336" s="91"/>
      <c r="K336" s="91"/>
      <c r="L336" s="158"/>
    </row>
    <row r="337" spans="1:12">
      <c r="A337" s="157"/>
      <c r="B337" s="91"/>
      <c r="C337" s="91"/>
      <c r="D337" s="91"/>
      <c r="E337" s="148">
        <f>COUNTIF($G$4:G337,G337)</f>
        <v>0</v>
      </c>
      <c r="F337" s="148" t="str">
        <f t="shared" si="5"/>
        <v>0</v>
      </c>
      <c r="G337" s="91"/>
      <c r="H337" s="91"/>
      <c r="I337" s="91"/>
      <c r="J337" s="91"/>
      <c r="K337" s="91"/>
      <c r="L337" s="158"/>
    </row>
    <row r="338" spans="1:12">
      <c r="A338" s="157"/>
      <c r="B338" s="91"/>
      <c r="C338" s="91"/>
      <c r="D338" s="91"/>
      <c r="E338" s="148">
        <f>COUNTIF($G$4:G338,G338)</f>
        <v>0</v>
      </c>
      <c r="F338" s="148" t="str">
        <f t="shared" si="5"/>
        <v>0</v>
      </c>
      <c r="G338" s="91"/>
      <c r="H338" s="91"/>
      <c r="I338" s="91"/>
      <c r="J338" s="91"/>
      <c r="K338" s="91"/>
      <c r="L338" s="158"/>
    </row>
    <row r="339" spans="1:12">
      <c r="A339" s="157"/>
      <c r="B339" s="91"/>
      <c r="C339" s="91"/>
      <c r="D339" s="91"/>
      <c r="E339" s="148">
        <f>COUNTIF($G$4:G339,G339)</f>
        <v>0</v>
      </c>
      <c r="F339" s="148" t="str">
        <f t="shared" si="5"/>
        <v>0</v>
      </c>
      <c r="G339" s="91"/>
      <c r="H339" s="91"/>
      <c r="I339" s="91"/>
      <c r="J339" s="91"/>
      <c r="K339" s="91"/>
      <c r="L339" s="158"/>
    </row>
    <row r="340" spans="1:12">
      <c r="A340" s="157"/>
      <c r="B340" s="91"/>
      <c r="C340" s="91"/>
      <c r="D340" s="91"/>
      <c r="E340" s="148">
        <f>COUNTIF($G$4:G340,G340)</f>
        <v>0</v>
      </c>
      <c r="F340" s="148" t="str">
        <f t="shared" si="5"/>
        <v>0</v>
      </c>
      <c r="G340" s="91"/>
      <c r="H340" s="91"/>
      <c r="I340" s="91"/>
      <c r="J340" s="91"/>
      <c r="K340" s="91"/>
      <c r="L340" s="158"/>
    </row>
    <row r="341" spans="1:12">
      <c r="A341" s="157"/>
      <c r="B341" s="91"/>
      <c r="C341" s="91"/>
      <c r="D341" s="91"/>
      <c r="E341" s="148">
        <f>COUNTIF($G$4:G341,G341)</f>
        <v>0</v>
      </c>
      <c r="F341" s="148" t="str">
        <f t="shared" si="5"/>
        <v>0</v>
      </c>
      <c r="G341" s="91"/>
      <c r="H341" s="91"/>
      <c r="I341" s="91"/>
      <c r="J341" s="91"/>
      <c r="K341" s="91"/>
      <c r="L341" s="158"/>
    </row>
    <row r="342" spans="1:12">
      <c r="A342" s="157"/>
      <c r="B342" s="91"/>
      <c r="C342" s="91"/>
      <c r="D342" s="91"/>
      <c r="E342" s="148">
        <f>COUNTIF($G$4:G342,G342)</f>
        <v>0</v>
      </c>
      <c r="F342" s="148" t="str">
        <f t="shared" si="5"/>
        <v>0</v>
      </c>
      <c r="G342" s="91"/>
      <c r="H342" s="91"/>
      <c r="I342" s="91"/>
      <c r="J342" s="91"/>
      <c r="K342" s="91"/>
      <c r="L342" s="158"/>
    </row>
    <row r="343" spans="1:12">
      <c r="A343" s="157"/>
      <c r="B343" s="91"/>
      <c r="C343" s="91"/>
      <c r="D343" s="91"/>
      <c r="E343" s="148">
        <f>COUNTIF($G$4:G343,G343)</f>
        <v>0</v>
      </c>
      <c r="F343" s="148" t="str">
        <f t="shared" si="5"/>
        <v>0</v>
      </c>
      <c r="G343" s="91"/>
      <c r="H343" s="91"/>
      <c r="I343" s="91"/>
      <c r="J343" s="91"/>
      <c r="K343" s="91"/>
      <c r="L343" s="158"/>
    </row>
    <row r="344" spans="1:12">
      <c r="A344" s="157"/>
      <c r="B344" s="91"/>
      <c r="C344" s="91"/>
      <c r="D344" s="91"/>
      <c r="E344" s="148">
        <f>COUNTIF($G$4:G344,G344)</f>
        <v>0</v>
      </c>
      <c r="F344" s="148" t="str">
        <f t="shared" si="5"/>
        <v>0</v>
      </c>
      <c r="G344" s="91"/>
      <c r="H344" s="91"/>
      <c r="I344" s="91"/>
      <c r="J344" s="91"/>
      <c r="K344" s="91"/>
      <c r="L344" s="158"/>
    </row>
    <row r="345" spans="1:12">
      <c r="A345" s="157"/>
      <c r="B345" s="91"/>
      <c r="C345" s="91"/>
      <c r="D345" s="91"/>
      <c r="E345" s="148">
        <f>COUNTIF($G$4:G345,G345)</f>
        <v>0</v>
      </c>
      <c r="F345" s="148" t="str">
        <f t="shared" si="5"/>
        <v>0</v>
      </c>
      <c r="G345" s="91"/>
      <c r="H345" s="91"/>
      <c r="I345" s="91"/>
      <c r="J345" s="91"/>
      <c r="K345" s="91"/>
      <c r="L345" s="158"/>
    </row>
    <row r="346" spans="1:12">
      <c r="A346" s="157"/>
      <c r="B346" s="91"/>
      <c r="C346" s="91"/>
      <c r="D346" s="91"/>
      <c r="E346" s="148">
        <f>COUNTIF($G$4:G346,G346)</f>
        <v>0</v>
      </c>
      <c r="F346" s="148" t="str">
        <f t="shared" si="5"/>
        <v>0</v>
      </c>
      <c r="G346" s="91"/>
      <c r="H346" s="91"/>
      <c r="I346" s="91"/>
      <c r="J346" s="91"/>
      <c r="K346" s="91"/>
      <c r="L346" s="158"/>
    </row>
    <row r="347" spans="1:12">
      <c r="A347" s="157"/>
      <c r="B347" s="91"/>
      <c r="C347" s="91"/>
      <c r="D347" s="91"/>
      <c r="E347" s="148">
        <f>COUNTIF($G$4:G347,G347)</f>
        <v>0</v>
      </c>
      <c r="F347" s="148" t="str">
        <f t="shared" ref="F347:F410" si="6">E347&amp;G347</f>
        <v>0</v>
      </c>
      <c r="G347" s="91"/>
      <c r="H347" s="91"/>
      <c r="I347" s="91"/>
      <c r="J347" s="91"/>
      <c r="K347" s="91"/>
      <c r="L347" s="158"/>
    </row>
    <row r="348" spans="1:12">
      <c r="A348" s="157"/>
      <c r="B348" s="91"/>
      <c r="C348" s="91"/>
      <c r="D348" s="91"/>
      <c r="E348" s="148">
        <f>COUNTIF($G$4:G348,G348)</f>
        <v>0</v>
      </c>
      <c r="F348" s="148" t="str">
        <f t="shared" si="6"/>
        <v>0</v>
      </c>
      <c r="G348" s="91"/>
      <c r="H348" s="91"/>
      <c r="I348" s="91"/>
      <c r="J348" s="91"/>
      <c r="K348" s="91"/>
      <c r="L348" s="158"/>
    </row>
    <row r="349" spans="1:12">
      <c r="A349" s="157"/>
      <c r="B349" s="91"/>
      <c r="C349" s="91"/>
      <c r="D349" s="91"/>
      <c r="E349" s="148">
        <f>COUNTIF($G$4:G349,G349)</f>
        <v>0</v>
      </c>
      <c r="F349" s="148" t="str">
        <f t="shared" si="6"/>
        <v>0</v>
      </c>
      <c r="G349" s="91"/>
      <c r="H349" s="91"/>
      <c r="I349" s="91"/>
      <c r="J349" s="91"/>
      <c r="K349" s="91"/>
      <c r="L349" s="158"/>
    </row>
    <row r="350" spans="1:12">
      <c r="A350" s="157"/>
      <c r="B350" s="91"/>
      <c r="C350" s="91"/>
      <c r="D350" s="91"/>
      <c r="E350" s="148">
        <f>COUNTIF($G$4:G350,G350)</f>
        <v>0</v>
      </c>
      <c r="F350" s="148" t="str">
        <f t="shared" si="6"/>
        <v>0</v>
      </c>
      <c r="G350" s="91"/>
      <c r="H350" s="91"/>
      <c r="I350" s="91"/>
      <c r="J350" s="91"/>
      <c r="K350" s="91"/>
      <c r="L350" s="158"/>
    </row>
    <row r="351" spans="1:12">
      <c r="A351" s="157"/>
      <c r="B351" s="91"/>
      <c r="C351" s="91"/>
      <c r="D351" s="91"/>
      <c r="E351" s="148">
        <f>COUNTIF($G$4:G351,G351)</f>
        <v>0</v>
      </c>
      <c r="F351" s="148" t="str">
        <f t="shared" si="6"/>
        <v>0</v>
      </c>
      <c r="G351" s="91"/>
      <c r="H351" s="91"/>
      <c r="I351" s="91"/>
      <c r="J351" s="91"/>
      <c r="K351" s="91"/>
      <c r="L351" s="158"/>
    </row>
    <row r="352" spans="1:12">
      <c r="A352" s="157"/>
      <c r="B352" s="91"/>
      <c r="C352" s="91"/>
      <c r="D352" s="91"/>
      <c r="E352" s="148">
        <f>COUNTIF($G$4:G352,G352)</f>
        <v>0</v>
      </c>
      <c r="F352" s="148" t="str">
        <f t="shared" si="6"/>
        <v>0</v>
      </c>
      <c r="G352" s="91"/>
      <c r="H352" s="91"/>
      <c r="I352" s="91"/>
      <c r="J352" s="91"/>
      <c r="K352" s="91"/>
      <c r="L352" s="158"/>
    </row>
    <row r="353" spans="1:12">
      <c r="A353" s="157"/>
      <c r="B353" s="91"/>
      <c r="C353" s="91"/>
      <c r="D353" s="91"/>
      <c r="E353" s="148">
        <f>COUNTIF($G$4:G353,G353)</f>
        <v>0</v>
      </c>
      <c r="F353" s="148" t="str">
        <f t="shared" si="6"/>
        <v>0</v>
      </c>
      <c r="G353" s="91"/>
      <c r="H353" s="91"/>
      <c r="I353" s="91"/>
      <c r="J353" s="91"/>
      <c r="K353" s="91"/>
      <c r="L353" s="158"/>
    </row>
    <row r="354" spans="1:12">
      <c r="A354" s="157"/>
      <c r="B354" s="91"/>
      <c r="C354" s="91"/>
      <c r="D354" s="91"/>
      <c r="E354" s="148">
        <f>COUNTIF($G$4:G354,G354)</f>
        <v>0</v>
      </c>
      <c r="F354" s="148" t="str">
        <f t="shared" si="6"/>
        <v>0</v>
      </c>
      <c r="G354" s="91"/>
      <c r="H354" s="91"/>
      <c r="I354" s="91"/>
      <c r="J354" s="91"/>
      <c r="K354" s="91"/>
      <c r="L354" s="158"/>
    </row>
    <row r="355" spans="1:12">
      <c r="A355" s="157"/>
      <c r="B355" s="91"/>
      <c r="C355" s="91"/>
      <c r="D355" s="91"/>
      <c r="E355" s="148">
        <f>COUNTIF($G$4:G355,G355)</f>
        <v>0</v>
      </c>
      <c r="F355" s="148" t="str">
        <f t="shared" si="6"/>
        <v>0</v>
      </c>
      <c r="G355" s="91"/>
      <c r="H355" s="91"/>
      <c r="I355" s="91"/>
      <c r="J355" s="91"/>
      <c r="K355" s="91"/>
      <c r="L355" s="158"/>
    </row>
    <row r="356" spans="1:12">
      <c r="A356" s="157"/>
      <c r="B356" s="91"/>
      <c r="C356" s="91"/>
      <c r="D356" s="91"/>
      <c r="E356" s="148">
        <f>COUNTIF($G$4:G356,G356)</f>
        <v>0</v>
      </c>
      <c r="F356" s="148" t="str">
        <f t="shared" si="6"/>
        <v>0</v>
      </c>
      <c r="G356" s="91"/>
      <c r="H356" s="91"/>
      <c r="I356" s="91"/>
      <c r="J356" s="91"/>
      <c r="K356" s="91"/>
      <c r="L356" s="158"/>
    </row>
    <row r="357" spans="1:12">
      <c r="A357" s="157"/>
      <c r="B357" s="91"/>
      <c r="C357" s="91"/>
      <c r="D357" s="91"/>
      <c r="E357" s="148">
        <f>COUNTIF($G$4:G357,G357)</f>
        <v>0</v>
      </c>
      <c r="F357" s="148" t="str">
        <f t="shared" si="6"/>
        <v>0</v>
      </c>
      <c r="G357" s="91"/>
      <c r="H357" s="91"/>
      <c r="I357" s="91"/>
      <c r="J357" s="91"/>
      <c r="K357" s="91"/>
      <c r="L357" s="158"/>
    </row>
    <row r="358" spans="1:12">
      <c r="A358" s="157"/>
      <c r="B358" s="91"/>
      <c r="C358" s="91"/>
      <c r="D358" s="91"/>
      <c r="E358" s="148">
        <f>COUNTIF($G$4:G358,G358)</f>
        <v>0</v>
      </c>
      <c r="F358" s="148" t="str">
        <f t="shared" si="6"/>
        <v>0</v>
      </c>
      <c r="G358" s="91"/>
      <c r="H358" s="91"/>
      <c r="I358" s="91"/>
      <c r="J358" s="91"/>
      <c r="K358" s="91"/>
      <c r="L358" s="158"/>
    </row>
    <row r="359" spans="1:12">
      <c r="A359" s="157"/>
      <c r="B359" s="91"/>
      <c r="C359" s="91"/>
      <c r="D359" s="91"/>
      <c r="E359" s="148">
        <f>COUNTIF($G$4:G359,G359)</f>
        <v>0</v>
      </c>
      <c r="F359" s="148" t="str">
        <f t="shared" si="6"/>
        <v>0</v>
      </c>
      <c r="G359" s="91"/>
      <c r="H359" s="91"/>
      <c r="I359" s="91"/>
      <c r="J359" s="91"/>
      <c r="K359" s="91"/>
      <c r="L359" s="158"/>
    </row>
    <row r="360" spans="1:12">
      <c r="A360" s="157"/>
      <c r="B360" s="91"/>
      <c r="C360" s="91"/>
      <c r="D360" s="91"/>
      <c r="E360" s="148">
        <f>COUNTIF($G$4:G360,G360)</f>
        <v>0</v>
      </c>
      <c r="F360" s="148" t="str">
        <f t="shared" si="6"/>
        <v>0</v>
      </c>
      <c r="G360" s="91"/>
      <c r="H360" s="91"/>
      <c r="I360" s="91"/>
      <c r="J360" s="91"/>
      <c r="K360" s="91"/>
      <c r="L360" s="158"/>
    </row>
    <row r="361" spans="1:12">
      <c r="A361" s="157"/>
      <c r="B361" s="91"/>
      <c r="C361" s="91"/>
      <c r="D361" s="91"/>
      <c r="E361" s="148">
        <f>COUNTIF($G$4:G361,G361)</f>
        <v>0</v>
      </c>
      <c r="F361" s="148" t="str">
        <f t="shared" si="6"/>
        <v>0</v>
      </c>
      <c r="G361" s="91"/>
      <c r="H361" s="91"/>
      <c r="I361" s="91"/>
      <c r="J361" s="91"/>
      <c r="K361" s="91"/>
      <c r="L361" s="158"/>
    </row>
    <row r="362" spans="1:12">
      <c r="A362" s="157"/>
      <c r="B362" s="91"/>
      <c r="C362" s="91"/>
      <c r="D362" s="91"/>
      <c r="E362" s="148">
        <f>COUNTIF($G$4:G362,G362)</f>
        <v>0</v>
      </c>
      <c r="F362" s="148" t="str">
        <f t="shared" si="6"/>
        <v>0</v>
      </c>
      <c r="G362" s="91"/>
      <c r="H362" s="91"/>
      <c r="I362" s="91"/>
      <c r="J362" s="91"/>
      <c r="K362" s="91"/>
      <c r="L362" s="158"/>
    </row>
    <row r="363" spans="1:12">
      <c r="A363" s="157"/>
      <c r="B363" s="91"/>
      <c r="C363" s="91"/>
      <c r="D363" s="91"/>
      <c r="E363" s="148">
        <f>COUNTIF($G$4:G363,G363)</f>
        <v>0</v>
      </c>
      <c r="F363" s="148" t="str">
        <f t="shared" si="6"/>
        <v>0</v>
      </c>
      <c r="G363" s="91"/>
      <c r="H363" s="91"/>
      <c r="I363" s="91"/>
      <c r="J363" s="91"/>
      <c r="K363" s="91"/>
      <c r="L363" s="158"/>
    </row>
    <row r="364" spans="1:12">
      <c r="A364" s="157"/>
      <c r="B364" s="91"/>
      <c r="C364" s="91"/>
      <c r="D364" s="91"/>
      <c r="E364" s="148">
        <f>COUNTIF($G$4:G364,G364)</f>
        <v>0</v>
      </c>
      <c r="F364" s="148" t="str">
        <f t="shared" si="6"/>
        <v>0</v>
      </c>
      <c r="G364" s="91"/>
      <c r="H364" s="91"/>
      <c r="I364" s="91"/>
      <c r="J364" s="91"/>
      <c r="K364" s="91"/>
      <c r="L364" s="158"/>
    </row>
    <row r="365" spans="1:12">
      <c r="A365" s="157"/>
      <c r="B365" s="91"/>
      <c r="C365" s="91"/>
      <c r="D365" s="91"/>
      <c r="E365" s="148">
        <f>COUNTIF($G$4:G365,G365)</f>
        <v>0</v>
      </c>
      <c r="F365" s="148" t="str">
        <f t="shared" si="6"/>
        <v>0</v>
      </c>
      <c r="G365" s="91"/>
      <c r="H365" s="91"/>
      <c r="I365" s="91"/>
      <c r="J365" s="91"/>
      <c r="K365" s="91"/>
      <c r="L365" s="158"/>
    </row>
    <row r="366" spans="1:12">
      <c r="A366" s="157"/>
      <c r="B366" s="91"/>
      <c r="C366" s="91"/>
      <c r="D366" s="91"/>
      <c r="E366" s="148">
        <f>COUNTIF($G$4:G366,G366)</f>
        <v>0</v>
      </c>
      <c r="F366" s="148" t="str">
        <f t="shared" si="6"/>
        <v>0</v>
      </c>
      <c r="G366" s="91"/>
      <c r="H366" s="91"/>
      <c r="I366" s="91"/>
      <c r="J366" s="91"/>
      <c r="K366" s="91"/>
      <c r="L366" s="158"/>
    </row>
    <row r="367" spans="1:12">
      <c r="A367" s="157"/>
      <c r="B367" s="91"/>
      <c r="C367" s="91"/>
      <c r="D367" s="91"/>
      <c r="E367" s="148">
        <f>COUNTIF($G$4:G367,G367)</f>
        <v>0</v>
      </c>
      <c r="F367" s="148" t="str">
        <f t="shared" si="6"/>
        <v>0</v>
      </c>
      <c r="G367" s="91"/>
      <c r="H367" s="91"/>
      <c r="I367" s="91"/>
      <c r="J367" s="91"/>
      <c r="K367" s="91"/>
      <c r="L367" s="158"/>
    </row>
    <row r="368" spans="1:12">
      <c r="A368" s="157"/>
      <c r="B368" s="91"/>
      <c r="C368" s="91"/>
      <c r="D368" s="91"/>
      <c r="E368" s="148">
        <f>COUNTIF($G$4:G368,G368)</f>
        <v>0</v>
      </c>
      <c r="F368" s="148" t="str">
        <f t="shared" si="6"/>
        <v>0</v>
      </c>
      <c r="G368" s="91"/>
      <c r="H368" s="91"/>
      <c r="I368" s="91"/>
      <c r="J368" s="91"/>
      <c r="K368" s="91"/>
      <c r="L368" s="158"/>
    </row>
    <row r="369" spans="1:12">
      <c r="A369" s="157"/>
      <c r="B369" s="91"/>
      <c r="C369" s="91"/>
      <c r="D369" s="91"/>
      <c r="E369" s="148">
        <f>COUNTIF($G$4:G369,G369)</f>
        <v>0</v>
      </c>
      <c r="F369" s="148" t="str">
        <f t="shared" si="6"/>
        <v>0</v>
      </c>
      <c r="G369" s="91"/>
      <c r="H369" s="91"/>
      <c r="I369" s="91"/>
      <c r="J369" s="91"/>
      <c r="K369" s="91"/>
      <c r="L369" s="158"/>
    </row>
    <row r="370" spans="1:12">
      <c r="A370" s="157"/>
      <c r="B370" s="91"/>
      <c r="C370" s="91"/>
      <c r="D370" s="91"/>
      <c r="E370" s="148">
        <f>COUNTIF($G$4:G370,G370)</f>
        <v>0</v>
      </c>
      <c r="F370" s="148" t="str">
        <f t="shared" si="6"/>
        <v>0</v>
      </c>
      <c r="G370" s="91"/>
      <c r="H370" s="91"/>
      <c r="I370" s="91"/>
      <c r="J370" s="91"/>
      <c r="K370" s="91"/>
      <c r="L370" s="158"/>
    </row>
    <row r="371" spans="1:12">
      <c r="A371" s="157"/>
      <c r="B371" s="91"/>
      <c r="C371" s="91"/>
      <c r="D371" s="91"/>
      <c r="E371" s="148">
        <f>COUNTIF($G$4:G371,G371)</f>
        <v>0</v>
      </c>
      <c r="F371" s="148" t="str">
        <f t="shared" si="6"/>
        <v>0</v>
      </c>
      <c r="G371" s="91"/>
      <c r="H371" s="91"/>
      <c r="I371" s="91"/>
      <c r="J371" s="91"/>
      <c r="K371" s="91"/>
      <c r="L371" s="158"/>
    </row>
    <row r="372" spans="1:12">
      <c r="A372" s="157"/>
      <c r="B372" s="91"/>
      <c r="C372" s="91"/>
      <c r="D372" s="91"/>
      <c r="E372" s="148">
        <f>COUNTIF($G$4:G372,G372)</f>
        <v>0</v>
      </c>
      <c r="F372" s="148" t="str">
        <f t="shared" si="6"/>
        <v>0</v>
      </c>
      <c r="G372" s="91"/>
      <c r="H372" s="91"/>
      <c r="I372" s="91"/>
      <c r="J372" s="91"/>
      <c r="K372" s="91"/>
      <c r="L372" s="158"/>
    </row>
    <row r="373" spans="1:12">
      <c r="A373" s="157"/>
      <c r="B373" s="91"/>
      <c r="C373" s="91"/>
      <c r="D373" s="91"/>
      <c r="E373" s="148">
        <f>COUNTIF($G$4:G373,G373)</f>
        <v>0</v>
      </c>
      <c r="F373" s="148" t="str">
        <f t="shared" si="6"/>
        <v>0</v>
      </c>
      <c r="G373" s="91"/>
      <c r="H373" s="91"/>
      <c r="I373" s="91"/>
      <c r="J373" s="91"/>
      <c r="K373" s="91"/>
      <c r="L373" s="158"/>
    </row>
    <row r="374" spans="1:12">
      <c r="A374" s="157"/>
      <c r="B374" s="91"/>
      <c r="C374" s="91"/>
      <c r="D374" s="91"/>
      <c r="E374" s="148">
        <f>COUNTIF($G$4:G374,G374)</f>
        <v>0</v>
      </c>
      <c r="F374" s="148" t="str">
        <f t="shared" si="6"/>
        <v>0</v>
      </c>
      <c r="G374" s="91"/>
      <c r="H374" s="91"/>
      <c r="I374" s="91"/>
      <c r="J374" s="91"/>
      <c r="K374" s="91"/>
      <c r="L374" s="158"/>
    </row>
    <row r="375" spans="1:12">
      <c r="A375" s="157"/>
      <c r="B375" s="91"/>
      <c r="C375" s="91"/>
      <c r="D375" s="91"/>
      <c r="E375" s="148">
        <f>COUNTIF($G$4:G375,G375)</f>
        <v>0</v>
      </c>
      <c r="F375" s="148" t="str">
        <f t="shared" si="6"/>
        <v>0</v>
      </c>
      <c r="G375" s="91"/>
      <c r="H375" s="91"/>
      <c r="I375" s="91"/>
      <c r="J375" s="91"/>
      <c r="K375" s="91"/>
      <c r="L375" s="158"/>
    </row>
    <row r="376" spans="1:12">
      <c r="A376" s="157"/>
      <c r="B376" s="91"/>
      <c r="C376" s="91"/>
      <c r="D376" s="91"/>
      <c r="E376" s="148">
        <f>COUNTIF($G$4:G376,G376)</f>
        <v>0</v>
      </c>
      <c r="F376" s="148" t="str">
        <f t="shared" si="6"/>
        <v>0</v>
      </c>
      <c r="G376" s="91"/>
      <c r="H376" s="91"/>
      <c r="I376" s="91"/>
      <c r="J376" s="91"/>
      <c r="K376" s="91"/>
      <c r="L376" s="158"/>
    </row>
    <row r="377" spans="1:12">
      <c r="A377" s="157"/>
      <c r="B377" s="91"/>
      <c r="C377" s="91"/>
      <c r="D377" s="91"/>
      <c r="E377" s="148">
        <f>COUNTIF($G$4:G377,G377)</f>
        <v>0</v>
      </c>
      <c r="F377" s="148" t="str">
        <f t="shared" si="6"/>
        <v>0</v>
      </c>
      <c r="G377" s="91"/>
      <c r="H377" s="91"/>
      <c r="I377" s="91"/>
      <c r="J377" s="91"/>
      <c r="K377" s="91"/>
      <c r="L377" s="158"/>
    </row>
    <row r="378" spans="1:12">
      <c r="A378" s="157"/>
      <c r="B378" s="91"/>
      <c r="C378" s="91"/>
      <c r="D378" s="91"/>
      <c r="E378" s="148">
        <f>COUNTIF($G$4:G378,G378)</f>
        <v>0</v>
      </c>
      <c r="F378" s="148" t="str">
        <f t="shared" si="6"/>
        <v>0</v>
      </c>
      <c r="G378" s="91"/>
      <c r="H378" s="91"/>
      <c r="I378" s="91"/>
      <c r="J378" s="91"/>
      <c r="K378" s="91"/>
      <c r="L378" s="158"/>
    </row>
    <row r="379" spans="1:12">
      <c r="A379" s="157"/>
      <c r="B379" s="91"/>
      <c r="C379" s="91"/>
      <c r="D379" s="91"/>
      <c r="E379" s="148">
        <f>COUNTIF($G$4:G379,G379)</f>
        <v>0</v>
      </c>
      <c r="F379" s="148" t="str">
        <f t="shared" si="6"/>
        <v>0</v>
      </c>
      <c r="G379" s="91"/>
      <c r="H379" s="91"/>
      <c r="I379" s="91"/>
      <c r="J379" s="91"/>
      <c r="K379" s="91"/>
      <c r="L379" s="158"/>
    </row>
    <row r="380" spans="1:12">
      <c r="A380" s="157"/>
      <c r="B380" s="91"/>
      <c r="C380" s="91"/>
      <c r="D380" s="91"/>
      <c r="E380" s="148">
        <f>COUNTIF($G$4:G380,G380)</f>
        <v>0</v>
      </c>
      <c r="F380" s="148" t="str">
        <f t="shared" si="6"/>
        <v>0</v>
      </c>
      <c r="G380" s="91"/>
      <c r="H380" s="91"/>
      <c r="I380" s="91"/>
      <c r="J380" s="91"/>
      <c r="K380" s="91"/>
      <c r="L380" s="158"/>
    </row>
    <row r="381" spans="1:12">
      <c r="A381" s="157"/>
      <c r="B381" s="91"/>
      <c r="C381" s="91"/>
      <c r="D381" s="91"/>
      <c r="E381" s="148">
        <f>COUNTIF($G$4:G381,G381)</f>
        <v>0</v>
      </c>
      <c r="F381" s="148" t="str">
        <f t="shared" si="6"/>
        <v>0</v>
      </c>
      <c r="G381" s="91"/>
      <c r="H381" s="91"/>
      <c r="I381" s="91"/>
      <c r="J381" s="91"/>
      <c r="K381" s="91"/>
      <c r="L381" s="158"/>
    </row>
    <row r="382" spans="1:12">
      <c r="A382" s="157"/>
      <c r="B382" s="91"/>
      <c r="C382" s="91"/>
      <c r="D382" s="91"/>
      <c r="E382" s="148">
        <f>COUNTIF($G$4:G382,G382)</f>
        <v>0</v>
      </c>
      <c r="F382" s="148" t="str">
        <f t="shared" si="6"/>
        <v>0</v>
      </c>
      <c r="G382" s="91"/>
      <c r="H382" s="91"/>
      <c r="I382" s="91"/>
      <c r="J382" s="91"/>
      <c r="K382" s="91"/>
      <c r="L382" s="158"/>
    </row>
    <row r="383" spans="1:12">
      <c r="A383" s="157"/>
      <c r="B383" s="91"/>
      <c r="C383" s="91"/>
      <c r="D383" s="91"/>
      <c r="E383" s="148">
        <f>COUNTIF($G$4:G383,G383)</f>
        <v>0</v>
      </c>
      <c r="F383" s="148" t="str">
        <f t="shared" si="6"/>
        <v>0</v>
      </c>
      <c r="G383" s="91"/>
      <c r="H383" s="91"/>
      <c r="I383" s="91"/>
      <c r="J383" s="91"/>
      <c r="K383" s="91"/>
      <c r="L383" s="158"/>
    </row>
    <row r="384" spans="1:12">
      <c r="A384" s="157"/>
      <c r="B384" s="91"/>
      <c r="C384" s="91"/>
      <c r="D384" s="91"/>
      <c r="E384" s="148">
        <f>COUNTIF($G$4:G384,G384)</f>
        <v>0</v>
      </c>
      <c r="F384" s="148" t="str">
        <f t="shared" si="6"/>
        <v>0</v>
      </c>
      <c r="G384" s="91"/>
      <c r="H384" s="91"/>
      <c r="I384" s="91"/>
      <c r="J384" s="91"/>
      <c r="K384" s="91"/>
      <c r="L384" s="158"/>
    </row>
    <row r="385" spans="1:12">
      <c r="A385" s="157"/>
      <c r="B385" s="91"/>
      <c r="C385" s="91"/>
      <c r="D385" s="91"/>
      <c r="E385" s="148">
        <f>COUNTIF($G$4:G385,G385)</f>
        <v>0</v>
      </c>
      <c r="F385" s="148" t="str">
        <f t="shared" si="6"/>
        <v>0</v>
      </c>
      <c r="G385" s="91"/>
      <c r="H385" s="91"/>
      <c r="I385" s="91"/>
      <c r="J385" s="91"/>
      <c r="K385" s="91"/>
      <c r="L385" s="158"/>
    </row>
    <row r="386" spans="1:12">
      <c r="A386" s="157"/>
      <c r="B386" s="91"/>
      <c r="C386" s="91"/>
      <c r="D386" s="91"/>
      <c r="E386" s="148">
        <f>COUNTIF($G$4:G386,G386)</f>
        <v>0</v>
      </c>
      <c r="F386" s="148" t="str">
        <f t="shared" si="6"/>
        <v>0</v>
      </c>
      <c r="G386" s="91"/>
      <c r="H386" s="91"/>
      <c r="I386" s="91"/>
      <c r="J386" s="91"/>
      <c r="K386" s="91"/>
      <c r="L386" s="158"/>
    </row>
    <row r="387" spans="1:12">
      <c r="A387" s="157"/>
      <c r="B387" s="91"/>
      <c r="C387" s="91"/>
      <c r="D387" s="91"/>
      <c r="E387" s="148">
        <f>COUNTIF($G$4:G387,G387)</f>
        <v>0</v>
      </c>
      <c r="F387" s="148" t="str">
        <f t="shared" si="6"/>
        <v>0</v>
      </c>
      <c r="G387" s="91"/>
      <c r="H387" s="91"/>
      <c r="I387" s="91"/>
      <c r="J387" s="91"/>
      <c r="K387" s="91"/>
      <c r="L387" s="158"/>
    </row>
    <row r="388" spans="1:12">
      <c r="A388" s="157"/>
      <c r="B388" s="91"/>
      <c r="C388" s="91"/>
      <c r="D388" s="91"/>
      <c r="E388" s="148">
        <f>COUNTIF($G$4:G388,G388)</f>
        <v>0</v>
      </c>
      <c r="F388" s="148" t="str">
        <f t="shared" si="6"/>
        <v>0</v>
      </c>
      <c r="G388" s="91"/>
      <c r="H388" s="91"/>
      <c r="I388" s="91"/>
      <c r="J388" s="91"/>
      <c r="K388" s="91"/>
      <c r="L388" s="158"/>
    </row>
    <row r="389" spans="1:12">
      <c r="A389" s="157"/>
      <c r="B389" s="91"/>
      <c r="C389" s="91"/>
      <c r="D389" s="91"/>
      <c r="E389" s="148">
        <f>COUNTIF($G$4:G389,G389)</f>
        <v>0</v>
      </c>
      <c r="F389" s="148" t="str">
        <f t="shared" si="6"/>
        <v>0</v>
      </c>
      <c r="G389" s="91"/>
      <c r="H389" s="91"/>
      <c r="I389" s="91"/>
      <c r="J389" s="91"/>
      <c r="K389" s="91"/>
      <c r="L389" s="158"/>
    </row>
    <row r="390" spans="1:12">
      <c r="A390" s="157"/>
      <c r="B390" s="91"/>
      <c r="C390" s="91"/>
      <c r="D390" s="91"/>
      <c r="E390" s="148">
        <f>COUNTIF($G$4:G390,G390)</f>
        <v>0</v>
      </c>
      <c r="F390" s="148" t="str">
        <f t="shared" si="6"/>
        <v>0</v>
      </c>
      <c r="G390" s="91"/>
      <c r="H390" s="91"/>
      <c r="I390" s="91"/>
      <c r="J390" s="91"/>
      <c r="K390" s="91"/>
      <c r="L390" s="158"/>
    </row>
    <row r="391" spans="1:12">
      <c r="A391" s="157"/>
      <c r="B391" s="91"/>
      <c r="C391" s="91"/>
      <c r="D391" s="91"/>
      <c r="E391" s="148">
        <f>COUNTIF($G$4:G391,G391)</f>
        <v>0</v>
      </c>
      <c r="F391" s="148" t="str">
        <f t="shared" si="6"/>
        <v>0</v>
      </c>
      <c r="G391" s="91"/>
      <c r="H391" s="91"/>
      <c r="I391" s="91"/>
      <c r="J391" s="91"/>
      <c r="K391" s="91"/>
      <c r="L391" s="158"/>
    </row>
    <row r="392" spans="1:12">
      <c r="A392" s="157"/>
      <c r="B392" s="91"/>
      <c r="C392" s="91"/>
      <c r="D392" s="91"/>
      <c r="E392" s="148">
        <f>COUNTIF($G$4:G392,G392)</f>
        <v>0</v>
      </c>
      <c r="F392" s="148" t="str">
        <f t="shared" si="6"/>
        <v>0</v>
      </c>
      <c r="G392" s="91"/>
      <c r="H392" s="91"/>
      <c r="I392" s="91"/>
      <c r="J392" s="91"/>
      <c r="K392" s="91"/>
      <c r="L392" s="158"/>
    </row>
    <row r="393" spans="1:12">
      <c r="A393" s="157"/>
      <c r="B393" s="91"/>
      <c r="C393" s="91"/>
      <c r="D393" s="91"/>
      <c r="E393" s="148">
        <f>COUNTIF($G$4:G393,G393)</f>
        <v>0</v>
      </c>
      <c r="F393" s="148" t="str">
        <f t="shared" si="6"/>
        <v>0</v>
      </c>
      <c r="G393" s="91"/>
      <c r="H393" s="91"/>
      <c r="I393" s="91"/>
      <c r="J393" s="91"/>
      <c r="K393" s="91"/>
      <c r="L393" s="158"/>
    </row>
    <row r="394" spans="1:12">
      <c r="A394" s="157"/>
      <c r="B394" s="91"/>
      <c r="C394" s="91"/>
      <c r="D394" s="91"/>
      <c r="E394" s="148">
        <f>COUNTIF($G$4:G394,G394)</f>
        <v>0</v>
      </c>
      <c r="F394" s="148" t="str">
        <f t="shared" si="6"/>
        <v>0</v>
      </c>
      <c r="G394" s="91"/>
      <c r="H394" s="91"/>
      <c r="I394" s="91"/>
      <c r="J394" s="91"/>
      <c r="K394" s="91"/>
      <c r="L394" s="158"/>
    </row>
    <row r="395" spans="1:12">
      <c r="A395" s="157"/>
      <c r="B395" s="91"/>
      <c r="C395" s="91"/>
      <c r="D395" s="91"/>
      <c r="E395" s="148">
        <f>COUNTIF($G$4:G395,G395)</f>
        <v>0</v>
      </c>
      <c r="F395" s="148" t="str">
        <f t="shared" si="6"/>
        <v>0</v>
      </c>
      <c r="G395" s="91"/>
      <c r="H395" s="91"/>
      <c r="I395" s="91"/>
      <c r="J395" s="91"/>
      <c r="K395" s="91"/>
      <c r="L395" s="158"/>
    </row>
    <row r="396" spans="1:12">
      <c r="A396" s="157"/>
      <c r="B396" s="91"/>
      <c r="C396" s="91"/>
      <c r="D396" s="91"/>
      <c r="E396" s="148">
        <f>COUNTIF($G$4:G396,G396)</f>
        <v>0</v>
      </c>
      <c r="F396" s="148" t="str">
        <f t="shared" si="6"/>
        <v>0</v>
      </c>
      <c r="G396" s="91"/>
      <c r="H396" s="91"/>
      <c r="I396" s="91"/>
      <c r="J396" s="91"/>
      <c r="K396" s="91"/>
      <c r="L396" s="158"/>
    </row>
    <row r="397" spans="1:12">
      <c r="A397" s="157"/>
      <c r="B397" s="91"/>
      <c r="C397" s="91"/>
      <c r="D397" s="91"/>
      <c r="E397" s="148">
        <f>COUNTIF($G$4:G397,G397)</f>
        <v>0</v>
      </c>
      <c r="F397" s="148" t="str">
        <f t="shared" si="6"/>
        <v>0</v>
      </c>
      <c r="G397" s="91"/>
      <c r="H397" s="91"/>
      <c r="I397" s="91"/>
      <c r="J397" s="91"/>
      <c r="K397" s="91"/>
      <c r="L397" s="158"/>
    </row>
    <row r="398" spans="1:12">
      <c r="A398" s="157"/>
      <c r="B398" s="91"/>
      <c r="C398" s="91"/>
      <c r="D398" s="91"/>
      <c r="E398" s="148">
        <f>COUNTIF($G$4:G398,G398)</f>
        <v>0</v>
      </c>
      <c r="F398" s="148" t="str">
        <f t="shared" si="6"/>
        <v>0</v>
      </c>
      <c r="G398" s="91"/>
      <c r="H398" s="91"/>
      <c r="I398" s="91"/>
      <c r="J398" s="91"/>
      <c r="K398" s="91"/>
      <c r="L398" s="158"/>
    </row>
    <row r="399" spans="1:12">
      <c r="A399" s="157"/>
      <c r="B399" s="91"/>
      <c r="C399" s="91"/>
      <c r="D399" s="91"/>
      <c r="E399" s="148">
        <f>COUNTIF($G$4:G399,G399)</f>
        <v>0</v>
      </c>
      <c r="F399" s="148" t="str">
        <f t="shared" si="6"/>
        <v>0</v>
      </c>
      <c r="G399" s="91"/>
      <c r="H399" s="91"/>
      <c r="I399" s="91"/>
      <c r="J399" s="91"/>
      <c r="K399" s="91"/>
      <c r="L399" s="158"/>
    </row>
    <row r="400" spans="1:12">
      <c r="A400" s="157"/>
      <c r="B400" s="91"/>
      <c r="C400" s="91"/>
      <c r="D400" s="91"/>
      <c r="E400" s="148">
        <f>COUNTIF($G$4:G400,G400)</f>
        <v>0</v>
      </c>
      <c r="F400" s="148" t="str">
        <f t="shared" si="6"/>
        <v>0</v>
      </c>
      <c r="G400" s="91"/>
      <c r="H400" s="91"/>
      <c r="I400" s="91"/>
      <c r="J400" s="91"/>
      <c r="K400" s="91"/>
      <c r="L400" s="158"/>
    </row>
    <row r="401" spans="1:12">
      <c r="A401" s="157"/>
      <c r="B401" s="91"/>
      <c r="C401" s="91"/>
      <c r="D401" s="91"/>
      <c r="E401" s="148">
        <f>COUNTIF($G$4:G401,G401)</f>
        <v>0</v>
      </c>
      <c r="F401" s="148" t="str">
        <f t="shared" si="6"/>
        <v>0</v>
      </c>
      <c r="G401" s="91"/>
      <c r="H401" s="91"/>
      <c r="I401" s="91"/>
      <c r="J401" s="91"/>
      <c r="K401" s="91"/>
      <c r="L401" s="158"/>
    </row>
    <row r="402" spans="1:12">
      <c r="A402" s="157"/>
      <c r="B402" s="91"/>
      <c r="C402" s="91"/>
      <c r="D402" s="91"/>
      <c r="E402" s="148">
        <f>COUNTIF($G$4:G402,G402)</f>
        <v>0</v>
      </c>
      <c r="F402" s="148" t="str">
        <f t="shared" si="6"/>
        <v>0</v>
      </c>
      <c r="G402" s="91"/>
      <c r="H402" s="91"/>
      <c r="I402" s="91"/>
      <c r="J402" s="91"/>
      <c r="K402" s="91"/>
      <c r="L402" s="158"/>
    </row>
    <row r="403" spans="1:12">
      <c r="A403" s="157"/>
      <c r="B403" s="91"/>
      <c r="C403" s="91"/>
      <c r="D403" s="91"/>
      <c r="E403" s="148">
        <f>COUNTIF($G$4:G403,G403)</f>
        <v>0</v>
      </c>
      <c r="F403" s="148" t="str">
        <f t="shared" si="6"/>
        <v>0</v>
      </c>
      <c r="G403" s="91"/>
      <c r="H403" s="91"/>
      <c r="I403" s="91"/>
      <c r="J403" s="91"/>
      <c r="K403" s="91"/>
      <c r="L403" s="158"/>
    </row>
    <row r="404" spans="1:12">
      <c r="A404" s="157"/>
      <c r="B404" s="91"/>
      <c r="C404" s="91"/>
      <c r="D404" s="91"/>
      <c r="E404" s="148">
        <f>COUNTIF($G$4:G404,G404)</f>
        <v>0</v>
      </c>
      <c r="F404" s="148" t="str">
        <f t="shared" si="6"/>
        <v>0</v>
      </c>
      <c r="G404" s="91"/>
      <c r="H404" s="91"/>
      <c r="I404" s="91"/>
      <c r="J404" s="91"/>
      <c r="K404" s="91"/>
      <c r="L404" s="158"/>
    </row>
    <row r="405" spans="1:12">
      <c r="A405" s="157"/>
      <c r="B405" s="91"/>
      <c r="C405" s="91"/>
      <c r="D405" s="91"/>
      <c r="E405" s="148">
        <f>COUNTIF($G$4:G405,G405)</f>
        <v>0</v>
      </c>
      <c r="F405" s="148" t="str">
        <f t="shared" si="6"/>
        <v>0</v>
      </c>
      <c r="G405" s="91"/>
      <c r="H405" s="91"/>
      <c r="I405" s="91"/>
      <c r="J405" s="91"/>
      <c r="K405" s="91"/>
      <c r="L405" s="158"/>
    </row>
    <row r="406" spans="1:12">
      <c r="A406" s="157"/>
      <c r="B406" s="91"/>
      <c r="C406" s="91"/>
      <c r="D406" s="91"/>
      <c r="E406" s="148">
        <f>COUNTIF($G$4:G406,G406)</f>
        <v>0</v>
      </c>
      <c r="F406" s="148" t="str">
        <f t="shared" si="6"/>
        <v>0</v>
      </c>
      <c r="G406" s="91"/>
      <c r="H406" s="91"/>
      <c r="I406" s="91"/>
      <c r="J406" s="91"/>
      <c r="K406" s="91"/>
      <c r="L406" s="158"/>
    </row>
    <row r="407" spans="1:12">
      <c r="A407" s="157"/>
      <c r="B407" s="91"/>
      <c r="C407" s="91"/>
      <c r="D407" s="91"/>
      <c r="E407" s="148">
        <f>COUNTIF($G$4:G407,G407)</f>
        <v>0</v>
      </c>
      <c r="F407" s="148" t="str">
        <f t="shared" si="6"/>
        <v>0</v>
      </c>
      <c r="G407" s="91"/>
      <c r="H407" s="91"/>
      <c r="I407" s="91"/>
      <c r="J407" s="91"/>
      <c r="K407" s="91"/>
      <c r="L407" s="158"/>
    </row>
    <row r="408" spans="1:12">
      <c r="A408" s="157"/>
      <c r="B408" s="91"/>
      <c r="C408" s="91"/>
      <c r="D408" s="91"/>
      <c r="E408" s="148">
        <f>COUNTIF($G$4:G408,G408)</f>
        <v>0</v>
      </c>
      <c r="F408" s="148" t="str">
        <f t="shared" si="6"/>
        <v>0</v>
      </c>
      <c r="G408" s="91"/>
      <c r="H408" s="91"/>
      <c r="I408" s="91"/>
      <c r="J408" s="91"/>
      <c r="K408" s="91"/>
      <c r="L408" s="158"/>
    </row>
    <row r="409" spans="1:12">
      <c r="A409" s="157"/>
      <c r="B409" s="91"/>
      <c r="C409" s="91"/>
      <c r="D409" s="91"/>
      <c r="E409" s="148">
        <f>COUNTIF($G$4:G409,G409)</f>
        <v>0</v>
      </c>
      <c r="F409" s="148" t="str">
        <f t="shared" si="6"/>
        <v>0</v>
      </c>
      <c r="G409" s="91"/>
      <c r="H409" s="91"/>
      <c r="I409" s="91"/>
      <c r="J409" s="91"/>
      <c r="K409" s="91"/>
      <c r="L409" s="158"/>
    </row>
    <row r="410" spans="1:12">
      <c r="A410" s="157"/>
      <c r="B410" s="91"/>
      <c r="C410" s="91"/>
      <c r="D410" s="91"/>
      <c r="E410" s="148">
        <f>COUNTIF($G$4:G410,G410)</f>
        <v>0</v>
      </c>
      <c r="F410" s="148" t="str">
        <f t="shared" si="6"/>
        <v>0</v>
      </c>
      <c r="G410" s="91"/>
      <c r="H410" s="91"/>
      <c r="I410" s="91"/>
      <c r="J410" s="91"/>
      <c r="K410" s="91"/>
      <c r="L410" s="158"/>
    </row>
    <row r="411" spans="1:12">
      <c r="A411" s="157"/>
      <c r="B411" s="91"/>
      <c r="C411" s="91"/>
      <c r="D411" s="91"/>
      <c r="E411" s="148">
        <f>COUNTIF($G$4:G411,G411)</f>
        <v>0</v>
      </c>
      <c r="F411" s="148" t="str">
        <f t="shared" ref="F411:F474" si="7">E411&amp;G411</f>
        <v>0</v>
      </c>
      <c r="G411" s="91"/>
      <c r="H411" s="91"/>
      <c r="I411" s="91"/>
      <c r="J411" s="91"/>
      <c r="K411" s="91"/>
      <c r="L411" s="158"/>
    </row>
    <row r="412" spans="1:12">
      <c r="A412" s="157"/>
      <c r="B412" s="91"/>
      <c r="C412" s="91"/>
      <c r="D412" s="91"/>
      <c r="E412" s="148">
        <f>COUNTIF($G$4:G412,G412)</f>
        <v>0</v>
      </c>
      <c r="F412" s="148" t="str">
        <f t="shared" si="7"/>
        <v>0</v>
      </c>
      <c r="G412" s="91"/>
      <c r="H412" s="91"/>
      <c r="I412" s="91"/>
      <c r="J412" s="91"/>
      <c r="K412" s="91"/>
      <c r="L412" s="158"/>
    </row>
    <row r="413" spans="1:12">
      <c r="A413" s="157"/>
      <c r="B413" s="91"/>
      <c r="C413" s="91"/>
      <c r="D413" s="91"/>
      <c r="E413" s="148">
        <f>COUNTIF($G$4:G413,G413)</f>
        <v>0</v>
      </c>
      <c r="F413" s="148" t="str">
        <f t="shared" si="7"/>
        <v>0</v>
      </c>
      <c r="G413" s="91"/>
      <c r="H413" s="91"/>
      <c r="I413" s="91"/>
      <c r="J413" s="91"/>
      <c r="K413" s="91"/>
      <c r="L413" s="158"/>
    </row>
    <row r="414" spans="1:12">
      <c r="A414" s="157"/>
      <c r="B414" s="91"/>
      <c r="C414" s="91"/>
      <c r="D414" s="91"/>
      <c r="E414" s="148">
        <f>COUNTIF($G$4:G414,G414)</f>
        <v>0</v>
      </c>
      <c r="F414" s="148" t="str">
        <f t="shared" si="7"/>
        <v>0</v>
      </c>
      <c r="G414" s="91"/>
      <c r="H414" s="91"/>
      <c r="I414" s="91"/>
      <c r="J414" s="91"/>
      <c r="K414" s="91"/>
      <c r="L414" s="158"/>
    </row>
    <row r="415" spans="1:12">
      <c r="A415" s="157"/>
      <c r="B415" s="91"/>
      <c r="C415" s="91"/>
      <c r="D415" s="91"/>
      <c r="E415" s="148">
        <f>COUNTIF($G$4:G415,G415)</f>
        <v>0</v>
      </c>
      <c r="F415" s="148" t="str">
        <f t="shared" si="7"/>
        <v>0</v>
      </c>
      <c r="G415" s="91"/>
      <c r="H415" s="91"/>
      <c r="I415" s="91"/>
      <c r="J415" s="91"/>
      <c r="K415" s="91"/>
      <c r="L415" s="158"/>
    </row>
    <row r="416" spans="1:12">
      <c r="A416" s="157"/>
      <c r="B416" s="91"/>
      <c r="C416" s="91"/>
      <c r="D416" s="91"/>
      <c r="E416" s="148">
        <f>COUNTIF($G$4:G416,G416)</f>
        <v>0</v>
      </c>
      <c r="F416" s="148" t="str">
        <f t="shared" si="7"/>
        <v>0</v>
      </c>
      <c r="G416" s="91"/>
      <c r="H416" s="91"/>
      <c r="I416" s="91"/>
      <c r="J416" s="91"/>
      <c r="K416" s="91"/>
      <c r="L416" s="158"/>
    </row>
    <row r="417" spans="1:12">
      <c r="A417" s="157"/>
      <c r="B417" s="91"/>
      <c r="C417" s="91"/>
      <c r="D417" s="91"/>
      <c r="E417" s="148">
        <f>COUNTIF($G$4:G417,G417)</f>
        <v>0</v>
      </c>
      <c r="F417" s="148" t="str">
        <f t="shared" si="7"/>
        <v>0</v>
      </c>
      <c r="G417" s="91"/>
      <c r="H417" s="91"/>
      <c r="I417" s="91"/>
      <c r="J417" s="91"/>
      <c r="K417" s="91"/>
      <c r="L417" s="158"/>
    </row>
    <row r="418" spans="1:12">
      <c r="A418" s="157"/>
      <c r="B418" s="91"/>
      <c r="C418" s="91"/>
      <c r="D418" s="91"/>
      <c r="E418" s="148">
        <f>COUNTIF($G$4:G418,G418)</f>
        <v>0</v>
      </c>
      <c r="F418" s="148" t="str">
        <f t="shared" si="7"/>
        <v>0</v>
      </c>
      <c r="G418" s="91"/>
      <c r="H418" s="91"/>
      <c r="I418" s="91"/>
      <c r="J418" s="91"/>
      <c r="K418" s="91"/>
      <c r="L418" s="158"/>
    </row>
    <row r="419" spans="1:12">
      <c r="A419" s="157"/>
      <c r="B419" s="91"/>
      <c r="C419" s="91"/>
      <c r="D419" s="91"/>
      <c r="E419" s="148">
        <f>COUNTIF($G$4:G419,G419)</f>
        <v>0</v>
      </c>
      <c r="F419" s="148" t="str">
        <f t="shared" si="7"/>
        <v>0</v>
      </c>
      <c r="G419" s="91"/>
      <c r="H419" s="91"/>
      <c r="I419" s="91"/>
      <c r="J419" s="91"/>
      <c r="K419" s="91"/>
      <c r="L419" s="158"/>
    </row>
    <row r="420" spans="1:12">
      <c r="A420" s="157"/>
      <c r="B420" s="91"/>
      <c r="C420" s="91"/>
      <c r="D420" s="91"/>
      <c r="E420" s="148">
        <f>COUNTIF($G$4:G420,G420)</f>
        <v>0</v>
      </c>
      <c r="F420" s="148" t="str">
        <f t="shared" si="7"/>
        <v>0</v>
      </c>
      <c r="G420" s="91"/>
      <c r="H420" s="91"/>
      <c r="I420" s="91"/>
      <c r="J420" s="91"/>
      <c r="K420" s="91"/>
      <c r="L420" s="158"/>
    </row>
    <row r="421" spans="1:12">
      <c r="A421" s="157"/>
      <c r="B421" s="91"/>
      <c r="C421" s="91"/>
      <c r="D421" s="91"/>
      <c r="E421" s="148">
        <f>COUNTIF($G$4:G421,G421)</f>
        <v>0</v>
      </c>
      <c r="F421" s="148" t="str">
        <f t="shared" si="7"/>
        <v>0</v>
      </c>
      <c r="G421" s="91"/>
      <c r="H421" s="91"/>
      <c r="I421" s="91"/>
      <c r="J421" s="91"/>
      <c r="K421" s="91"/>
      <c r="L421" s="158"/>
    </row>
    <row r="422" spans="1:12">
      <c r="A422" s="157"/>
      <c r="B422" s="91"/>
      <c r="C422" s="91"/>
      <c r="D422" s="91"/>
      <c r="E422" s="148">
        <f>COUNTIF($G$4:G422,G422)</f>
        <v>0</v>
      </c>
      <c r="F422" s="148" t="str">
        <f t="shared" si="7"/>
        <v>0</v>
      </c>
      <c r="G422" s="91"/>
      <c r="H422" s="91"/>
      <c r="I422" s="91"/>
      <c r="J422" s="91"/>
      <c r="K422" s="91"/>
      <c r="L422" s="158"/>
    </row>
    <row r="423" spans="1:12">
      <c r="A423" s="157"/>
      <c r="B423" s="91"/>
      <c r="C423" s="91"/>
      <c r="D423" s="91"/>
      <c r="E423" s="148">
        <f>COUNTIF($G$4:G423,G423)</f>
        <v>0</v>
      </c>
      <c r="F423" s="148" t="str">
        <f t="shared" si="7"/>
        <v>0</v>
      </c>
      <c r="G423" s="91"/>
      <c r="H423" s="91"/>
      <c r="I423" s="91"/>
      <c r="J423" s="91"/>
      <c r="K423" s="91"/>
      <c r="L423" s="158"/>
    </row>
    <row r="424" spans="1:12">
      <c r="A424" s="157"/>
      <c r="B424" s="91"/>
      <c r="C424" s="91"/>
      <c r="D424" s="91"/>
      <c r="E424" s="148">
        <f>COUNTIF($G$4:G424,G424)</f>
        <v>0</v>
      </c>
      <c r="F424" s="148" t="str">
        <f t="shared" si="7"/>
        <v>0</v>
      </c>
      <c r="G424" s="91"/>
      <c r="H424" s="91"/>
      <c r="I424" s="91"/>
      <c r="J424" s="91"/>
      <c r="K424" s="91"/>
      <c r="L424" s="158"/>
    </row>
    <row r="425" spans="1:12">
      <c r="A425" s="157"/>
      <c r="B425" s="91"/>
      <c r="C425" s="91"/>
      <c r="D425" s="91"/>
      <c r="E425" s="148">
        <f>COUNTIF($G$4:G425,G425)</f>
        <v>0</v>
      </c>
      <c r="F425" s="148" t="str">
        <f t="shared" si="7"/>
        <v>0</v>
      </c>
      <c r="G425" s="91"/>
      <c r="H425" s="91"/>
      <c r="I425" s="91"/>
      <c r="J425" s="91"/>
      <c r="K425" s="91"/>
      <c r="L425" s="158"/>
    </row>
    <row r="426" spans="1:12">
      <c r="A426" s="157"/>
      <c r="B426" s="91"/>
      <c r="C426" s="91"/>
      <c r="D426" s="91"/>
      <c r="E426" s="148">
        <f>COUNTIF($G$4:G426,G426)</f>
        <v>0</v>
      </c>
      <c r="F426" s="148" t="str">
        <f t="shared" si="7"/>
        <v>0</v>
      </c>
      <c r="G426" s="91"/>
      <c r="H426" s="91"/>
      <c r="I426" s="91"/>
      <c r="J426" s="91"/>
      <c r="K426" s="91"/>
      <c r="L426" s="158"/>
    </row>
    <row r="427" spans="1:12">
      <c r="A427" s="157"/>
      <c r="B427" s="91"/>
      <c r="C427" s="91"/>
      <c r="D427" s="91"/>
      <c r="E427" s="148">
        <f>COUNTIF($G$4:G427,G427)</f>
        <v>0</v>
      </c>
      <c r="F427" s="148" t="str">
        <f t="shared" si="7"/>
        <v>0</v>
      </c>
      <c r="G427" s="91"/>
      <c r="H427" s="91"/>
      <c r="I427" s="91"/>
      <c r="J427" s="91"/>
      <c r="K427" s="91"/>
      <c r="L427" s="158"/>
    </row>
    <row r="428" spans="1:12">
      <c r="A428" s="157"/>
      <c r="B428" s="91"/>
      <c r="C428" s="91"/>
      <c r="D428" s="91"/>
      <c r="E428" s="148">
        <f>COUNTIF($G$4:G428,G428)</f>
        <v>0</v>
      </c>
      <c r="F428" s="148" t="str">
        <f t="shared" si="7"/>
        <v>0</v>
      </c>
      <c r="G428" s="91"/>
      <c r="H428" s="91"/>
      <c r="I428" s="91"/>
      <c r="J428" s="91"/>
      <c r="K428" s="91"/>
      <c r="L428" s="158"/>
    </row>
    <row r="429" spans="1:12">
      <c r="A429" s="157"/>
      <c r="B429" s="91"/>
      <c r="C429" s="91"/>
      <c r="D429" s="91"/>
      <c r="E429" s="148">
        <f>COUNTIF($G$4:G429,G429)</f>
        <v>0</v>
      </c>
      <c r="F429" s="148" t="str">
        <f t="shared" si="7"/>
        <v>0</v>
      </c>
      <c r="G429" s="91"/>
      <c r="H429" s="91"/>
      <c r="I429" s="91"/>
      <c r="J429" s="91"/>
      <c r="K429" s="91"/>
      <c r="L429" s="158"/>
    </row>
    <row r="430" spans="1:12">
      <c r="A430" s="157"/>
      <c r="B430" s="91"/>
      <c r="C430" s="91"/>
      <c r="D430" s="91"/>
      <c r="E430" s="148">
        <f>COUNTIF($G$4:G430,G430)</f>
        <v>0</v>
      </c>
      <c r="F430" s="148" t="str">
        <f t="shared" si="7"/>
        <v>0</v>
      </c>
      <c r="G430" s="91"/>
      <c r="H430" s="91"/>
      <c r="I430" s="91"/>
      <c r="J430" s="91"/>
      <c r="K430" s="91"/>
      <c r="L430" s="158"/>
    </row>
    <row r="431" spans="1:12">
      <c r="A431" s="157"/>
      <c r="B431" s="91"/>
      <c r="C431" s="91"/>
      <c r="D431" s="91"/>
      <c r="E431" s="148">
        <f>COUNTIF($G$4:G431,G431)</f>
        <v>0</v>
      </c>
      <c r="F431" s="148" t="str">
        <f t="shared" si="7"/>
        <v>0</v>
      </c>
      <c r="G431" s="91"/>
      <c r="H431" s="91"/>
      <c r="I431" s="91"/>
      <c r="J431" s="91"/>
      <c r="K431" s="91"/>
      <c r="L431" s="158"/>
    </row>
    <row r="432" spans="1:12">
      <c r="A432" s="157"/>
      <c r="B432" s="91"/>
      <c r="C432" s="91"/>
      <c r="D432" s="91"/>
      <c r="E432" s="148">
        <f>COUNTIF($G$4:G432,G432)</f>
        <v>0</v>
      </c>
      <c r="F432" s="148" t="str">
        <f t="shared" si="7"/>
        <v>0</v>
      </c>
      <c r="G432" s="91"/>
      <c r="H432" s="91"/>
      <c r="I432" s="91"/>
      <c r="J432" s="91"/>
      <c r="K432" s="91"/>
      <c r="L432" s="158"/>
    </row>
    <row r="433" spans="1:12">
      <c r="A433" s="157"/>
      <c r="B433" s="91"/>
      <c r="C433" s="91"/>
      <c r="D433" s="91"/>
      <c r="E433" s="148">
        <f>COUNTIF($G$4:G433,G433)</f>
        <v>0</v>
      </c>
      <c r="F433" s="148" t="str">
        <f t="shared" si="7"/>
        <v>0</v>
      </c>
      <c r="G433" s="91"/>
      <c r="H433" s="91"/>
      <c r="I433" s="91"/>
      <c r="J433" s="91"/>
      <c r="K433" s="91"/>
      <c r="L433" s="158"/>
    </row>
    <row r="434" spans="1:12">
      <c r="A434" s="157"/>
      <c r="B434" s="91"/>
      <c r="C434" s="91"/>
      <c r="D434" s="91"/>
      <c r="E434" s="148">
        <f>COUNTIF($G$4:G434,G434)</f>
        <v>0</v>
      </c>
      <c r="F434" s="148" t="str">
        <f t="shared" si="7"/>
        <v>0</v>
      </c>
      <c r="G434" s="91"/>
      <c r="H434" s="91"/>
      <c r="I434" s="91"/>
      <c r="J434" s="91"/>
      <c r="K434" s="91"/>
      <c r="L434" s="158"/>
    </row>
    <row r="435" spans="1:12">
      <c r="A435" s="157"/>
      <c r="B435" s="91"/>
      <c r="C435" s="91"/>
      <c r="D435" s="91"/>
      <c r="E435" s="148">
        <f>COUNTIF($G$4:G435,G435)</f>
        <v>0</v>
      </c>
      <c r="F435" s="148" t="str">
        <f t="shared" si="7"/>
        <v>0</v>
      </c>
      <c r="G435" s="91"/>
      <c r="H435" s="91"/>
      <c r="I435" s="91"/>
      <c r="J435" s="91"/>
      <c r="K435" s="91"/>
      <c r="L435" s="158"/>
    </row>
    <row r="436" spans="1:12">
      <c r="A436" s="157"/>
      <c r="B436" s="91"/>
      <c r="C436" s="91"/>
      <c r="D436" s="91"/>
      <c r="E436" s="148">
        <f>COUNTIF($G$4:G436,G436)</f>
        <v>0</v>
      </c>
      <c r="F436" s="148" t="str">
        <f t="shared" si="7"/>
        <v>0</v>
      </c>
      <c r="G436" s="91"/>
      <c r="H436" s="91"/>
      <c r="I436" s="91"/>
      <c r="J436" s="91"/>
      <c r="K436" s="91"/>
      <c r="L436" s="158"/>
    </row>
    <row r="437" spans="1:12">
      <c r="A437" s="157"/>
      <c r="B437" s="91"/>
      <c r="C437" s="91"/>
      <c r="D437" s="91"/>
      <c r="E437" s="148">
        <f>COUNTIF($G$4:G437,G437)</f>
        <v>0</v>
      </c>
      <c r="F437" s="148" t="str">
        <f t="shared" si="7"/>
        <v>0</v>
      </c>
      <c r="G437" s="91"/>
      <c r="H437" s="91"/>
      <c r="I437" s="91"/>
      <c r="J437" s="91"/>
      <c r="K437" s="91"/>
      <c r="L437" s="158"/>
    </row>
    <row r="438" spans="1:12">
      <c r="A438" s="157"/>
      <c r="B438" s="91"/>
      <c r="C438" s="91"/>
      <c r="D438" s="91"/>
      <c r="E438" s="148">
        <f>COUNTIF($G$4:G438,G438)</f>
        <v>0</v>
      </c>
      <c r="F438" s="148" t="str">
        <f t="shared" si="7"/>
        <v>0</v>
      </c>
      <c r="G438" s="91"/>
      <c r="H438" s="91"/>
      <c r="I438" s="91"/>
      <c r="J438" s="91"/>
      <c r="K438" s="91"/>
      <c r="L438" s="158"/>
    </row>
    <row r="439" spans="1:12">
      <c r="A439" s="157"/>
      <c r="B439" s="91"/>
      <c r="C439" s="91"/>
      <c r="D439" s="91"/>
      <c r="E439" s="148">
        <f>COUNTIF($G$4:G439,G439)</f>
        <v>0</v>
      </c>
      <c r="F439" s="148" t="str">
        <f t="shared" si="7"/>
        <v>0</v>
      </c>
      <c r="G439" s="91"/>
      <c r="H439" s="91"/>
      <c r="I439" s="91"/>
      <c r="J439" s="91"/>
      <c r="K439" s="91"/>
      <c r="L439" s="158"/>
    </row>
    <row r="440" spans="1:12">
      <c r="A440" s="157"/>
      <c r="B440" s="91"/>
      <c r="C440" s="91"/>
      <c r="D440" s="91"/>
      <c r="E440" s="148">
        <f>COUNTIF($G$4:G440,G440)</f>
        <v>0</v>
      </c>
      <c r="F440" s="148" t="str">
        <f t="shared" si="7"/>
        <v>0</v>
      </c>
      <c r="G440" s="91"/>
      <c r="H440" s="91"/>
      <c r="I440" s="91"/>
      <c r="J440" s="91"/>
      <c r="K440" s="91"/>
      <c r="L440" s="158"/>
    </row>
    <row r="441" spans="1:12">
      <c r="A441" s="157"/>
      <c r="B441" s="91"/>
      <c r="C441" s="91"/>
      <c r="D441" s="91"/>
      <c r="E441" s="148">
        <f>COUNTIF($G$4:G441,G441)</f>
        <v>0</v>
      </c>
      <c r="F441" s="148" t="str">
        <f t="shared" si="7"/>
        <v>0</v>
      </c>
      <c r="G441" s="91"/>
      <c r="H441" s="91"/>
      <c r="I441" s="91"/>
      <c r="J441" s="91"/>
      <c r="K441" s="91"/>
      <c r="L441" s="158"/>
    </row>
    <row r="442" spans="1:12">
      <c r="A442" s="157"/>
      <c r="B442" s="91"/>
      <c r="C442" s="91"/>
      <c r="D442" s="91"/>
      <c r="E442" s="148">
        <f>COUNTIF($G$4:G442,G442)</f>
        <v>0</v>
      </c>
      <c r="F442" s="148" t="str">
        <f t="shared" si="7"/>
        <v>0</v>
      </c>
      <c r="G442" s="91"/>
      <c r="H442" s="91"/>
      <c r="I442" s="91"/>
      <c r="J442" s="91"/>
      <c r="K442" s="91"/>
      <c r="L442" s="158"/>
    </row>
    <row r="443" spans="1:12">
      <c r="A443" s="157"/>
      <c r="B443" s="91"/>
      <c r="C443" s="91"/>
      <c r="D443" s="91"/>
      <c r="E443" s="148">
        <f>COUNTIF($G$4:G443,G443)</f>
        <v>0</v>
      </c>
      <c r="F443" s="148" t="str">
        <f t="shared" si="7"/>
        <v>0</v>
      </c>
      <c r="G443" s="91"/>
      <c r="H443" s="91"/>
      <c r="I443" s="91"/>
      <c r="J443" s="91"/>
      <c r="K443" s="91"/>
      <c r="L443" s="158"/>
    </row>
    <row r="444" spans="1:12">
      <c r="A444" s="157"/>
      <c r="B444" s="91"/>
      <c r="C444" s="91"/>
      <c r="D444" s="91"/>
      <c r="E444" s="148">
        <f>COUNTIF($G$4:G444,G444)</f>
        <v>0</v>
      </c>
      <c r="F444" s="148" t="str">
        <f t="shared" si="7"/>
        <v>0</v>
      </c>
      <c r="G444" s="91"/>
      <c r="H444" s="91"/>
      <c r="I444" s="91"/>
      <c r="J444" s="91"/>
      <c r="K444" s="91"/>
      <c r="L444" s="158"/>
    </row>
    <row r="445" spans="1:12">
      <c r="A445" s="157"/>
      <c r="B445" s="91"/>
      <c r="C445" s="91"/>
      <c r="D445" s="91"/>
      <c r="E445" s="148">
        <f>COUNTIF($G$4:G445,G445)</f>
        <v>0</v>
      </c>
      <c r="F445" s="148" t="str">
        <f t="shared" si="7"/>
        <v>0</v>
      </c>
      <c r="G445" s="91"/>
      <c r="H445" s="91"/>
      <c r="I445" s="91"/>
      <c r="J445" s="91"/>
      <c r="K445" s="91"/>
      <c r="L445" s="158"/>
    </row>
    <row r="446" spans="1:12">
      <c r="A446" s="157"/>
      <c r="B446" s="91"/>
      <c r="C446" s="91"/>
      <c r="D446" s="91"/>
      <c r="E446" s="148">
        <f>COUNTIF($G$4:G446,G446)</f>
        <v>0</v>
      </c>
      <c r="F446" s="148" t="str">
        <f t="shared" si="7"/>
        <v>0</v>
      </c>
      <c r="G446" s="91"/>
      <c r="H446" s="91"/>
      <c r="I446" s="91"/>
      <c r="J446" s="91"/>
      <c r="K446" s="91"/>
      <c r="L446" s="158"/>
    </row>
    <row r="447" spans="1:12">
      <c r="A447" s="157"/>
      <c r="B447" s="91"/>
      <c r="C447" s="91"/>
      <c r="D447" s="91"/>
      <c r="E447" s="148">
        <f>COUNTIF($G$4:G447,G447)</f>
        <v>0</v>
      </c>
      <c r="F447" s="148" t="str">
        <f t="shared" si="7"/>
        <v>0</v>
      </c>
      <c r="G447" s="91"/>
      <c r="H447" s="91"/>
      <c r="I447" s="91"/>
      <c r="J447" s="91"/>
      <c r="K447" s="91"/>
      <c r="L447" s="158"/>
    </row>
    <row r="448" spans="1:12">
      <c r="A448" s="157"/>
      <c r="B448" s="91"/>
      <c r="C448" s="91"/>
      <c r="D448" s="91"/>
      <c r="E448" s="148">
        <f>COUNTIF($G$4:G448,G448)</f>
        <v>0</v>
      </c>
      <c r="F448" s="148" t="str">
        <f t="shared" si="7"/>
        <v>0</v>
      </c>
      <c r="G448" s="91"/>
      <c r="H448" s="91"/>
      <c r="I448" s="91"/>
      <c r="J448" s="91"/>
      <c r="K448" s="91"/>
      <c r="L448" s="158"/>
    </row>
    <row r="449" spans="1:12">
      <c r="A449" s="157"/>
      <c r="B449" s="91"/>
      <c r="C449" s="91"/>
      <c r="D449" s="91"/>
      <c r="E449" s="148">
        <f>COUNTIF($G$4:G449,G449)</f>
        <v>0</v>
      </c>
      <c r="F449" s="148" t="str">
        <f t="shared" si="7"/>
        <v>0</v>
      </c>
      <c r="G449" s="91"/>
      <c r="H449" s="91"/>
      <c r="I449" s="91"/>
      <c r="J449" s="91"/>
      <c r="K449" s="91"/>
      <c r="L449" s="158"/>
    </row>
    <row r="450" spans="1:12">
      <c r="A450" s="157"/>
      <c r="B450" s="91"/>
      <c r="C450" s="91"/>
      <c r="D450" s="91"/>
      <c r="E450" s="148">
        <f>COUNTIF($G$4:G450,G450)</f>
        <v>0</v>
      </c>
      <c r="F450" s="148" t="str">
        <f t="shared" si="7"/>
        <v>0</v>
      </c>
      <c r="G450" s="91"/>
      <c r="H450" s="91"/>
      <c r="I450" s="91"/>
      <c r="J450" s="91"/>
      <c r="K450" s="91"/>
      <c r="L450" s="158"/>
    </row>
    <row r="451" spans="1:12">
      <c r="A451" s="157"/>
      <c r="B451" s="91"/>
      <c r="C451" s="91"/>
      <c r="D451" s="91"/>
      <c r="E451" s="148">
        <f>COUNTIF($G$4:G451,G451)</f>
        <v>0</v>
      </c>
      <c r="F451" s="148" t="str">
        <f t="shared" si="7"/>
        <v>0</v>
      </c>
      <c r="G451" s="91"/>
      <c r="H451" s="91"/>
      <c r="I451" s="91"/>
      <c r="J451" s="91"/>
      <c r="K451" s="91"/>
      <c r="L451" s="158"/>
    </row>
    <row r="452" spans="1:12">
      <c r="A452" s="157"/>
      <c r="B452" s="91"/>
      <c r="C452" s="91"/>
      <c r="D452" s="91"/>
      <c r="E452" s="148">
        <f>COUNTIF($G$4:G452,G452)</f>
        <v>0</v>
      </c>
      <c r="F452" s="148" t="str">
        <f t="shared" si="7"/>
        <v>0</v>
      </c>
      <c r="G452" s="91"/>
      <c r="H452" s="91"/>
      <c r="I452" s="91"/>
      <c r="J452" s="91"/>
      <c r="K452" s="91"/>
      <c r="L452" s="158"/>
    </row>
    <row r="453" spans="1:12">
      <c r="A453" s="157"/>
      <c r="B453" s="91"/>
      <c r="C453" s="91"/>
      <c r="D453" s="91"/>
      <c r="E453" s="148">
        <f>COUNTIF($G$4:G453,G453)</f>
        <v>0</v>
      </c>
      <c r="F453" s="148" t="str">
        <f t="shared" si="7"/>
        <v>0</v>
      </c>
      <c r="G453" s="91"/>
      <c r="H453" s="91"/>
      <c r="I453" s="91"/>
      <c r="J453" s="91"/>
      <c r="K453" s="91"/>
      <c r="L453" s="158"/>
    </row>
    <row r="454" spans="1:12">
      <c r="A454" s="157"/>
      <c r="B454" s="91"/>
      <c r="C454" s="91"/>
      <c r="D454" s="91"/>
      <c r="E454" s="148">
        <f>COUNTIF($G$4:G454,G454)</f>
        <v>0</v>
      </c>
      <c r="F454" s="148" t="str">
        <f t="shared" si="7"/>
        <v>0</v>
      </c>
      <c r="G454" s="91"/>
      <c r="H454" s="91"/>
      <c r="I454" s="91"/>
      <c r="J454" s="91"/>
      <c r="K454" s="91"/>
      <c r="L454" s="158"/>
    </row>
    <row r="455" spans="1:12">
      <c r="A455" s="157"/>
      <c r="B455" s="91"/>
      <c r="C455" s="91"/>
      <c r="D455" s="91"/>
      <c r="E455" s="148">
        <f>COUNTIF($G$4:G455,G455)</f>
        <v>0</v>
      </c>
      <c r="F455" s="148" t="str">
        <f t="shared" si="7"/>
        <v>0</v>
      </c>
      <c r="G455" s="91"/>
      <c r="H455" s="91"/>
      <c r="I455" s="91"/>
      <c r="J455" s="91"/>
      <c r="K455" s="91"/>
      <c r="L455" s="158"/>
    </row>
    <row r="456" spans="1:12">
      <c r="A456" s="157"/>
      <c r="B456" s="91"/>
      <c r="C456" s="91"/>
      <c r="D456" s="91"/>
      <c r="E456" s="148">
        <f>COUNTIF($G$4:G456,G456)</f>
        <v>0</v>
      </c>
      <c r="F456" s="148" t="str">
        <f t="shared" si="7"/>
        <v>0</v>
      </c>
      <c r="G456" s="91"/>
      <c r="H456" s="91"/>
      <c r="I456" s="91"/>
      <c r="J456" s="91"/>
      <c r="K456" s="91"/>
      <c r="L456" s="158"/>
    </row>
    <row r="457" spans="1:12">
      <c r="A457" s="157"/>
      <c r="B457" s="91"/>
      <c r="C457" s="91"/>
      <c r="D457" s="91"/>
      <c r="E457" s="148">
        <f>COUNTIF($G$4:G457,G457)</f>
        <v>0</v>
      </c>
      <c r="F457" s="148" t="str">
        <f t="shared" si="7"/>
        <v>0</v>
      </c>
      <c r="G457" s="91"/>
      <c r="H457" s="91"/>
      <c r="I457" s="91"/>
      <c r="J457" s="91"/>
      <c r="K457" s="91"/>
      <c r="L457" s="158"/>
    </row>
    <row r="458" spans="1:12">
      <c r="A458" s="157"/>
      <c r="B458" s="91"/>
      <c r="C458" s="91"/>
      <c r="D458" s="91"/>
      <c r="E458" s="148">
        <f>COUNTIF($G$4:G458,G458)</f>
        <v>0</v>
      </c>
      <c r="F458" s="148" t="str">
        <f t="shared" si="7"/>
        <v>0</v>
      </c>
      <c r="G458" s="91"/>
      <c r="H458" s="91"/>
      <c r="I458" s="91"/>
      <c r="J458" s="91"/>
      <c r="K458" s="91"/>
      <c r="L458" s="158"/>
    </row>
    <row r="459" spans="1:12">
      <c r="A459" s="157"/>
      <c r="B459" s="91"/>
      <c r="C459" s="91"/>
      <c r="D459" s="91"/>
      <c r="E459" s="148">
        <f>COUNTIF($G$4:G459,G459)</f>
        <v>0</v>
      </c>
      <c r="F459" s="148" t="str">
        <f t="shared" si="7"/>
        <v>0</v>
      </c>
      <c r="G459" s="91"/>
      <c r="H459" s="91"/>
      <c r="I459" s="91"/>
      <c r="J459" s="91"/>
      <c r="K459" s="91"/>
      <c r="L459" s="158"/>
    </row>
    <row r="460" spans="1:12">
      <c r="A460" s="157"/>
      <c r="B460" s="91"/>
      <c r="C460" s="91"/>
      <c r="D460" s="91"/>
      <c r="E460" s="148">
        <f>COUNTIF($G$4:G460,G460)</f>
        <v>0</v>
      </c>
      <c r="F460" s="148" t="str">
        <f t="shared" si="7"/>
        <v>0</v>
      </c>
      <c r="G460" s="91"/>
      <c r="H460" s="91"/>
      <c r="I460" s="91"/>
      <c r="J460" s="91"/>
      <c r="K460" s="91"/>
      <c r="L460" s="158"/>
    </row>
    <row r="461" spans="1:12">
      <c r="A461" s="157"/>
      <c r="B461" s="91"/>
      <c r="C461" s="91"/>
      <c r="D461" s="91"/>
      <c r="E461" s="148">
        <f>COUNTIF($G$4:G461,G461)</f>
        <v>0</v>
      </c>
      <c r="F461" s="148" t="str">
        <f t="shared" si="7"/>
        <v>0</v>
      </c>
      <c r="G461" s="91"/>
      <c r="H461" s="91"/>
      <c r="I461" s="91"/>
      <c r="J461" s="91"/>
      <c r="K461" s="91"/>
      <c r="L461" s="158"/>
    </row>
    <row r="462" spans="1:12">
      <c r="A462" s="157"/>
      <c r="B462" s="91"/>
      <c r="C462" s="91"/>
      <c r="D462" s="91"/>
      <c r="E462" s="148">
        <f>COUNTIF($G$4:G462,G462)</f>
        <v>0</v>
      </c>
      <c r="F462" s="148" t="str">
        <f t="shared" si="7"/>
        <v>0</v>
      </c>
      <c r="G462" s="91"/>
      <c r="H462" s="91"/>
      <c r="I462" s="91"/>
      <c r="J462" s="91"/>
      <c r="K462" s="91"/>
      <c r="L462" s="158"/>
    </row>
    <row r="463" spans="1:12">
      <c r="A463" s="157"/>
      <c r="B463" s="91"/>
      <c r="C463" s="91"/>
      <c r="D463" s="91"/>
      <c r="E463" s="148">
        <f>COUNTIF($G$4:G463,G463)</f>
        <v>0</v>
      </c>
      <c r="F463" s="148" t="str">
        <f t="shared" si="7"/>
        <v>0</v>
      </c>
      <c r="G463" s="91"/>
      <c r="H463" s="91"/>
      <c r="I463" s="91"/>
      <c r="J463" s="91"/>
      <c r="K463" s="91"/>
      <c r="L463" s="158"/>
    </row>
    <row r="464" spans="1:12">
      <c r="A464" s="157"/>
      <c r="B464" s="91"/>
      <c r="C464" s="91"/>
      <c r="D464" s="91"/>
      <c r="E464" s="148">
        <f>COUNTIF($G$4:G464,G464)</f>
        <v>0</v>
      </c>
      <c r="F464" s="148" t="str">
        <f t="shared" si="7"/>
        <v>0</v>
      </c>
      <c r="G464" s="91"/>
      <c r="H464" s="91"/>
      <c r="I464" s="91"/>
      <c r="J464" s="91"/>
      <c r="K464" s="91"/>
      <c r="L464" s="158"/>
    </row>
    <row r="465" spans="1:12">
      <c r="A465" s="157"/>
      <c r="B465" s="91"/>
      <c r="C465" s="91"/>
      <c r="D465" s="91"/>
      <c r="E465" s="148">
        <f>COUNTIF($G$4:G465,G465)</f>
        <v>0</v>
      </c>
      <c r="F465" s="148" t="str">
        <f t="shared" si="7"/>
        <v>0</v>
      </c>
      <c r="G465" s="91"/>
      <c r="H465" s="91"/>
      <c r="I465" s="91"/>
      <c r="J465" s="91"/>
      <c r="K465" s="91"/>
      <c r="L465" s="158"/>
    </row>
    <row r="466" spans="1:12">
      <c r="A466" s="157"/>
      <c r="B466" s="91"/>
      <c r="C466" s="91"/>
      <c r="D466" s="91"/>
      <c r="E466" s="148">
        <f>COUNTIF($G$4:G466,G466)</f>
        <v>0</v>
      </c>
      <c r="F466" s="148" t="str">
        <f t="shared" si="7"/>
        <v>0</v>
      </c>
      <c r="G466" s="91"/>
      <c r="H466" s="91"/>
      <c r="I466" s="91"/>
      <c r="J466" s="91"/>
      <c r="K466" s="91"/>
      <c r="L466" s="158"/>
    </row>
    <row r="467" spans="1:12">
      <c r="A467" s="157"/>
      <c r="B467" s="91"/>
      <c r="C467" s="91"/>
      <c r="D467" s="91"/>
      <c r="E467" s="148">
        <f>COUNTIF($G$4:G467,G467)</f>
        <v>0</v>
      </c>
      <c r="F467" s="148" t="str">
        <f t="shared" si="7"/>
        <v>0</v>
      </c>
      <c r="G467" s="91"/>
      <c r="H467" s="91"/>
      <c r="I467" s="91"/>
      <c r="J467" s="91"/>
      <c r="K467" s="91"/>
      <c r="L467" s="158"/>
    </row>
    <row r="468" spans="1:12">
      <c r="A468" s="157"/>
      <c r="B468" s="91"/>
      <c r="C468" s="91"/>
      <c r="D468" s="91"/>
      <c r="E468" s="148">
        <f>COUNTIF($G$4:G468,G468)</f>
        <v>0</v>
      </c>
      <c r="F468" s="148" t="str">
        <f t="shared" si="7"/>
        <v>0</v>
      </c>
      <c r="G468" s="91"/>
      <c r="H468" s="91"/>
      <c r="I468" s="91"/>
      <c r="J468" s="91"/>
      <c r="K468" s="91"/>
      <c r="L468" s="158"/>
    </row>
    <row r="469" spans="1:12">
      <c r="A469" s="157"/>
      <c r="B469" s="91"/>
      <c r="C469" s="91"/>
      <c r="D469" s="91"/>
      <c r="E469" s="148">
        <f>COUNTIF($G$4:G469,G469)</f>
        <v>0</v>
      </c>
      <c r="F469" s="148" t="str">
        <f t="shared" si="7"/>
        <v>0</v>
      </c>
      <c r="G469" s="91"/>
      <c r="H469" s="91"/>
      <c r="I469" s="91"/>
      <c r="J469" s="91"/>
      <c r="K469" s="91"/>
      <c r="L469" s="158"/>
    </row>
    <row r="470" spans="1:12">
      <c r="A470" s="157"/>
      <c r="B470" s="91"/>
      <c r="C470" s="91"/>
      <c r="D470" s="91"/>
      <c r="E470" s="148">
        <f>COUNTIF($G$4:G470,G470)</f>
        <v>0</v>
      </c>
      <c r="F470" s="148" t="str">
        <f t="shared" si="7"/>
        <v>0</v>
      </c>
      <c r="G470" s="91"/>
      <c r="H470" s="91"/>
      <c r="I470" s="91"/>
      <c r="J470" s="91"/>
      <c r="K470" s="91"/>
      <c r="L470" s="158"/>
    </row>
    <row r="471" spans="1:12">
      <c r="A471" s="157"/>
      <c r="B471" s="91"/>
      <c r="C471" s="91"/>
      <c r="D471" s="91"/>
      <c r="E471" s="148">
        <f>COUNTIF($G$4:G471,G471)</f>
        <v>0</v>
      </c>
      <c r="F471" s="148" t="str">
        <f t="shared" si="7"/>
        <v>0</v>
      </c>
      <c r="G471" s="91"/>
      <c r="H471" s="91"/>
      <c r="I471" s="91"/>
      <c r="J471" s="91"/>
      <c r="K471" s="91"/>
      <c r="L471" s="158"/>
    </row>
    <row r="472" spans="1:12">
      <c r="A472" s="157"/>
      <c r="B472" s="91"/>
      <c r="C472" s="91"/>
      <c r="D472" s="91"/>
      <c r="E472" s="148">
        <f>COUNTIF($G$4:G472,G472)</f>
        <v>0</v>
      </c>
      <c r="F472" s="148" t="str">
        <f t="shared" si="7"/>
        <v>0</v>
      </c>
      <c r="G472" s="91"/>
      <c r="H472" s="91"/>
      <c r="I472" s="91"/>
      <c r="J472" s="91"/>
      <c r="K472" s="91"/>
      <c r="L472" s="158"/>
    </row>
    <row r="473" spans="1:12">
      <c r="A473" s="157"/>
      <c r="B473" s="91"/>
      <c r="C473" s="91"/>
      <c r="D473" s="91"/>
      <c r="E473" s="148">
        <f>COUNTIF($G$4:G473,G473)</f>
        <v>0</v>
      </c>
      <c r="F473" s="148" t="str">
        <f t="shared" si="7"/>
        <v>0</v>
      </c>
      <c r="G473" s="91"/>
      <c r="H473" s="91"/>
      <c r="I473" s="91"/>
      <c r="J473" s="91"/>
      <c r="K473" s="91"/>
      <c r="L473" s="158"/>
    </row>
    <row r="474" spans="1:12">
      <c r="A474" s="157"/>
      <c r="B474" s="91"/>
      <c r="C474" s="91"/>
      <c r="D474" s="91"/>
      <c r="E474" s="148">
        <f>COUNTIF($G$4:G474,G474)</f>
        <v>0</v>
      </c>
      <c r="F474" s="148" t="str">
        <f t="shared" si="7"/>
        <v>0</v>
      </c>
      <c r="G474" s="91"/>
      <c r="H474" s="91"/>
      <c r="I474" s="91"/>
      <c r="J474" s="91"/>
      <c r="K474" s="91"/>
      <c r="L474" s="158"/>
    </row>
    <row r="475" spans="1:12">
      <c r="A475" s="157"/>
      <c r="B475" s="91"/>
      <c r="C475" s="91"/>
      <c r="D475" s="91"/>
      <c r="E475" s="148">
        <f>COUNTIF($G$4:G475,G475)</f>
        <v>0</v>
      </c>
      <c r="F475" s="148" t="str">
        <f t="shared" ref="F475:F500" si="8">E475&amp;G475</f>
        <v>0</v>
      </c>
      <c r="G475" s="91"/>
      <c r="H475" s="91"/>
      <c r="I475" s="91"/>
      <c r="J475" s="91"/>
      <c r="K475" s="91"/>
      <c r="L475" s="158"/>
    </row>
    <row r="476" spans="1:12">
      <c r="A476" s="157"/>
      <c r="B476" s="91"/>
      <c r="C476" s="91"/>
      <c r="D476" s="91"/>
      <c r="E476" s="148">
        <f>COUNTIF($G$4:G476,G476)</f>
        <v>0</v>
      </c>
      <c r="F476" s="148" t="str">
        <f t="shared" si="8"/>
        <v>0</v>
      </c>
      <c r="G476" s="91"/>
      <c r="H476" s="91"/>
      <c r="I476" s="91"/>
      <c r="J476" s="91"/>
      <c r="K476" s="91"/>
      <c r="L476" s="158"/>
    </row>
    <row r="477" spans="1:12">
      <c r="A477" s="157"/>
      <c r="B477" s="91"/>
      <c r="C477" s="91"/>
      <c r="D477" s="91"/>
      <c r="E477" s="148">
        <f>COUNTIF($G$4:G477,G477)</f>
        <v>0</v>
      </c>
      <c r="F477" s="148" t="str">
        <f t="shared" si="8"/>
        <v>0</v>
      </c>
      <c r="G477" s="91"/>
      <c r="H477" s="91"/>
      <c r="I477" s="91"/>
      <c r="J477" s="91"/>
      <c r="K477" s="91"/>
      <c r="L477" s="158"/>
    </row>
    <row r="478" spans="1:12">
      <c r="A478" s="157"/>
      <c r="B478" s="91"/>
      <c r="C478" s="91"/>
      <c r="D478" s="91"/>
      <c r="E478" s="148">
        <f>COUNTIF($G$4:G478,G478)</f>
        <v>0</v>
      </c>
      <c r="F478" s="148" t="str">
        <f t="shared" si="8"/>
        <v>0</v>
      </c>
      <c r="G478" s="91"/>
      <c r="H478" s="91"/>
      <c r="I478" s="91"/>
      <c r="J478" s="91"/>
      <c r="K478" s="91"/>
      <c r="L478" s="158"/>
    </row>
    <row r="479" spans="1:12">
      <c r="A479" s="157"/>
      <c r="B479" s="91"/>
      <c r="C479" s="91"/>
      <c r="D479" s="91"/>
      <c r="E479" s="148">
        <f>COUNTIF($G$4:G479,G479)</f>
        <v>0</v>
      </c>
      <c r="F479" s="148" t="str">
        <f t="shared" si="8"/>
        <v>0</v>
      </c>
      <c r="G479" s="91"/>
      <c r="H479" s="91"/>
      <c r="I479" s="91"/>
      <c r="J479" s="91"/>
      <c r="K479" s="91"/>
      <c r="L479" s="158"/>
    </row>
    <row r="480" spans="1:12">
      <c r="A480" s="157"/>
      <c r="B480" s="91"/>
      <c r="C480" s="91"/>
      <c r="D480" s="91"/>
      <c r="E480" s="148">
        <f>COUNTIF($G$4:G480,G480)</f>
        <v>0</v>
      </c>
      <c r="F480" s="148" t="str">
        <f t="shared" si="8"/>
        <v>0</v>
      </c>
      <c r="G480" s="91"/>
      <c r="H480" s="91"/>
      <c r="I480" s="91"/>
      <c r="J480" s="91"/>
      <c r="K480" s="91"/>
      <c r="L480" s="158"/>
    </row>
    <row r="481" spans="1:12">
      <c r="A481" s="157"/>
      <c r="B481" s="91"/>
      <c r="C481" s="91"/>
      <c r="D481" s="91"/>
      <c r="E481" s="148">
        <f>COUNTIF($G$4:G481,G481)</f>
        <v>0</v>
      </c>
      <c r="F481" s="148" t="str">
        <f t="shared" si="8"/>
        <v>0</v>
      </c>
      <c r="G481" s="91"/>
      <c r="H481" s="91"/>
      <c r="I481" s="91"/>
      <c r="J481" s="91"/>
      <c r="K481" s="91"/>
      <c r="L481" s="158"/>
    </row>
    <row r="482" spans="1:12">
      <c r="A482" s="157"/>
      <c r="B482" s="91"/>
      <c r="C482" s="91"/>
      <c r="D482" s="91"/>
      <c r="E482" s="148">
        <f>COUNTIF($G$4:G482,G482)</f>
        <v>0</v>
      </c>
      <c r="F482" s="148" t="str">
        <f t="shared" si="8"/>
        <v>0</v>
      </c>
      <c r="G482" s="91"/>
      <c r="H482" s="91"/>
      <c r="I482" s="91"/>
      <c r="J482" s="91"/>
      <c r="K482" s="91"/>
      <c r="L482" s="158"/>
    </row>
    <row r="483" spans="1:12">
      <c r="A483" s="157"/>
      <c r="B483" s="91"/>
      <c r="C483" s="91"/>
      <c r="D483" s="91"/>
      <c r="E483" s="148">
        <f>COUNTIF($G$4:G483,G483)</f>
        <v>0</v>
      </c>
      <c r="F483" s="148" t="str">
        <f t="shared" si="8"/>
        <v>0</v>
      </c>
      <c r="G483" s="91"/>
      <c r="H483" s="91"/>
      <c r="I483" s="91"/>
      <c r="J483" s="91"/>
      <c r="K483" s="91"/>
      <c r="L483" s="158"/>
    </row>
    <row r="484" spans="1:12">
      <c r="A484" s="157"/>
      <c r="B484" s="91"/>
      <c r="C484" s="91"/>
      <c r="D484" s="91"/>
      <c r="E484" s="148">
        <f>COUNTIF($G$4:G484,G484)</f>
        <v>0</v>
      </c>
      <c r="F484" s="148" t="str">
        <f t="shared" si="8"/>
        <v>0</v>
      </c>
      <c r="G484" s="91"/>
      <c r="H484" s="91"/>
      <c r="I484" s="91"/>
      <c r="J484" s="91"/>
      <c r="K484" s="91"/>
      <c r="L484" s="158"/>
    </row>
    <row r="485" spans="1:12">
      <c r="A485" s="157"/>
      <c r="B485" s="91"/>
      <c r="C485" s="91"/>
      <c r="D485" s="91"/>
      <c r="E485" s="148">
        <f>COUNTIF($G$4:G485,G485)</f>
        <v>0</v>
      </c>
      <c r="F485" s="148" t="str">
        <f t="shared" si="8"/>
        <v>0</v>
      </c>
      <c r="G485" s="91"/>
      <c r="H485" s="91"/>
      <c r="I485" s="91"/>
      <c r="J485" s="91"/>
      <c r="K485" s="91"/>
      <c r="L485" s="158"/>
    </row>
    <row r="486" spans="1:12">
      <c r="A486" s="157"/>
      <c r="B486" s="91"/>
      <c r="C486" s="91"/>
      <c r="D486" s="91"/>
      <c r="E486" s="148">
        <f>COUNTIF($G$4:G486,G486)</f>
        <v>0</v>
      </c>
      <c r="F486" s="148" t="str">
        <f t="shared" si="8"/>
        <v>0</v>
      </c>
      <c r="G486" s="91"/>
      <c r="H486" s="91"/>
      <c r="I486" s="91"/>
      <c r="J486" s="91"/>
      <c r="K486" s="91"/>
      <c r="L486" s="158"/>
    </row>
    <row r="487" spans="1:12">
      <c r="A487" s="157"/>
      <c r="B487" s="91"/>
      <c r="C487" s="91"/>
      <c r="D487" s="91"/>
      <c r="E487" s="148">
        <f>COUNTIF($G$4:G487,G487)</f>
        <v>0</v>
      </c>
      <c r="F487" s="148" t="str">
        <f t="shared" si="8"/>
        <v>0</v>
      </c>
      <c r="G487" s="91"/>
      <c r="H487" s="91"/>
      <c r="I487" s="91"/>
      <c r="J487" s="91"/>
      <c r="K487" s="91"/>
      <c r="L487" s="158"/>
    </row>
    <row r="488" spans="1:12">
      <c r="A488" s="157"/>
      <c r="B488" s="91"/>
      <c r="C488" s="91"/>
      <c r="D488" s="91"/>
      <c r="E488" s="148">
        <f>COUNTIF($G$4:G488,G488)</f>
        <v>0</v>
      </c>
      <c r="F488" s="148" t="str">
        <f t="shared" si="8"/>
        <v>0</v>
      </c>
      <c r="G488" s="91"/>
      <c r="H488" s="91"/>
      <c r="I488" s="91"/>
      <c r="J488" s="91"/>
      <c r="K488" s="91"/>
      <c r="L488" s="158"/>
    </row>
    <row r="489" spans="1:12">
      <c r="A489" s="157"/>
      <c r="B489" s="91"/>
      <c r="C489" s="91"/>
      <c r="D489" s="91"/>
      <c r="E489" s="148">
        <f>COUNTIF($G$4:G489,G489)</f>
        <v>0</v>
      </c>
      <c r="F489" s="148" t="str">
        <f t="shared" si="8"/>
        <v>0</v>
      </c>
      <c r="G489" s="91"/>
      <c r="H489" s="91"/>
      <c r="I489" s="91"/>
      <c r="J489" s="91"/>
      <c r="K489" s="91"/>
      <c r="L489" s="158"/>
    </row>
    <row r="490" spans="1:12">
      <c r="A490" s="157"/>
      <c r="B490" s="91"/>
      <c r="C490" s="91"/>
      <c r="D490" s="91"/>
      <c r="E490" s="148">
        <f>COUNTIF($G$4:G490,G490)</f>
        <v>0</v>
      </c>
      <c r="F490" s="148" t="str">
        <f t="shared" si="8"/>
        <v>0</v>
      </c>
      <c r="G490" s="91"/>
      <c r="H490" s="91"/>
      <c r="I490" s="91"/>
      <c r="J490" s="91"/>
      <c r="K490" s="91"/>
      <c r="L490" s="158"/>
    </row>
    <row r="491" spans="1:12">
      <c r="A491" s="157"/>
      <c r="B491" s="91"/>
      <c r="C491" s="91"/>
      <c r="D491" s="91"/>
      <c r="E491" s="148">
        <f>COUNTIF($G$4:G491,G491)</f>
        <v>0</v>
      </c>
      <c r="F491" s="148" t="str">
        <f t="shared" si="8"/>
        <v>0</v>
      </c>
      <c r="G491" s="91"/>
      <c r="H491" s="91"/>
      <c r="I491" s="91"/>
      <c r="J491" s="91"/>
      <c r="K491" s="91"/>
      <c r="L491" s="158"/>
    </row>
    <row r="492" spans="1:12">
      <c r="A492" s="157"/>
      <c r="B492" s="91"/>
      <c r="C492" s="91"/>
      <c r="D492" s="91"/>
      <c r="E492" s="148">
        <f>COUNTIF($G$4:G492,G492)</f>
        <v>0</v>
      </c>
      <c r="F492" s="148" t="str">
        <f t="shared" si="8"/>
        <v>0</v>
      </c>
      <c r="G492" s="91"/>
      <c r="H492" s="91"/>
      <c r="I492" s="91"/>
      <c r="J492" s="91"/>
      <c r="K492" s="91"/>
      <c r="L492" s="158"/>
    </row>
    <row r="493" spans="1:12">
      <c r="A493" s="157"/>
      <c r="B493" s="91"/>
      <c r="C493" s="91"/>
      <c r="D493" s="91"/>
      <c r="E493" s="148">
        <f>COUNTIF($G$4:G493,G493)</f>
        <v>0</v>
      </c>
      <c r="F493" s="148" t="str">
        <f t="shared" si="8"/>
        <v>0</v>
      </c>
      <c r="G493" s="91"/>
      <c r="H493" s="91"/>
      <c r="I493" s="91"/>
      <c r="J493" s="91"/>
      <c r="K493" s="91"/>
      <c r="L493" s="158"/>
    </row>
    <row r="494" spans="1:12">
      <c r="A494" s="157"/>
      <c r="B494" s="91"/>
      <c r="C494" s="91"/>
      <c r="D494" s="91"/>
      <c r="E494" s="148">
        <f>COUNTIF($G$4:G494,G494)</f>
        <v>0</v>
      </c>
      <c r="F494" s="148" t="str">
        <f t="shared" si="8"/>
        <v>0</v>
      </c>
      <c r="G494" s="91"/>
      <c r="H494" s="91"/>
      <c r="I494" s="91"/>
      <c r="J494" s="91"/>
      <c r="K494" s="91"/>
      <c r="L494" s="158"/>
    </row>
    <row r="495" spans="1:12">
      <c r="A495" s="157"/>
      <c r="B495" s="91"/>
      <c r="C495" s="91"/>
      <c r="D495" s="91"/>
      <c r="E495" s="148">
        <f>COUNTIF($G$4:G495,G495)</f>
        <v>0</v>
      </c>
      <c r="F495" s="148" t="str">
        <f t="shared" si="8"/>
        <v>0</v>
      </c>
      <c r="G495" s="91"/>
      <c r="H495" s="91"/>
      <c r="I495" s="91"/>
      <c r="J495" s="91"/>
      <c r="K495" s="91"/>
      <c r="L495" s="158"/>
    </row>
    <row r="496" spans="1:12">
      <c r="A496" s="157"/>
      <c r="B496" s="91"/>
      <c r="C496" s="91"/>
      <c r="D496" s="91"/>
      <c r="E496" s="148">
        <f>COUNTIF($G$4:G496,G496)</f>
        <v>0</v>
      </c>
      <c r="F496" s="148" t="str">
        <f t="shared" si="8"/>
        <v>0</v>
      </c>
      <c r="G496" s="91"/>
      <c r="H496" s="91"/>
      <c r="I496" s="91"/>
      <c r="J496" s="91"/>
      <c r="K496" s="91"/>
      <c r="L496" s="158"/>
    </row>
    <row r="497" spans="1:12">
      <c r="A497" s="157"/>
      <c r="B497" s="91"/>
      <c r="C497" s="91"/>
      <c r="D497" s="91"/>
      <c r="E497" s="148">
        <f>COUNTIF($G$4:G497,G497)</f>
        <v>0</v>
      </c>
      <c r="F497" s="148" t="str">
        <f t="shared" si="8"/>
        <v>0</v>
      </c>
      <c r="G497" s="91"/>
      <c r="H497" s="91"/>
      <c r="I497" s="91"/>
      <c r="J497" s="91"/>
      <c r="K497" s="91"/>
      <c r="L497" s="158"/>
    </row>
    <row r="498" spans="1:12">
      <c r="A498" s="157"/>
      <c r="B498" s="91"/>
      <c r="C498" s="91"/>
      <c r="D498" s="91"/>
      <c r="E498" s="148">
        <f>COUNTIF($G$4:G498,G498)</f>
        <v>0</v>
      </c>
      <c r="F498" s="148" t="str">
        <f t="shared" si="8"/>
        <v>0</v>
      </c>
      <c r="G498" s="91"/>
      <c r="H498" s="91"/>
      <c r="I498" s="91"/>
      <c r="J498" s="91"/>
      <c r="K498" s="91"/>
      <c r="L498" s="158"/>
    </row>
    <row r="499" spans="1:12">
      <c r="A499" s="157"/>
      <c r="B499" s="91"/>
      <c r="C499" s="91"/>
      <c r="D499" s="91"/>
      <c r="E499" s="148">
        <f>COUNTIF($G$4:G499,G499)</f>
        <v>0</v>
      </c>
      <c r="F499" s="148" t="str">
        <f t="shared" si="8"/>
        <v>0</v>
      </c>
      <c r="G499" s="91"/>
      <c r="H499" s="91"/>
      <c r="I499" s="91"/>
      <c r="J499" s="91"/>
      <c r="K499" s="91"/>
      <c r="L499" s="158"/>
    </row>
    <row r="500" spans="1:12">
      <c r="A500" s="159"/>
      <c r="B500" s="160"/>
      <c r="C500" s="160"/>
      <c r="D500" s="160"/>
      <c r="E500" s="149">
        <f>COUNTIF($G$4:G500,G500)</f>
        <v>0</v>
      </c>
      <c r="F500" s="149" t="str">
        <f t="shared" si="8"/>
        <v>0</v>
      </c>
      <c r="G500" s="160"/>
      <c r="H500" s="160"/>
      <c r="I500" s="160"/>
      <c r="J500" s="160"/>
      <c r="K500" s="160"/>
      <c r="L500" s="161"/>
    </row>
  </sheetData>
  <mergeCells count="1">
    <mergeCell ref="A2:L2"/>
  </mergeCells>
  <phoneticPr fontId="2"/>
  <conditionalFormatting sqref="B4:B26">
    <cfRule type="containsText" dxfId="5" priority="1" operator="containsText" text="売">
      <formula>NOT(ISERROR(SEARCH("売",B4)))</formula>
    </cfRule>
    <cfRule type="containsText" dxfId="4" priority="2" operator="containsText" text="買">
      <formula>NOT(ISERROR(SEARCH("買",B4)))</formula>
    </cfRule>
  </conditionalFormatting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/>
  <dimension ref="A1:I500"/>
  <sheetViews>
    <sheetView workbookViewId="0">
      <selection activeCell="K13" sqref="K13"/>
    </sheetView>
  </sheetViews>
  <sheetFormatPr defaultRowHeight="13.5"/>
  <cols>
    <col min="1" max="1" width="15.375" customWidth="1"/>
    <col min="3" max="3" width="8.5" customWidth="1"/>
    <col min="4" max="4" width="12.25" customWidth="1"/>
    <col min="6" max="6" width="25.625" customWidth="1"/>
    <col min="7" max="7" width="16.125" customWidth="1"/>
  </cols>
  <sheetData>
    <row r="1" spans="1:9">
      <c r="A1" s="121" t="str">
        <f>[1]!FOPEXEC(A3,A4)</f>
        <v>FOPEXEC(A3,A4)</v>
      </c>
      <c r="B1" s="121" t="str">
        <f>[1]!FOPEXEC(B3,B4)</f>
        <v>FOPEXEC(B3,B4)</v>
      </c>
      <c r="C1" s="121" t="str">
        <f>[1]!FOPEXEC(C3,C4)</f>
        <v>FOPEXEC(C3,C4)</v>
      </c>
      <c r="D1" s="121" t="str">
        <f>[1]!FOPEXEC(D3,D4)</f>
        <v>FOPEXEC(D3,D4)</v>
      </c>
      <c r="E1" s="121" t="str">
        <f>[1]!FOPEXEC(E3,E4)</f>
        <v>FOPEXEC(E3,E4)</v>
      </c>
      <c r="F1" s="121" t="str">
        <f>[1]!FOPEXEC(F3,F4)</f>
        <v>FOPEXEC(F3,F4)</v>
      </c>
      <c r="G1" s="121" t="str">
        <f>[1]!FOPEXEC(G3,G4)</f>
        <v>FOPEXEC(G3,G4)</v>
      </c>
      <c r="H1" t="str">
        <f>[1]!FOPEXEC(H3,H4)</f>
        <v>FOPEXEC(H3,H4)</v>
      </c>
      <c r="I1" s="121" t="str">
        <f>[1]!FOPEXEC(I3,I4)</f>
        <v>FOPEXEC(I3,I4)</v>
      </c>
    </row>
    <row r="2" spans="1:9">
      <c r="A2" s="364" t="s">
        <v>131</v>
      </c>
      <c r="B2" s="365"/>
      <c r="C2" s="365"/>
      <c r="D2" s="365"/>
      <c r="E2" s="365"/>
      <c r="F2" s="365"/>
      <c r="G2" s="365"/>
      <c r="H2" s="365"/>
      <c r="I2" s="366"/>
    </row>
    <row r="3" spans="1:9">
      <c r="A3" s="150" t="s">
        <v>123</v>
      </c>
      <c r="B3" s="150" t="s">
        <v>124</v>
      </c>
      <c r="C3" s="150" t="s">
        <v>125</v>
      </c>
      <c r="D3" s="151" t="s">
        <v>120</v>
      </c>
      <c r="E3" s="151" t="s">
        <v>126</v>
      </c>
      <c r="F3" s="151" t="s">
        <v>127</v>
      </c>
      <c r="G3" s="150" t="s">
        <v>128</v>
      </c>
      <c r="H3" s="152" t="s">
        <v>129</v>
      </c>
      <c r="I3" s="153" t="s">
        <v>130</v>
      </c>
    </row>
    <row r="4" spans="1:9">
      <c r="A4" s="84"/>
      <c r="B4" s="133"/>
      <c r="C4" s="130"/>
      <c r="D4" s="82"/>
      <c r="E4" s="82"/>
      <c r="F4" s="130"/>
      <c r="G4" s="174"/>
      <c r="H4" s="195"/>
      <c r="I4" s="156"/>
    </row>
    <row r="5" spans="1:9">
      <c r="A5" s="157"/>
      <c r="B5" s="133"/>
      <c r="C5" s="81"/>
      <c r="D5" s="91"/>
      <c r="E5" s="91"/>
      <c r="F5" s="81"/>
      <c r="G5" s="155"/>
      <c r="H5" s="166"/>
      <c r="I5" s="158"/>
    </row>
    <row r="6" spans="1:9">
      <c r="A6" s="157"/>
      <c r="B6" s="133"/>
      <c r="C6" s="81"/>
      <c r="D6" s="91"/>
      <c r="E6" s="91"/>
      <c r="F6" s="81"/>
      <c r="G6" s="155"/>
      <c r="H6" s="166"/>
      <c r="I6" s="158"/>
    </row>
    <row r="7" spans="1:9">
      <c r="A7" s="157"/>
      <c r="B7" s="133"/>
      <c r="C7" s="81"/>
      <c r="D7" s="91"/>
      <c r="E7" s="91"/>
      <c r="F7" s="81"/>
      <c r="G7" s="155"/>
      <c r="H7" s="166"/>
      <c r="I7" s="158"/>
    </row>
    <row r="8" spans="1:9">
      <c r="A8" s="157"/>
      <c r="B8" s="133"/>
      <c r="C8" s="81"/>
      <c r="D8" s="91"/>
      <c r="E8" s="91"/>
      <c r="F8" s="81"/>
      <c r="G8" s="155"/>
      <c r="H8" s="166"/>
      <c r="I8" s="158"/>
    </row>
    <row r="9" spans="1:9">
      <c r="A9" s="157"/>
      <c r="B9" s="133"/>
      <c r="C9" s="81"/>
      <c r="D9" s="91"/>
      <c r="E9" s="91"/>
      <c r="F9" s="81"/>
      <c r="G9" s="155"/>
      <c r="H9" s="166"/>
      <c r="I9" s="158"/>
    </row>
    <row r="10" spans="1:9">
      <c r="A10" s="157"/>
      <c r="B10" s="133"/>
      <c r="C10" s="81"/>
      <c r="D10" s="91"/>
      <c r="E10" s="91"/>
      <c r="F10" s="81"/>
      <c r="G10" s="155"/>
      <c r="H10" s="166"/>
      <c r="I10" s="158"/>
    </row>
    <row r="11" spans="1:9">
      <c r="A11" s="157"/>
      <c r="B11" s="133"/>
      <c r="C11" s="81"/>
      <c r="D11" s="91"/>
      <c r="E11" s="91"/>
      <c r="F11" s="81"/>
      <c r="G11" s="155"/>
      <c r="H11" s="166"/>
      <c r="I11" s="158"/>
    </row>
    <row r="12" spans="1:9">
      <c r="A12" s="157"/>
      <c r="B12" s="133"/>
      <c r="C12" s="81"/>
      <c r="D12" s="91"/>
      <c r="E12" s="91"/>
      <c r="F12" s="81"/>
      <c r="G12" s="155"/>
      <c r="H12" s="166"/>
      <c r="I12" s="158"/>
    </row>
    <row r="13" spans="1:9">
      <c r="A13" s="157"/>
      <c r="B13" s="133"/>
      <c r="C13" s="81"/>
      <c r="D13" s="91"/>
      <c r="E13" s="91"/>
      <c r="F13" s="81"/>
      <c r="G13" s="155"/>
      <c r="H13" s="166"/>
      <c r="I13" s="158"/>
    </row>
    <row r="14" spans="1:9">
      <c r="A14" s="157"/>
      <c r="B14" s="133"/>
      <c r="C14" s="81"/>
      <c r="D14" s="91"/>
      <c r="E14" s="91"/>
      <c r="F14" s="81"/>
      <c r="G14" s="155"/>
      <c r="H14" s="166"/>
      <c r="I14" s="158"/>
    </row>
    <row r="15" spans="1:9">
      <c r="A15" s="157"/>
      <c r="B15" s="133"/>
      <c r="C15" s="81"/>
      <c r="D15" s="91"/>
      <c r="E15" s="91"/>
      <c r="F15" s="81"/>
      <c r="G15" s="155"/>
      <c r="H15" s="166"/>
      <c r="I15" s="158"/>
    </row>
    <row r="16" spans="1:9">
      <c r="A16" s="157"/>
      <c r="B16" s="133"/>
      <c r="C16" s="81"/>
      <c r="D16" s="91"/>
      <c r="E16" s="91"/>
      <c r="F16" s="81"/>
      <c r="G16" s="155"/>
      <c r="H16" s="166"/>
      <c r="I16" s="158"/>
    </row>
    <row r="17" spans="1:9">
      <c r="A17" s="157"/>
      <c r="B17" s="133"/>
      <c r="C17" s="81"/>
      <c r="D17" s="91"/>
      <c r="E17" s="91"/>
      <c r="F17" s="81"/>
      <c r="G17" s="155"/>
      <c r="H17" s="166"/>
      <c r="I17" s="158"/>
    </row>
    <row r="18" spans="1:9">
      <c r="A18" s="157"/>
      <c r="B18" s="133"/>
      <c r="C18" s="81"/>
      <c r="D18" s="91"/>
      <c r="E18" s="91"/>
      <c r="F18" s="81"/>
      <c r="G18" s="155"/>
      <c r="H18" s="91"/>
      <c r="I18" s="158"/>
    </row>
    <row r="19" spans="1:9">
      <c r="A19" s="157"/>
      <c r="B19" s="133"/>
      <c r="C19" s="81"/>
      <c r="D19" s="91"/>
      <c r="E19" s="91"/>
      <c r="F19" s="81"/>
      <c r="G19" s="155"/>
      <c r="H19" s="166"/>
      <c r="I19" s="158"/>
    </row>
    <row r="20" spans="1:9">
      <c r="A20" s="157"/>
      <c r="B20" s="133"/>
      <c r="C20" s="81"/>
      <c r="D20" s="91"/>
      <c r="E20" s="91"/>
      <c r="F20" s="81"/>
      <c r="G20" s="155"/>
      <c r="H20" s="166"/>
      <c r="I20" s="158"/>
    </row>
    <row r="21" spans="1:9">
      <c r="A21" s="157"/>
      <c r="B21" s="133"/>
      <c r="C21" s="81"/>
      <c r="D21" s="91"/>
      <c r="E21" s="91"/>
      <c r="F21" s="81"/>
      <c r="G21" s="155"/>
      <c r="H21" s="91"/>
      <c r="I21" s="158"/>
    </row>
    <row r="22" spans="1:9">
      <c r="A22" s="157"/>
      <c r="B22" s="133"/>
      <c r="C22" s="81"/>
      <c r="D22" s="91"/>
      <c r="E22" s="91"/>
      <c r="F22" s="81"/>
      <c r="G22" s="155"/>
      <c r="H22" s="91"/>
      <c r="I22" s="158"/>
    </row>
    <row r="23" spans="1:9">
      <c r="A23" s="157"/>
      <c r="B23" s="133"/>
      <c r="C23" s="81"/>
      <c r="D23" s="91"/>
      <c r="E23" s="91"/>
      <c r="F23" s="81"/>
      <c r="G23" s="155"/>
      <c r="H23" s="91"/>
      <c r="I23" s="158"/>
    </row>
    <row r="24" spans="1:9">
      <c r="A24" s="157"/>
      <c r="B24" s="133"/>
      <c r="C24" s="81"/>
      <c r="D24" s="91"/>
      <c r="E24" s="91"/>
      <c r="F24" s="81"/>
      <c r="G24" s="155"/>
      <c r="H24" s="91"/>
      <c r="I24" s="158"/>
    </row>
    <row r="25" spans="1:9">
      <c r="A25" s="157"/>
      <c r="B25" s="133"/>
      <c r="C25" s="81"/>
      <c r="D25" s="91"/>
      <c r="E25" s="91"/>
      <c r="F25" s="81"/>
      <c r="G25" s="155"/>
      <c r="H25" s="91"/>
      <c r="I25" s="158"/>
    </row>
    <row r="26" spans="1:9">
      <c r="A26" s="157"/>
      <c r="B26" s="133"/>
      <c r="C26" s="81"/>
      <c r="D26" s="91"/>
      <c r="E26" s="91"/>
      <c r="F26" s="81"/>
      <c r="G26" s="155"/>
      <c r="H26" s="91"/>
      <c r="I26" s="158"/>
    </row>
    <row r="27" spans="1:9">
      <c r="A27" s="157"/>
      <c r="B27" s="91"/>
      <c r="C27" s="91"/>
      <c r="D27" s="91"/>
      <c r="E27" s="91"/>
      <c r="F27" s="91"/>
      <c r="G27" s="91"/>
      <c r="H27" s="91"/>
      <c r="I27" s="158"/>
    </row>
    <row r="28" spans="1:9">
      <c r="A28" s="157"/>
      <c r="B28" s="91"/>
      <c r="C28" s="91"/>
      <c r="D28" s="91"/>
      <c r="E28" s="91"/>
      <c r="F28" s="91"/>
      <c r="G28" s="91"/>
      <c r="H28" s="91"/>
      <c r="I28" s="158"/>
    </row>
    <row r="29" spans="1:9">
      <c r="A29" s="157"/>
      <c r="B29" s="91"/>
      <c r="C29" s="91"/>
      <c r="D29" s="91"/>
      <c r="E29" s="91"/>
      <c r="F29" s="91"/>
      <c r="G29" s="91"/>
      <c r="H29" s="91"/>
      <c r="I29" s="158"/>
    </row>
    <row r="30" spans="1:9">
      <c r="A30" s="157"/>
      <c r="B30" s="91"/>
      <c r="C30" s="91"/>
      <c r="D30" s="91"/>
      <c r="E30" s="91"/>
      <c r="F30" s="91"/>
      <c r="G30" s="91"/>
      <c r="H30" s="91"/>
      <c r="I30" s="158"/>
    </row>
    <row r="31" spans="1:9">
      <c r="A31" s="157"/>
      <c r="B31" s="91"/>
      <c r="C31" s="91"/>
      <c r="D31" s="91"/>
      <c r="E31" s="91"/>
      <c r="F31" s="91"/>
      <c r="G31" s="91"/>
      <c r="H31" s="91"/>
      <c r="I31" s="158"/>
    </row>
    <row r="32" spans="1:9">
      <c r="A32" s="157"/>
      <c r="B32" s="91"/>
      <c r="C32" s="91"/>
      <c r="D32" s="91"/>
      <c r="E32" s="91"/>
      <c r="F32" s="91"/>
      <c r="G32" s="91"/>
      <c r="H32" s="91"/>
      <c r="I32" s="158"/>
    </row>
    <row r="33" spans="1:9">
      <c r="A33" s="157"/>
      <c r="B33" s="91"/>
      <c r="C33" s="91"/>
      <c r="D33" s="91"/>
      <c r="E33" s="91"/>
      <c r="F33" s="91"/>
      <c r="G33" s="91"/>
      <c r="H33" s="91"/>
      <c r="I33" s="158"/>
    </row>
    <row r="34" spans="1:9">
      <c r="A34" s="157"/>
      <c r="B34" s="91"/>
      <c r="C34" s="91"/>
      <c r="D34" s="91"/>
      <c r="E34" s="91"/>
      <c r="F34" s="91"/>
      <c r="G34" s="91"/>
      <c r="H34" s="91"/>
      <c r="I34" s="158"/>
    </row>
    <row r="35" spans="1:9">
      <c r="A35" s="157"/>
      <c r="B35" s="91"/>
      <c r="C35" s="91"/>
      <c r="D35" s="91"/>
      <c r="E35" s="91"/>
      <c r="F35" s="91"/>
      <c r="G35" s="91"/>
      <c r="H35" s="91"/>
      <c r="I35" s="158"/>
    </row>
    <row r="36" spans="1:9">
      <c r="A36" s="157"/>
      <c r="B36" s="91"/>
      <c r="C36" s="91"/>
      <c r="D36" s="91"/>
      <c r="E36" s="91"/>
      <c r="F36" s="91"/>
      <c r="G36" s="91"/>
      <c r="H36" s="91"/>
      <c r="I36" s="158"/>
    </row>
    <row r="37" spans="1:9">
      <c r="A37" s="157"/>
      <c r="B37" s="91"/>
      <c r="C37" s="91"/>
      <c r="D37" s="91"/>
      <c r="E37" s="91"/>
      <c r="F37" s="91"/>
      <c r="G37" s="91"/>
      <c r="H37" s="91"/>
      <c r="I37" s="158"/>
    </row>
    <row r="38" spans="1:9">
      <c r="A38" s="157"/>
      <c r="B38" s="91"/>
      <c r="C38" s="91"/>
      <c r="D38" s="91"/>
      <c r="E38" s="91"/>
      <c r="F38" s="91"/>
      <c r="G38" s="91"/>
      <c r="H38" s="91"/>
      <c r="I38" s="158"/>
    </row>
    <row r="39" spans="1:9">
      <c r="A39" s="157"/>
      <c r="B39" s="91"/>
      <c r="C39" s="91"/>
      <c r="D39" s="91"/>
      <c r="E39" s="91"/>
      <c r="F39" s="91"/>
      <c r="G39" s="91"/>
      <c r="H39" s="91"/>
      <c r="I39" s="158"/>
    </row>
    <row r="40" spans="1:9">
      <c r="A40" s="157"/>
      <c r="B40" s="91"/>
      <c r="C40" s="91"/>
      <c r="D40" s="91"/>
      <c r="E40" s="91"/>
      <c r="F40" s="91"/>
      <c r="G40" s="91"/>
      <c r="H40" s="91"/>
      <c r="I40" s="158"/>
    </row>
    <row r="41" spans="1:9">
      <c r="A41" s="157"/>
      <c r="B41" s="91"/>
      <c r="C41" s="91"/>
      <c r="D41" s="91"/>
      <c r="E41" s="91"/>
      <c r="F41" s="91"/>
      <c r="G41" s="91"/>
      <c r="H41" s="91"/>
      <c r="I41" s="158"/>
    </row>
    <row r="42" spans="1:9">
      <c r="A42" s="157"/>
      <c r="B42" s="91"/>
      <c r="C42" s="91"/>
      <c r="D42" s="91"/>
      <c r="E42" s="91"/>
      <c r="F42" s="91"/>
      <c r="G42" s="91"/>
      <c r="H42" s="91"/>
      <c r="I42" s="158"/>
    </row>
    <row r="43" spans="1:9">
      <c r="A43" s="157"/>
      <c r="B43" s="91"/>
      <c r="C43" s="91"/>
      <c r="D43" s="91"/>
      <c r="E43" s="91"/>
      <c r="F43" s="91"/>
      <c r="G43" s="91"/>
      <c r="H43" s="91"/>
      <c r="I43" s="158"/>
    </row>
    <row r="44" spans="1:9">
      <c r="A44" s="157"/>
      <c r="B44" s="91"/>
      <c r="C44" s="91"/>
      <c r="D44" s="91"/>
      <c r="E44" s="91"/>
      <c r="F44" s="91"/>
      <c r="G44" s="91"/>
      <c r="H44" s="91"/>
      <c r="I44" s="158"/>
    </row>
    <row r="45" spans="1:9">
      <c r="A45" s="157"/>
      <c r="B45" s="91"/>
      <c r="C45" s="91"/>
      <c r="D45" s="91"/>
      <c r="E45" s="91"/>
      <c r="F45" s="91"/>
      <c r="G45" s="91"/>
      <c r="H45" s="91"/>
      <c r="I45" s="158"/>
    </row>
    <row r="46" spans="1:9">
      <c r="A46" s="157"/>
      <c r="B46" s="91"/>
      <c r="C46" s="91"/>
      <c r="D46" s="91"/>
      <c r="E46" s="91"/>
      <c r="F46" s="91"/>
      <c r="G46" s="91"/>
      <c r="H46" s="91"/>
      <c r="I46" s="158"/>
    </row>
    <row r="47" spans="1:9">
      <c r="A47" s="157"/>
      <c r="B47" s="91"/>
      <c r="C47" s="91"/>
      <c r="D47" s="91"/>
      <c r="E47" s="91"/>
      <c r="F47" s="91"/>
      <c r="G47" s="91"/>
      <c r="H47" s="91"/>
      <c r="I47" s="158"/>
    </row>
    <row r="48" spans="1:9">
      <c r="A48" s="157"/>
      <c r="B48" s="91"/>
      <c r="C48" s="91"/>
      <c r="D48" s="91"/>
      <c r="E48" s="91"/>
      <c r="F48" s="91"/>
      <c r="G48" s="91"/>
      <c r="H48" s="91"/>
      <c r="I48" s="158"/>
    </row>
    <row r="49" spans="1:9">
      <c r="A49" s="157"/>
      <c r="B49" s="91"/>
      <c r="C49" s="91"/>
      <c r="D49" s="91"/>
      <c r="E49" s="91"/>
      <c r="F49" s="91"/>
      <c r="G49" s="91"/>
      <c r="H49" s="91"/>
      <c r="I49" s="158"/>
    </row>
    <row r="50" spans="1:9">
      <c r="A50" s="157"/>
      <c r="B50" s="91"/>
      <c r="C50" s="91"/>
      <c r="D50" s="91"/>
      <c r="E50" s="91"/>
      <c r="F50" s="91"/>
      <c r="G50" s="91"/>
      <c r="H50" s="91"/>
      <c r="I50" s="158"/>
    </row>
    <row r="51" spans="1:9">
      <c r="A51" s="157"/>
      <c r="B51" s="91"/>
      <c r="C51" s="91"/>
      <c r="D51" s="91"/>
      <c r="E51" s="91"/>
      <c r="F51" s="91"/>
      <c r="G51" s="91"/>
      <c r="H51" s="91"/>
      <c r="I51" s="158"/>
    </row>
    <row r="52" spans="1:9">
      <c r="A52" s="157"/>
      <c r="B52" s="91"/>
      <c r="C52" s="91"/>
      <c r="D52" s="91"/>
      <c r="E52" s="91"/>
      <c r="F52" s="91"/>
      <c r="G52" s="91"/>
      <c r="H52" s="91"/>
      <c r="I52" s="158"/>
    </row>
    <row r="53" spans="1:9">
      <c r="A53" s="157"/>
      <c r="B53" s="91"/>
      <c r="C53" s="91"/>
      <c r="D53" s="91"/>
      <c r="E53" s="91"/>
      <c r="F53" s="91"/>
      <c r="G53" s="91"/>
      <c r="H53" s="91"/>
      <c r="I53" s="158"/>
    </row>
    <row r="54" spans="1:9">
      <c r="A54" s="157"/>
      <c r="B54" s="91"/>
      <c r="C54" s="91"/>
      <c r="D54" s="91"/>
      <c r="E54" s="91"/>
      <c r="F54" s="91"/>
      <c r="G54" s="91"/>
      <c r="H54" s="91"/>
      <c r="I54" s="158"/>
    </row>
    <row r="55" spans="1:9">
      <c r="A55" s="157"/>
      <c r="B55" s="91"/>
      <c r="C55" s="91"/>
      <c r="D55" s="91"/>
      <c r="E55" s="91"/>
      <c r="F55" s="91"/>
      <c r="G55" s="91"/>
      <c r="H55" s="91"/>
      <c r="I55" s="158"/>
    </row>
    <row r="56" spans="1:9">
      <c r="A56" s="157"/>
      <c r="B56" s="91"/>
      <c r="C56" s="91"/>
      <c r="D56" s="91"/>
      <c r="E56" s="91"/>
      <c r="F56" s="91"/>
      <c r="G56" s="91"/>
      <c r="H56" s="91"/>
      <c r="I56" s="158"/>
    </row>
    <row r="57" spans="1:9">
      <c r="A57" s="157"/>
      <c r="B57" s="91"/>
      <c r="C57" s="91"/>
      <c r="D57" s="91"/>
      <c r="E57" s="91"/>
      <c r="F57" s="91"/>
      <c r="G57" s="91"/>
      <c r="H57" s="91"/>
      <c r="I57" s="158"/>
    </row>
    <row r="58" spans="1:9">
      <c r="A58" s="157"/>
      <c r="B58" s="91"/>
      <c r="C58" s="91"/>
      <c r="D58" s="91"/>
      <c r="E58" s="91"/>
      <c r="F58" s="91"/>
      <c r="G58" s="91"/>
      <c r="H58" s="91"/>
      <c r="I58" s="158"/>
    </row>
    <row r="59" spans="1:9">
      <c r="A59" s="157"/>
      <c r="B59" s="91"/>
      <c r="C59" s="91"/>
      <c r="D59" s="91"/>
      <c r="E59" s="91"/>
      <c r="F59" s="91"/>
      <c r="G59" s="91"/>
      <c r="H59" s="91"/>
      <c r="I59" s="158"/>
    </row>
    <row r="60" spans="1:9">
      <c r="A60" s="157"/>
      <c r="B60" s="91"/>
      <c r="C60" s="91"/>
      <c r="D60" s="91"/>
      <c r="E60" s="91"/>
      <c r="F60" s="91"/>
      <c r="G60" s="91"/>
      <c r="H60" s="91"/>
      <c r="I60" s="158"/>
    </row>
    <row r="61" spans="1:9">
      <c r="A61" s="157"/>
      <c r="B61" s="91"/>
      <c r="C61" s="91"/>
      <c r="D61" s="91"/>
      <c r="E61" s="91"/>
      <c r="F61" s="91"/>
      <c r="G61" s="91"/>
      <c r="H61" s="91"/>
      <c r="I61" s="158"/>
    </row>
    <row r="62" spans="1:9">
      <c r="A62" s="157"/>
      <c r="B62" s="91"/>
      <c r="C62" s="91"/>
      <c r="D62" s="91"/>
      <c r="E62" s="91"/>
      <c r="F62" s="91"/>
      <c r="G62" s="91"/>
      <c r="H62" s="91"/>
      <c r="I62" s="158"/>
    </row>
    <row r="63" spans="1:9">
      <c r="A63" s="157"/>
      <c r="B63" s="91"/>
      <c r="C63" s="91"/>
      <c r="D63" s="91"/>
      <c r="E63" s="91"/>
      <c r="F63" s="91"/>
      <c r="G63" s="91"/>
      <c r="H63" s="91"/>
      <c r="I63" s="158"/>
    </row>
    <row r="64" spans="1:9">
      <c r="A64" s="157"/>
      <c r="B64" s="91"/>
      <c r="C64" s="91"/>
      <c r="D64" s="91"/>
      <c r="E64" s="91"/>
      <c r="F64" s="91"/>
      <c r="G64" s="91"/>
      <c r="H64" s="91"/>
      <c r="I64" s="158"/>
    </row>
    <row r="65" spans="1:9">
      <c r="A65" s="157"/>
      <c r="B65" s="91"/>
      <c r="C65" s="91"/>
      <c r="D65" s="91"/>
      <c r="E65" s="91"/>
      <c r="F65" s="91"/>
      <c r="G65" s="91"/>
      <c r="H65" s="91"/>
      <c r="I65" s="158"/>
    </row>
    <row r="66" spans="1:9">
      <c r="A66" s="157"/>
      <c r="B66" s="91"/>
      <c r="C66" s="91"/>
      <c r="D66" s="91"/>
      <c r="E66" s="91"/>
      <c r="F66" s="91"/>
      <c r="G66" s="91"/>
      <c r="H66" s="91"/>
      <c r="I66" s="158"/>
    </row>
    <row r="67" spans="1:9">
      <c r="A67" s="157"/>
      <c r="B67" s="91"/>
      <c r="C67" s="91"/>
      <c r="D67" s="91"/>
      <c r="E67" s="91"/>
      <c r="F67" s="91"/>
      <c r="G67" s="91"/>
      <c r="H67" s="91"/>
      <c r="I67" s="158"/>
    </row>
    <row r="68" spans="1:9">
      <c r="A68" s="157"/>
      <c r="B68" s="91"/>
      <c r="C68" s="91"/>
      <c r="D68" s="91"/>
      <c r="E68" s="91"/>
      <c r="F68" s="91"/>
      <c r="G68" s="91"/>
      <c r="H68" s="91"/>
      <c r="I68" s="158"/>
    </row>
    <row r="69" spans="1:9">
      <c r="A69" s="157"/>
      <c r="B69" s="91"/>
      <c r="C69" s="91"/>
      <c r="D69" s="91"/>
      <c r="E69" s="91"/>
      <c r="F69" s="91"/>
      <c r="G69" s="91"/>
      <c r="H69" s="91"/>
      <c r="I69" s="158"/>
    </row>
    <row r="70" spans="1:9">
      <c r="A70" s="157"/>
      <c r="B70" s="91"/>
      <c r="C70" s="91"/>
      <c r="D70" s="91"/>
      <c r="E70" s="91"/>
      <c r="F70" s="91"/>
      <c r="G70" s="91"/>
      <c r="H70" s="91"/>
      <c r="I70" s="158"/>
    </row>
    <row r="71" spans="1:9">
      <c r="A71" s="157"/>
      <c r="B71" s="91"/>
      <c r="C71" s="91"/>
      <c r="D71" s="91"/>
      <c r="E71" s="91"/>
      <c r="F71" s="91"/>
      <c r="G71" s="91"/>
      <c r="H71" s="91"/>
      <c r="I71" s="158"/>
    </row>
    <row r="72" spans="1:9">
      <c r="A72" s="157"/>
      <c r="B72" s="91"/>
      <c r="C72" s="91"/>
      <c r="D72" s="91"/>
      <c r="E72" s="91"/>
      <c r="F72" s="91"/>
      <c r="G72" s="91"/>
      <c r="H72" s="91"/>
      <c r="I72" s="158"/>
    </row>
    <row r="73" spans="1:9">
      <c r="A73" s="157"/>
      <c r="B73" s="91"/>
      <c r="C73" s="91"/>
      <c r="D73" s="91"/>
      <c r="E73" s="91"/>
      <c r="F73" s="91"/>
      <c r="G73" s="91"/>
      <c r="H73" s="91"/>
      <c r="I73" s="158"/>
    </row>
    <row r="74" spans="1:9">
      <c r="A74" s="157"/>
      <c r="B74" s="91"/>
      <c r="C74" s="91"/>
      <c r="D74" s="91"/>
      <c r="E74" s="91"/>
      <c r="F74" s="91"/>
      <c r="G74" s="91"/>
      <c r="H74" s="91"/>
      <c r="I74" s="158"/>
    </row>
    <row r="75" spans="1:9">
      <c r="A75" s="157"/>
      <c r="B75" s="91"/>
      <c r="C75" s="91"/>
      <c r="D75" s="91"/>
      <c r="E75" s="91"/>
      <c r="F75" s="91"/>
      <c r="G75" s="91"/>
      <c r="H75" s="91"/>
      <c r="I75" s="158"/>
    </row>
    <row r="76" spans="1:9">
      <c r="A76" s="157"/>
      <c r="B76" s="91"/>
      <c r="C76" s="91"/>
      <c r="D76" s="91"/>
      <c r="E76" s="91"/>
      <c r="F76" s="91"/>
      <c r="G76" s="91"/>
      <c r="H76" s="91"/>
      <c r="I76" s="158"/>
    </row>
    <row r="77" spans="1:9">
      <c r="A77" s="157"/>
      <c r="B77" s="91"/>
      <c r="C77" s="91"/>
      <c r="D77" s="91"/>
      <c r="E77" s="91"/>
      <c r="F77" s="91"/>
      <c r="G77" s="91"/>
      <c r="H77" s="91"/>
      <c r="I77" s="158"/>
    </row>
    <row r="78" spans="1:9">
      <c r="A78" s="157"/>
      <c r="B78" s="91"/>
      <c r="C78" s="91"/>
      <c r="D78" s="91"/>
      <c r="E78" s="91"/>
      <c r="F78" s="91"/>
      <c r="G78" s="91"/>
      <c r="H78" s="91"/>
      <c r="I78" s="158"/>
    </row>
    <row r="79" spans="1:9">
      <c r="A79" s="157"/>
      <c r="B79" s="91"/>
      <c r="C79" s="91"/>
      <c r="D79" s="91"/>
      <c r="E79" s="91"/>
      <c r="F79" s="91"/>
      <c r="G79" s="91"/>
      <c r="H79" s="91"/>
      <c r="I79" s="158"/>
    </row>
    <row r="80" spans="1:9">
      <c r="A80" s="157"/>
      <c r="B80" s="91"/>
      <c r="C80" s="91"/>
      <c r="D80" s="91"/>
      <c r="E80" s="91"/>
      <c r="F80" s="91"/>
      <c r="G80" s="91"/>
      <c r="H80" s="91"/>
      <c r="I80" s="158"/>
    </row>
    <row r="81" spans="1:9">
      <c r="A81" s="157"/>
      <c r="B81" s="91"/>
      <c r="C81" s="91"/>
      <c r="D81" s="91"/>
      <c r="E81" s="91"/>
      <c r="F81" s="91"/>
      <c r="G81" s="91"/>
      <c r="H81" s="91"/>
      <c r="I81" s="158"/>
    </row>
    <row r="82" spans="1:9">
      <c r="A82" s="157"/>
      <c r="B82" s="91"/>
      <c r="C82" s="91"/>
      <c r="D82" s="91"/>
      <c r="E82" s="91"/>
      <c r="F82" s="91"/>
      <c r="G82" s="91"/>
      <c r="H82" s="91"/>
      <c r="I82" s="158"/>
    </row>
    <row r="83" spans="1:9">
      <c r="A83" s="157"/>
      <c r="B83" s="91"/>
      <c r="C83" s="91"/>
      <c r="D83" s="91"/>
      <c r="E83" s="91"/>
      <c r="F83" s="91"/>
      <c r="G83" s="91"/>
      <c r="H83" s="91"/>
      <c r="I83" s="158"/>
    </row>
    <row r="84" spans="1:9">
      <c r="A84" s="157"/>
      <c r="B84" s="91"/>
      <c r="C84" s="91"/>
      <c r="D84" s="91"/>
      <c r="E84" s="91"/>
      <c r="F84" s="91"/>
      <c r="G84" s="91"/>
      <c r="H84" s="91"/>
      <c r="I84" s="158"/>
    </row>
    <row r="85" spans="1:9">
      <c r="A85" s="157"/>
      <c r="B85" s="91"/>
      <c r="C85" s="91"/>
      <c r="D85" s="91"/>
      <c r="E85" s="91"/>
      <c r="F85" s="91"/>
      <c r="G85" s="91"/>
      <c r="H85" s="91"/>
      <c r="I85" s="158"/>
    </row>
    <row r="86" spans="1:9">
      <c r="A86" s="157"/>
      <c r="B86" s="91"/>
      <c r="C86" s="91"/>
      <c r="D86" s="91"/>
      <c r="E86" s="91"/>
      <c r="F86" s="91"/>
      <c r="G86" s="91"/>
      <c r="H86" s="91"/>
      <c r="I86" s="158"/>
    </row>
    <row r="87" spans="1:9">
      <c r="A87" s="157"/>
      <c r="B87" s="91"/>
      <c r="C87" s="91"/>
      <c r="D87" s="91"/>
      <c r="E87" s="91"/>
      <c r="F87" s="91"/>
      <c r="G87" s="91"/>
      <c r="H87" s="91"/>
      <c r="I87" s="158"/>
    </row>
    <row r="88" spans="1:9">
      <c r="A88" s="157"/>
      <c r="B88" s="91"/>
      <c r="C88" s="91"/>
      <c r="D88" s="91"/>
      <c r="E88" s="91"/>
      <c r="F88" s="91"/>
      <c r="G88" s="91"/>
      <c r="H88" s="91"/>
      <c r="I88" s="158"/>
    </row>
    <row r="89" spans="1:9">
      <c r="A89" s="157"/>
      <c r="B89" s="91"/>
      <c r="C89" s="91"/>
      <c r="D89" s="91"/>
      <c r="E89" s="91"/>
      <c r="F89" s="91"/>
      <c r="G89" s="91"/>
      <c r="H89" s="91"/>
      <c r="I89" s="158"/>
    </row>
    <row r="90" spans="1:9">
      <c r="A90" s="157"/>
      <c r="B90" s="91"/>
      <c r="C90" s="91"/>
      <c r="D90" s="91"/>
      <c r="E90" s="91"/>
      <c r="F90" s="91"/>
      <c r="G90" s="91"/>
      <c r="H90" s="91"/>
      <c r="I90" s="158"/>
    </row>
    <row r="91" spans="1:9">
      <c r="A91" s="157"/>
      <c r="B91" s="91"/>
      <c r="C91" s="91"/>
      <c r="D91" s="91"/>
      <c r="E91" s="91"/>
      <c r="F91" s="91"/>
      <c r="G91" s="91"/>
      <c r="H91" s="91"/>
      <c r="I91" s="158"/>
    </row>
    <row r="92" spans="1:9">
      <c r="A92" s="157"/>
      <c r="B92" s="91"/>
      <c r="C92" s="91"/>
      <c r="D92" s="91"/>
      <c r="E92" s="91"/>
      <c r="F92" s="91"/>
      <c r="G92" s="91"/>
      <c r="H92" s="91"/>
      <c r="I92" s="158"/>
    </row>
    <row r="93" spans="1:9">
      <c r="A93" s="157"/>
      <c r="B93" s="91"/>
      <c r="C93" s="91"/>
      <c r="D93" s="91"/>
      <c r="E93" s="91"/>
      <c r="F93" s="91"/>
      <c r="G93" s="91"/>
      <c r="H93" s="91"/>
      <c r="I93" s="158"/>
    </row>
    <row r="94" spans="1:9">
      <c r="A94" s="157"/>
      <c r="B94" s="91"/>
      <c r="C94" s="91"/>
      <c r="D94" s="91"/>
      <c r="E94" s="91"/>
      <c r="F94" s="91"/>
      <c r="G94" s="91"/>
      <c r="H94" s="91"/>
      <c r="I94" s="158"/>
    </row>
    <row r="95" spans="1:9">
      <c r="A95" s="157"/>
      <c r="B95" s="91"/>
      <c r="C95" s="91"/>
      <c r="D95" s="91"/>
      <c r="E95" s="91"/>
      <c r="F95" s="91"/>
      <c r="G95" s="91"/>
      <c r="H95" s="91"/>
      <c r="I95" s="158"/>
    </row>
    <row r="96" spans="1:9">
      <c r="A96" s="157"/>
      <c r="B96" s="91"/>
      <c r="C96" s="91"/>
      <c r="D96" s="91"/>
      <c r="E96" s="91"/>
      <c r="F96" s="91"/>
      <c r="G96" s="91"/>
      <c r="H96" s="91"/>
      <c r="I96" s="158"/>
    </row>
    <row r="97" spans="1:9">
      <c r="A97" s="157"/>
      <c r="B97" s="91"/>
      <c r="C97" s="91"/>
      <c r="D97" s="91"/>
      <c r="E97" s="91"/>
      <c r="F97" s="91"/>
      <c r="G97" s="91"/>
      <c r="H97" s="91"/>
      <c r="I97" s="158"/>
    </row>
    <row r="98" spans="1:9">
      <c r="A98" s="157"/>
      <c r="B98" s="91"/>
      <c r="C98" s="91"/>
      <c r="D98" s="91"/>
      <c r="E98" s="91"/>
      <c r="F98" s="91"/>
      <c r="G98" s="91"/>
      <c r="H98" s="91"/>
      <c r="I98" s="158"/>
    </row>
    <row r="99" spans="1:9">
      <c r="A99" s="157"/>
      <c r="B99" s="91"/>
      <c r="C99" s="91"/>
      <c r="D99" s="91"/>
      <c r="E99" s="91"/>
      <c r="F99" s="91"/>
      <c r="G99" s="91"/>
      <c r="H99" s="91"/>
      <c r="I99" s="158"/>
    </row>
    <row r="100" spans="1:9">
      <c r="A100" s="157"/>
      <c r="B100" s="91"/>
      <c r="C100" s="91"/>
      <c r="D100" s="91"/>
      <c r="E100" s="91"/>
      <c r="F100" s="91"/>
      <c r="G100" s="91"/>
      <c r="H100" s="91"/>
      <c r="I100" s="158"/>
    </row>
    <row r="101" spans="1:9">
      <c r="A101" s="157"/>
      <c r="B101" s="91"/>
      <c r="C101" s="91"/>
      <c r="D101" s="91"/>
      <c r="E101" s="91"/>
      <c r="F101" s="91"/>
      <c r="G101" s="91"/>
      <c r="H101" s="91"/>
      <c r="I101" s="158"/>
    </row>
    <row r="102" spans="1:9">
      <c r="A102" s="157"/>
      <c r="B102" s="91"/>
      <c r="C102" s="91"/>
      <c r="D102" s="91"/>
      <c r="E102" s="91"/>
      <c r="F102" s="91"/>
      <c r="G102" s="91"/>
      <c r="H102" s="91"/>
      <c r="I102" s="158"/>
    </row>
    <row r="103" spans="1:9">
      <c r="A103" s="157"/>
      <c r="B103" s="91"/>
      <c r="C103" s="91"/>
      <c r="D103" s="91"/>
      <c r="E103" s="91"/>
      <c r="F103" s="91"/>
      <c r="G103" s="91"/>
      <c r="H103" s="91"/>
      <c r="I103" s="158"/>
    </row>
    <row r="104" spans="1:9">
      <c r="A104" s="157"/>
      <c r="B104" s="91"/>
      <c r="C104" s="91"/>
      <c r="D104" s="91"/>
      <c r="E104" s="91"/>
      <c r="F104" s="91"/>
      <c r="G104" s="91"/>
      <c r="H104" s="91"/>
      <c r="I104" s="158"/>
    </row>
    <row r="105" spans="1:9">
      <c r="A105" s="157"/>
      <c r="B105" s="91"/>
      <c r="C105" s="91"/>
      <c r="D105" s="91"/>
      <c r="E105" s="91"/>
      <c r="F105" s="91"/>
      <c r="G105" s="91"/>
      <c r="H105" s="91"/>
      <c r="I105" s="158"/>
    </row>
    <row r="106" spans="1:9">
      <c r="A106" s="157"/>
      <c r="B106" s="91"/>
      <c r="C106" s="91"/>
      <c r="D106" s="91"/>
      <c r="E106" s="91"/>
      <c r="F106" s="91"/>
      <c r="G106" s="91"/>
      <c r="H106" s="91"/>
      <c r="I106" s="158"/>
    </row>
    <row r="107" spans="1:9">
      <c r="A107" s="157"/>
      <c r="B107" s="91"/>
      <c r="C107" s="91"/>
      <c r="D107" s="91"/>
      <c r="E107" s="91"/>
      <c r="F107" s="91"/>
      <c r="G107" s="91"/>
      <c r="H107" s="91"/>
      <c r="I107" s="158"/>
    </row>
    <row r="108" spans="1:9">
      <c r="A108" s="157"/>
      <c r="B108" s="91"/>
      <c r="C108" s="91"/>
      <c r="D108" s="91"/>
      <c r="E108" s="91"/>
      <c r="F108" s="91"/>
      <c r="G108" s="91"/>
      <c r="H108" s="91"/>
      <c r="I108" s="158"/>
    </row>
    <row r="109" spans="1:9">
      <c r="A109" s="157"/>
      <c r="B109" s="91"/>
      <c r="C109" s="91"/>
      <c r="D109" s="91"/>
      <c r="E109" s="91"/>
      <c r="F109" s="91"/>
      <c r="G109" s="91"/>
      <c r="H109" s="91"/>
      <c r="I109" s="158"/>
    </row>
    <row r="110" spans="1:9">
      <c r="A110" s="157"/>
      <c r="B110" s="91"/>
      <c r="C110" s="91"/>
      <c r="D110" s="91"/>
      <c r="E110" s="91"/>
      <c r="F110" s="91"/>
      <c r="G110" s="91"/>
      <c r="H110" s="91"/>
      <c r="I110" s="158"/>
    </row>
    <row r="111" spans="1:9">
      <c r="A111" s="157"/>
      <c r="B111" s="91"/>
      <c r="C111" s="91"/>
      <c r="D111" s="91"/>
      <c r="E111" s="91"/>
      <c r="F111" s="91"/>
      <c r="G111" s="91"/>
      <c r="H111" s="91"/>
      <c r="I111" s="158"/>
    </row>
    <row r="112" spans="1:9">
      <c r="A112" s="157"/>
      <c r="B112" s="91"/>
      <c r="C112" s="91"/>
      <c r="D112" s="91"/>
      <c r="E112" s="91"/>
      <c r="F112" s="91"/>
      <c r="G112" s="91"/>
      <c r="H112" s="91"/>
      <c r="I112" s="158"/>
    </row>
    <row r="113" spans="1:9">
      <c r="A113" s="157"/>
      <c r="B113" s="91"/>
      <c r="C113" s="91"/>
      <c r="D113" s="91"/>
      <c r="E113" s="91"/>
      <c r="F113" s="91"/>
      <c r="G113" s="91"/>
      <c r="H113" s="91"/>
      <c r="I113" s="158"/>
    </row>
    <row r="114" spans="1:9">
      <c r="A114" s="157"/>
      <c r="B114" s="91"/>
      <c r="C114" s="91"/>
      <c r="D114" s="91"/>
      <c r="E114" s="91"/>
      <c r="F114" s="91"/>
      <c r="G114" s="91"/>
      <c r="H114" s="91"/>
      <c r="I114" s="158"/>
    </row>
    <row r="115" spans="1:9">
      <c r="A115" s="157"/>
      <c r="B115" s="91"/>
      <c r="C115" s="91"/>
      <c r="D115" s="91"/>
      <c r="E115" s="91"/>
      <c r="F115" s="91"/>
      <c r="G115" s="91"/>
      <c r="H115" s="91"/>
      <c r="I115" s="158"/>
    </row>
    <row r="116" spans="1:9">
      <c r="A116" s="157"/>
      <c r="B116" s="91"/>
      <c r="C116" s="91"/>
      <c r="D116" s="91"/>
      <c r="E116" s="91"/>
      <c r="F116" s="91"/>
      <c r="G116" s="91"/>
      <c r="H116" s="91"/>
      <c r="I116" s="158"/>
    </row>
    <row r="117" spans="1:9">
      <c r="A117" s="157"/>
      <c r="B117" s="91"/>
      <c r="C117" s="91"/>
      <c r="D117" s="91"/>
      <c r="E117" s="91"/>
      <c r="F117" s="91"/>
      <c r="G117" s="91"/>
      <c r="H117" s="91"/>
      <c r="I117" s="158"/>
    </row>
    <row r="118" spans="1:9">
      <c r="A118" s="157"/>
      <c r="B118" s="91"/>
      <c r="C118" s="91"/>
      <c r="D118" s="91"/>
      <c r="E118" s="91"/>
      <c r="F118" s="91"/>
      <c r="G118" s="91"/>
      <c r="H118" s="91"/>
      <c r="I118" s="158"/>
    </row>
    <row r="119" spans="1:9">
      <c r="A119" s="157"/>
      <c r="B119" s="91"/>
      <c r="C119" s="91"/>
      <c r="D119" s="91"/>
      <c r="E119" s="91"/>
      <c r="F119" s="91"/>
      <c r="G119" s="91"/>
      <c r="H119" s="91"/>
      <c r="I119" s="158"/>
    </row>
    <row r="120" spans="1:9">
      <c r="A120" s="157"/>
      <c r="B120" s="91"/>
      <c r="C120" s="91"/>
      <c r="D120" s="91"/>
      <c r="E120" s="91"/>
      <c r="F120" s="91"/>
      <c r="G120" s="91"/>
      <c r="H120" s="91"/>
      <c r="I120" s="158"/>
    </row>
    <row r="121" spans="1:9">
      <c r="A121" s="157"/>
      <c r="B121" s="91"/>
      <c r="C121" s="91"/>
      <c r="D121" s="91"/>
      <c r="E121" s="91"/>
      <c r="F121" s="91"/>
      <c r="G121" s="91"/>
      <c r="H121" s="91"/>
      <c r="I121" s="158"/>
    </row>
    <row r="122" spans="1:9">
      <c r="A122" s="157"/>
      <c r="B122" s="91"/>
      <c r="C122" s="91"/>
      <c r="D122" s="91"/>
      <c r="E122" s="91"/>
      <c r="F122" s="91"/>
      <c r="G122" s="91"/>
      <c r="H122" s="91"/>
      <c r="I122" s="158"/>
    </row>
    <row r="123" spans="1:9">
      <c r="A123" s="157"/>
      <c r="B123" s="91"/>
      <c r="C123" s="91"/>
      <c r="D123" s="91"/>
      <c r="E123" s="91"/>
      <c r="F123" s="91"/>
      <c r="G123" s="91"/>
      <c r="H123" s="91"/>
      <c r="I123" s="158"/>
    </row>
    <row r="124" spans="1:9">
      <c r="A124" s="157"/>
      <c r="B124" s="91"/>
      <c r="C124" s="91"/>
      <c r="D124" s="91"/>
      <c r="E124" s="91"/>
      <c r="F124" s="91"/>
      <c r="G124" s="91"/>
      <c r="H124" s="91"/>
      <c r="I124" s="158"/>
    </row>
    <row r="125" spans="1:9">
      <c r="A125" s="157"/>
      <c r="B125" s="91"/>
      <c r="C125" s="91"/>
      <c r="D125" s="91"/>
      <c r="E125" s="91"/>
      <c r="F125" s="91"/>
      <c r="G125" s="91"/>
      <c r="H125" s="91"/>
      <c r="I125" s="158"/>
    </row>
    <row r="126" spans="1:9">
      <c r="A126" s="157"/>
      <c r="B126" s="91"/>
      <c r="C126" s="91"/>
      <c r="D126" s="91"/>
      <c r="E126" s="91"/>
      <c r="F126" s="91"/>
      <c r="G126" s="91"/>
      <c r="H126" s="91"/>
      <c r="I126" s="158"/>
    </row>
    <row r="127" spans="1:9">
      <c r="A127" s="157"/>
      <c r="B127" s="91"/>
      <c r="C127" s="91"/>
      <c r="D127" s="91"/>
      <c r="E127" s="91"/>
      <c r="F127" s="91"/>
      <c r="G127" s="91"/>
      <c r="H127" s="91"/>
      <c r="I127" s="158"/>
    </row>
    <row r="128" spans="1:9">
      <c r="A128" s="157"/>
      <c r="B128" s="91"/>
      <c r="C128" s="91"/>
      <c r="D128" s="91"/>
      <c r="E128" s="91"/>
      <c r="F128" s="91"/>
      <c r="G128" s="91"/>
      <c r="H128" s="91"/>
      <c r="I128" s="158"/>
    </row>
    <row r="129" spans="1:9">
      <c r="A129" s="157"/>
      <c r="B129" s="91"/>
      <c r="C129" s="91"/>
      <c r="D129" s="91"/>
      <c r="E129" s="91"/>
      <c r="F129" s="91"/>
      <c r="G129" s="91"/>
      <c r="H129" s="91"/>
      <c r="I129" s="158"/>
    </row>
    <row r="130" spans="1:9">
      <c r="A130" s="157"/>
      <c r="B130" s="91"/>
      <c r="C130" s="91"/>
      <c r="D130" s="91"/>
      <c r="E130" s="91"/>
      <c r="F130" s="91"/>
      <c r="G130" s="91"/>
      <c r="H130" s="91"/>
      <c r="I130" s="158"/>
    </row>
    <row r="131" spans="1:9">
      <c r="A131" s="157"/>
      <c r="B131" s="91"/>
      <c r="C131" s="91"/>
      <c r="D131" s="91"/>
      <c r="E131" s="91"/>
      <c r="F131" s="91"/>
      <c r="G131" s="91"/>
      <c r="H131" s="91"/>
      <c r="I131" s="158"/>
    </row>
    <row r="132" spans="1:9">
      <c r="A132" s="157"/>
      <c r="B132" s="91"/>
      <c r="C132" s="91"/>
      <c r="D132" s="91"/>
      <c r="E132" s="91"/>
      <c r="F132" s="91"/>
      <c r="G132" s="91"/>
      <c r="H132" s="91"/>
      <c r="I132" s="158"/>
    </row>
    <row r="133" spans="1:9">
      <c r="A133" s="157"/>
      <c r="B133" s="91"/>
      <c r="C133" s="91"/>
      <c r="D133" s="91"/>
      <c r="E133" s="91"/>
      <c r="F133" s="91"/>
      <c r="G133" s="91"/>
      <c r="H133" s="91"/>
      <c r="I133" s="158"/>
    </row>
    <row r="134" spans="1:9">
      <c r="A134" s="157"/>
      <c r="B134" s="91"/>
      <c r="C134" s="91"/>
      <c r="D134" s="91"/>
      <c r="E134" s="91"/>
      <c r="F134" s="91"/>
      <c r="G134" s="91"/>
      <c r="H134" s="91"/>
      <c r="I134" s="158"/>
    </row>
    <row r="135" spans="1:9">
      <c r="A135" s="157"/>
      <c r="B135" s="91"/>
      <c r="C135" s="91"/>
      <c r="D135" s="91"/>
      <c r="E135" s="91"/>
      <c r="F135" s="91"/>
      <c r="G135" s="91"/>
      <c r="H135" s="91"/>
      <c r="I135" s="158"/>
    </row>
    <row r="136" spans="1:9">
      <c r="A136" s="157"/>
      <c r="B136" s="91"/>
      <c r="C136" s="91"/>
      <c r="D136" s="91"/>
      <c r="E136" s="91"/>
      <c r="F136" s="91"/>
      <c r="G136" s="91"/>
      <c r="H136" s="91"/>
      <c r="I136" s="158"/>
    </row>
    <row r="137" spans="1:9">
      <c r="A137" s="157"/>
      <c r="B137" s="91"/>
      <c r="C137" s="91"/>
      <c r="D137" s="91"/>
      <c r="E137" s="91"/>
      <c r="F137" s="91"/>
      <c r="G137" s="91"/>
      <c r="H137" s="91"/>
      <c r="I137" s="158"/>
    </row>
    <row r="138" spans="1:9">
      <c r="A138" s="157"/>
      <c r="B138" s="91"/>
      <c r="C138" s="91"/>
      <c r="D138" s="91"/>
      <c r="E138" s="91"/>
      <c r="F138" s="91"/>
      <c r="G138" s="91"/>
      <c r="H138" s="91"/>
      <c r="I138" s="158"/>
    </row>
    <row r="139" spans="1:9">
      <c r="A139" s="157"/>
      <c r="B139" s="91"/>
      <c r="C139" s="91"/>
      <c r="D139" s="91"/>
      <c r="E139" s="91"/>
      <c r="F139" s="91"/>
      <c r="G139" s="91"/>
      <c r="H139" s="91"/>
      <c r="I139" s="158"/>
    </row>
    <row r="140" spans="1:9">
      <c r="A140" s="157"/>
      <c r="B140" s="91"/>
      <c r="C140" s="91"/>
      <c r="D140" s="91"/>
      <c r="E140" s="91"/>
      <c r="F140" s="91"/>
      <c r="G140" s="91"/>
      <c r="H140" s="91"/>
      <c r="I140" s="158"/>
    </row>
    <row r="141" spans="1:9">
      <c r="A141" s="157"/>
      <c r="B141" s="91"/>
      <c r="C141" s="91"/>
      <c r="D141" s="91"/>
      <c r="E141" s="91"/>
      <c r="F141" s="91"/>
      <c r="G141" s="91"/>
      <c r="H141" s="91"/>
      <c r="I141" s="158"/>
    </row>
    <row r="142" spans="1:9">
      <c r="A142" s="157"/>
      <c r="B142" s="91"/>
      <c r="C142" s="91"/>
      <c r="D142" s="91"/>
      <c r="E142" s="91"/>
      <c r="F142" s="91"/>
      <c r="G142" s="91"/>
      <c r="H142" s="91"/>
      <c r="I142" s="158"/>
    </row>
    <row r="143" spans="1:9">
      <c r="A143" s="157"/>
      <c r="B143" s="91"/>
      <c r="C143" s="91"/>
      <c r="D143" s="91"/>
      <c r="E143" s="91"/>
      <c r="F143" s="91"/>
      <c r="G143" s="91"/>
      <c r="H143" s="91"/>
      <c r="I143" s="158"/>
    </row>
    <row r="144" spans="1:9">
      <c r="A144" s="157"/>
      <c r="B144" s="91"/>
      <c r="C144" s="91"/>
      <c r="D144" s="91"/>
      <c r="E144" s="91"/>
      <c r="F144" s="91"/>
      <c r="G144" s="91"/>
      <c r="H144" s="91"/>
      <c r="I144" s="158"/>
    </row>
    <row r="145" spans="1:9">
      <c r="A145" s="157"/>
      <c r="B145" s="91"/>
      <c r="C145" s="91"/>
      <c r="D145" s="91"/>
      <c r="E145" s="91"/>
      <c r="F145" s="91"/>
      <c r="G145" s="91"/>
      <c r="H145" s="91"/>
      <c r="I145" s="158"/>
    </row>
    <row r="146" spans="1:9">
      <c r="A146" s="157"/>
      <c r="B146" s="91"/>
      <c r="C146" s="91"/>
      <c r="D146" s="91"/>
      <c r="E146" s="91"/>
      <c r="F146" s="91"/>
      <c r="G146" s="91"/>
      <c r="H146" s="91"/>
      <c r="I146" s="158"/>
    </row>
    <row r="147" spans="1:9">
      <c r="A147" s="157"/>
      <c r="B147" s="91"/>
      <c r="C147" s="91"/>
      <c r="D147" s="91"/>
      <c r="E147" s="91"/>
      <c r="F147" s="91"/>
      <c r="G147" s="91"/>
      <c r="H147" s="91"/>
      <c r="I147" s="158"/>
    </row>
    <row r="148" spans="1:9">
      <c r="A148" s="157"/>
      <c r="B148" s="91"/>
      <c r="C148" s="91"/>
      <c r="D148" s="91"/>
      <c r="E148" s="91"/>
      <c r="F148" s="91"/>
      <c r="G148" s="91"/>
      <c r="H148" s="91"/>
      <c r="I148" s="158"/>
    </row>
    <row r="149" spans="1:9">
      <c r="A149" s="157"/>
      <c r="B149" s="91"/>
      <c r="C149" s="91"/>
      <c r="D149" s="91"/>
      <c r="E149" s="91"/>
      <c r="F149" s="91"/>
      <c r="G149" s="91"/>
      <c r="H149" s="91"/>
      <c r="I149" s="158"/>
    </row>
    <row r="150" spans="1:9">
      <c r="A150" s="157"/>
      <c r="B150" s="91"/>
      <c r="C150" s="91"/>
      <c r="D150" s="91"/>
      <c r="E150" s="91"/>
      <c r="F150" s="91"/>
      <c r="G150" s="91"/>
      <c r="H150" s="91"/>
      <c r="I150" s="158"/>
    </row>
    <row r="151" spans="1:9">
      <c r="A151" s="157"/>
      <c r="B151" s="91"/>
      <c r="C151" s="91"/>
      <c r="D151" s="91"/>
      <c r="E151" s="91"/>
      <c r="F151" s="91"/>
      <c r="G151" s="91"/>
      <c r="H151" s="91"/>
      <c r="I151" s="158"/>
    </row>
    <row r="152" spans="1:9">
      <c r="A152" s="157"/>
      <c r="B152" s="91"/>
      <c r="C152" s="91"/>
      <c r="D152" s="91"/>
      <c r="E152" s="91"/>
      <c r="F152" s="91"/>
      <c r="G152" s="91"/>
      <c r="H152" s="91"/>
      <c r="I152" s="158"/>
    </row>
    <row r="153" spans="1:9">
      <c r="A153" s="157"/>
      <c r="B153" s="91"/>
      <c r="C153" s="91"/>
      <c r="D153" s="91"/>
      <c r="E153" s="91"/>
      <c r="F153" s="91"/>
      <c r="G153" s="91"/>
      <c r="H153" s="91"/>
      <c r="I153" s="158"/>
    </row>
    <row r="154" spans="1:9">
      <c r="A154" s="157"/>
      <c r="B154" s="91"/>
      <c r="C154" s="91"/>
      <c r="D154" s="91"/>
      <c r="E154" s="91"/>
      <c r="F154" s="91"/>
      <c r="G154" s="91"/>
      <c r="H154" s="91"/>
      <c r="I154" s="158"/>
    </row>
    <row r="155" spans="1:9">
      <c r="A155" s="157"/>
      <c r="B155" s="91"/>
      <c r="C155" s="91"/>
      <c r="D155" s="91"/>
      <c r="E155" s="91"/>
      <c r="F155" s="91"/>
      <c r="G155" s="91"/>
      <c r="H155" s="91"/>
      <c r="I155" s="158"/>
    </row>
    <row r="156" spans="1:9">
      <c r="A156" s="157"/>
      <c r="B156" s="91"/>
      <c r="C156" s="91"/>
      <c r="D156" s="91"/>
      <c r="E156" s="91"/>
      <c r="F156" s="91"/>
      <c r="G156" s="91"/>
      <c r="H156" s="91"/>
      <c r="I156" s="158"/>
    </row>
    <row r="157" spans="1:9">
      <c r="A157" s="157"/>
      <c r="B157" s="91"/>
      <c r="C157" s="91"/>
      <c r="D157" s="91"/>
      <c r="E157" s="91"/>
      <c r="F157" s="91"/>
      <c r="G157" s="91"/>
      <c r="H157" s="91"/>
      <c r="I157" s="158"/>
    </row>
    <row r="158" spans="1:9">
      <c r="A158" s="157"/>
      <c r="B158" s="91"/>
      <c r="C158" s="91"/>
      <c r="D158" s="91"/>
      <c r="E158" s="91"/>
      <c r="F158" s="91"/>
      <c r="G158" s="91"/>
      <c r="H158" s="91"/>
      <c r="I158" s="158"/>
    </row>
    <row r="159" spans="1:9">
      <c r="A159" s="157"/>
      <c r="B159" s="91"/>
      <c r="C159" s="91"/>
      <c r="D159" s="91"/>
      <c r="E159" s="91"/>
      <c r="F159" s="91"/>
      <c r="G159" s="91"/>
      <c r="H159" s="91"/>
      <c r="I159" s="158"/>
    </row>
    <row r="160" spans="1:9">
      <c r="A160" s="157"/>
      <c r="B160" s="91"/>
      <c r="C160" s="91"/>
      <c r="D160" s="91"/>
      <c r="E160" s="91"/>
      <c r="F160" s="91"/>
      <c r="G160" s="91"/>
      <c r="H160" s="91"/>
      <c r="I160" s="158"/>
    </row>
    <row r="161" spans="1:9">
      <c r="A161" s="157"/>
      <c r="B161" s="91"/>
      <c r="C161" s="91"/>
      <c r="D161" s="91"/>
      <c r="E161" s="91"/>
      <c r="F161" s="91"/>
      <c r="G161" s="91"/>
      <c r="H161" s="91"/>
      <c r="I161" s="158"/>
    </row>
    <row r="162" spans="1:9">
      <c r="A162" s="157"/>
      <c r="B162" s="91"/>
      <c r="C162" s="91"/>
      <c r="D162" s="91"/>
      <c r="E162" s="91"/>
      <c r="F162" s="91"/>
      <c r="G162" s="91"/>
      <c r="H162" s="91"/>
      <c r="I162" s="158"/>
    </row>
    <row r="163" spans="1:9">
      <c r="A163" s="157"/>
      <c r="B163" s="91"/>
      <c r="C163" s="91"/>
      <c r="D163" s="91"/>
      <c r="E163" s="91"/>
      <c r="F163" s="91"/>
      <c r="G163" s="91"/>
      <c r="H163" s="91"/>
      <c r="I163" s="158"/>
    </row>
    <row r="164" spans="1:9">
      <c r="A164" s="157"/>
      <c r="B164" s="91"/>
      <c r="C164" s="91"/>
      <c r="D164" s="91"/>
      <c r="E164" s="91"/>
      <c r="F164" s="91"/>
      <c r="G164" s="91"/>
      <c r="H164" s="91"/>
      <c r="I164" s="158"/>
    </row>
    <row r="165" spans="1:9">
      <c r="A165" s="157"/>
      <c r="B165" s="91"/>
      <c r="C165" s="91"/>
      <c r="D165" s="91"/>
      <c r="E165" s="91"/>
      <c r="F165" s="91"/>
      <c r="G165" s="91"/>
      <c r="H165" s="91"/>
      <c r="I165" s="158"/>
    </row>
    <row r="166" spans="1:9">
      <c r="A166" s="157"/>
      <c r="B166" s="91"/>
      <c r="C166" s="91"/>
      <c r="D166" s="91"/>
      <c r="E166" s="91"/>
      <c r="F166" s="91"/>
      <c r="G166" s="91"/>
      <c r="H166" s="91"/>
      <c r="I166" s="158"/>
    </row>
    <row r="167" spans="1:9">
      <c r="A167" s="157"/>
      <c r="B167" s="91"/>
      <c r="C167" s="91"/>
      <c r="D167" s="91"/>
      <c r="E167" s="91"/>
      <c r="F167" s="91"/>
      <c r="G167" s="91"/>
      <c r="H167" s="91"/>
      <c r="I167" s="158"/>
    </row>
    <row r="168" spans="1:9">
      <c r="A168" s="157"/>
      <c r="B168" s="91"/>
      <c r="C168" s="91"/>
      <c r="D168" s="91"/>
      <c r="E168" s="91"/>
      <c r="F168" s="91"/>
      <c r="G168" s="91"/>
      <c r="H168" s="91"/>
      <c r="I168" s="158"/>
    </row>
    <row r="169" spans="1:9">
      <c r="A169" s="157"/>
      <c r="B169" s="91"/>
      <c r="C169" s="91"/>
      <c r="D169" s="91"/>
      <c r="E169" s="91"/>
      <c r="F169" s="91"/>
      <c r="G169" s="91"/>
      <c r="H169" s="91"/>
      <c r="I169" s="158"/>
    </row>
    <row r="170" spans="1:9">
      <c r="A170" s="157"/>
      <c r="B170" s="91"/>
      <c r="C170" s="91"/>
      <c r="D170" s="91"/>
      <c r="E170" s="91"/>
      <c r="F170" s="91"/>
      <c r="G170" s="91"/>
      <c r="H170" s="91"/>
      <c r="I170" s="158"/>
    </row>
    <row r="171" spans="1:9">
      <c r="A171" s="157"/>
      <c r="B171" s="91"/>
      <c r="C171" s="91"/>
      <c r="D171" s="91"/>
      <c r="E171" s="91"/>
      <c r="F171" s="91"/>
      <c r="G171" s="91"/>
      <c r="H171" s="91"/>
      <c r="I171" s="158"/>
    </row>
    <row r="172" spans="1:9">
      <c r="A172" s="157"/>
      <c r="B172" s="91"/>
      <c r="C172" s="91"/>
      <c r="D172" s="91"/>
      <c r="E172" s="91"/>
      <c r="F172" s="91"/>
      <c r="G172" s="91"/>
      <c r="H172" s="91"/>
      <c r="I172" s="158"/>
    </row>
    <row r="173" spans="1:9">
      <c r="A173" s="157"/>
      <c r="B173" s="91"/>
      <c r="C173" s="91"/>
      <c r="D173" s="91"/>
      <c r="E173" s="91"/>
      <c r="F173" s="91"/>
      <c r="G173" s="91"/>
      <c r="H173" s="91"/>
      <c r="I173" s="158"/>
    </row>
    <row r="174" spans="1:9">
      <c r="A174" s="157"/>
      <c r="B174" s="91"/>
      <c r="C174" s="91"/>
      <c r="D174" s="91"/>
      <c r="E174" s="91"/>
      <c r="F174" s="91"/>
      <c r="G174" s="91"/>
      <c r="H174" s="91"/>
      <c r="I174" s="158"/>
    </row>
    <row r="175" spans="1:9">
      <c r="A175" s="157"/>
      <c r="B175" s="91"/>
      <c r="C175" s="91"/>
      <c r="D175" s="91"/>
      <c r="E175" s="91"/>
      <c r="F175" s="91"/>
      <c r="G175" s="91"/>
      <c r="H175" s="91"/>
      <c r="I175" s="158"/>
    </row>
    <row r="176" spans="1:9">
      <c r="A176" s="157"/>
      <c r="B176" s="91"/>
      <c r="C176" s="91"/>
      <c r="D176" s="91"/>
      <c r="E176" s="91"/>
      <c r="F176" s="91"/>
      <c r="G176" s="91"/>
      <c r="H176" s="91"/>
      <c r="I176" s="158"/>
    </row>
    <row r="177" spans="1:9">
      <c r="A177" s="157"/>
      <c r="B177" s="91"/>
      <c r="C177" s="91"/>
      <c r="D177" s="91"/>
      <c r="E177" s="91"/>
      <c r="F177" s="91"/>
      <c r="G177" s="91"/>
      <c r="H177" s="91"/>
      <c r="I177" s="158"/>
    </row>
    <row r="178" spans="1:9">
      <c r="A178" s="157"/>
      <c r="B178" s="91"/>
      <c r="C178" s="91"/>
      <c r="D178" s="91"/>
      <c r="E178" s="91"/>
      <c r="F178" s="91"/>
      <c r="G178" s="91"/>
      <c r="H178" s="91"/>
      <c r="I178" s="158"/>
    </row>
    <row r="179" spans="1:9">
      <c r="A179" s="157"/>
      <c r="B179" s="91"/>
      <c r="C179" s="91"/>
      <c r="D179" s="91"/>
      <c r="E179" s="91"/>
      <c r="F179" s="91"/>
      <c r="G179" s="91"/>
      <c r="H179" s="91"/>
      <c r="I179" s="158"/>
    </row>
    <row r="180" spans="1:9">
      <c r="A180" s="157"/>
      <c r="B180" s="91"/>
      <c r="C180" s="91"/>
      <c r="D180" s="91"/>
      <c r="E180" s="91"/>
      <c r="F180" s="91"/>
      <c r="G180" s="91"/>
      <c r="H180" s="91"/>
      <c r="I180" s="158"/>
    </row>
    <row r="181" spans="1:9">
      <c r="A181" s="157"/>
      <c r="B181" s="91"/>
      <c r="C181" s="91"/>
      <c r="D181" s="91"/>
      <c r="E181" s="91"/>
      <c r="F181" s="91"/>
      <c r="G181" s="91"/>
      <c r="H181" s="91"/>
      <c r="I181" s="158"/>
    </row>
    <row r="182" spans="1:9">
      <c r="A182" s="157"/>
      <c r="B182" s="91"/>
      <c r="C182" s="91"/>
      <c r="D182" s="91"/>
      <c r="E182" s="91"/>
      <c r="F182" s="91"/>
      <c r="G182" s="91"/>
      <c r="H182" s="91"/>
      <c r="I182" s="158"/>
    </row>
    <row r="183" spans="1:9">
      <c r="A183" s="157"/>
      <c r="B183" s="91"/>
      <c r="C183" s="91"/>
      <c r="D183" s="91"/>
      <c r="E183" s="91"/>
      <c r="F183" s="91"/>
      <c r="G183" s="91"/>
      <c r="H183" s="91"/>
      <c r="I183" s="158"/>
    </row>
    <row r="184" spans="1:9">
      <c r="A184" s="157"/>
      <c r="B184" s="91"/>
      <c r="C184" s="91"/>
      <c r="D184" s="91"/>
      <c r="E184" s="91"/>
      <c r="F184" s="91"/>
      <c r="G184" s="91"/>
      <c r="H184" s="91"/>
      <c r="I184" s="158"/>
    </row>
    <row r="185" spans="1:9">
      <c r="A185" s="157"/>
      <c r="B185" s="91"/>
      <c r="C185" s="91"/>
      <c r="D185" s="91"/>
      <c r="E185" s="91"/>
      <c r="F185" s="91"/>
      <c r="G185" s="91"/>
      <c r="H185" s="91"/>
      <c r="I185" s="158"/>
    </row>
    <row r="186" spans="1:9">
      <c r="A186" s="157"/>
      <c r="B186" s="91"/>
      <c r="C186" s="91"/>
      <c r="D186" s="91"/>
      <c r="E186" s="91"/>
      <c r="F186" s="91"/>
      <c r="G186" s="91"/>
      <c r="H186" s="91"/>
      <c r="I186" s="158"/>
    </row>
    <row r="187" spans="1:9">
      <c r="A187" s="157"/>
      <c r="B187" s="91"/>
      <c r="C187" s="91"/>
      <c r="D187" s="91"/>
      <c r="E187" s="91"/>
      <c r="F187" s="91"/>
      <c r="G187" s="91"/>
      <c r="H187" s="91"/>
      <c r="I187" s="158"/>
    </row>
    <row r="188" spans="1:9">
      <c r="A188" s="157"/>
      <c r="B188" s="91"/>
      <c r="C188" s="91"/>
      <c r="D188" s="91"/>
      <c r="E188" s="91"/>
      <c r="F188" s="91"/>
      <c r="G188" s="91"/>
      <c r="H188" s="91"/>
      <c r="I188" s="158"/>
    </row>
    <row r="189" spans="1:9">
      <c r="A189" s="157"/>
      <c r="B189" s="91"/>
      <c r="C189" s="91"/>
      <c r="D189" s="91"/>
      <c r="E189" s="91"/>
      <c r="F189" s="91"/>
      <c r="G189" s="91"/>
      <c r="H189" s="91"/>
      <c r="I189" s="158"/>
    </row>
    <row r="190" spans="1:9">
      <c r="A190" s="157"/>
      <c r="B190" s="91"/>
      <c r="C190" s="91"/>
      <c r="D190" s="91"/>
      <c r="E190" s="91"/>
      <c r="F190" s="91"/>
      <c r="G190" s="91"/>
      <c r="H190" s="91"/>
      <c r="I190" s="158"/>
    </row>
    <row r="191" spans="1:9">
      <c r="A191" s="157"/>
      <c r="B191" s="91"/>
      <c r="C191" s="91"/>
      <c r="D191" s="91"/>
      <c r="E191" s="91"/>
      <c r="F191" s="91"/>
      <c r="G191" s="91"/>
      <c r="H191" s="91"/>
      <c r="I191" s="158"/>
    </row>
    <row r="192" spans="1:9">
      <c r="A192" s="157"/>
      <c r="B192" s="91"/>
      <c r="C192" s="91"/>
      <c r="D192" s="91"/>
      <c r="E192" s="91"/>
      <c r="F192" s="91"/>
      <c r="G192" s="91"/>
      <c r="H192" s="91"/>
      <c r="I192" s="158"/>
    </row>
    <row r="193" spans="1:9">
      <c r="A193" s="157"/>
      <c r="B193" s="91"/>
      <c r="C193" s="91"/>
      <c r="D193" s="91"/>
      <c r="E193" s="91"/>
      <c r="F193" s="91"/>
      <c r="G193" s="91"/>
      <c r="H193" s="91"/>
      <c r="I193" s="158"/>
    </row>
    <row r="194" spans="1:9">
      <c r="A194" s="157"/>
      <c r="B194" s="91"/>
      <c r="C194" s="91"/>
      <c r="D194" s="91"/>
      <c r="E194" s="91"/>
      <c r="F194" s="91"/>
      <c r="G194" s="91"/>
      <c r="H194" s="91"/>
      <c r="I194" s="158"/>
    </row>
    <row r="195" spans="1:9">
      <c r="A195" s="157"/>
      <c r="B195" s="91"/>
      <c r="C195" s="91"/>
      <c r="D195" s="91"/>
      <c r="E195" s="91"/>
      <c r="F195" s="91"/>
      <c r="G195" s="91"/>
      <c r="H195" s="91"/>
      <c r="I195" s="158"/>
    </row>
    <row r="196" spans="1:9">
      <c r="A196" s="157"/>
      <c r="B196" s="91"/>
      <c r="C196" s="91"/>
      <c r="D196" s="91"/>
      <c r="E196" s="91"/>
      <c r="F196" s="91"/>
      <c r="G196" s="91"/>
      <c r="H196" s="91"/>
      <c r="I196" s="158"/>
    </row>
    <row r="197" spans="1:9">
      <c r="A197" s="157"/>
      <c r="B197" s="91"/>
      <c r="C197" s="91"/>
      <c r="D197" s="91"/>
      <c r="E197" s="91"/>
      <c r="F197" s="91"/>
      <c r="G197" s="91"/>
      <c r="H197" s="91"/>
      <c r="I197" s="158"/>
    </row>
    <row r="198" spans="1:9">
      <c r="A198" s="157"/>
      <c r="B198" s="91"/>
      <c r="C198" s="91"/>
      <c r="D198" s="91"/>
      <c r="E198" s="91"/>
      <c r="F198" s="91"/>
      <c r="G198" s="91"/>
      <c r="H198" s="91"/>
      <c r="I198" s="158"/>
    </row>
    <row r="199" spans="1:9">
      <c r="A199" s="157"/>
      <c r="B199" s="91"/>
      <c r="C199" s="91"/>
      <c r="D199" s="91"/>
      <c r="E199" s="91"/>
      <c r="F199" s="91"/>
      <c r="G199" s="91"/>
      <c r="H199" s="91"/>
      <c r="I199" s="158"/>
    </row>
    <row r="200" spans="1:9">
      <c r="A200" s="157"/>
      <c r="B200" s="91"/>
      <c r="C200" s="91"/>
      <c r="D200" s="91"/>
      <c r="E200" s="91"/>
      <c r="F200" s="91"/>
      <c r="G200" s="91"/>
      <c r="H200" s="91"/>
      <c r="I200" s="158"/>
    </row>
    <row r="201" spans="1:9">
      <c r="A201" s="157"/>
      <c r="B201" s="91"/>
      <c r="C201" s="91"/>
      <c r="D201" s="91"/>
      <c r="E201" s="91"/>
      <c r="F201" s="91"/>
      <c r="G201" s="91"/>
      <c r="H201" s="91"/>
      <c r="I201" s="158"/>
    </row>
    <row r="202" spans="1:9">
      <c r="A202" s="157"/>
      <c r="B202" s="91"/>
      <c r="C202" s="91"/>
      <c r="D202" s="91"/>
      <c r="E202" s="91"/>
      <c r="F202" s="91"/>
      <c r="G202" s="91"/>
      <c r="H202" s="91"/>
      <c r="I202" s="158"/>
    </row>
    <row r="203" spans="1:9">
      <c r="A203" s="157"/>
      <c r="B203" s="91"/>
      <c r="C203" s="91"/>
      <c r="D203" s="91"/>
      <c r="E203" s="91"/>
      <c r="F203" s="91"/>
      <c r="G203" s="91"/>
      <c r="H203" s="91"/>
      <c r="I203" s="158"/>
    </row>
    <row r="204" spans="1:9">
      <c r="A204" s="157"/>
      <c r="B204" s="91"/>
      <c r="C204" s="91"/>
      <c r="D204" s="91"/>
      <c r="E204" s="91"/>
      <c r="F204" s="91"/>
      <c r="G204" s="91"/>
      <c r="H204" s="91"/>
      <c r="I204" s="158"/>
    </row>
    <row r="205" spans="1:9">
      <c r="A205" s="157"/>
      <c r="B205" s="91"/>
      <c r="C205" s="91"/>
      <c r="D205" s="91"/>
      <c r="E205" s="91"/>
      <c r="F205" s="91"/>
      <c r="G205" s="91"/>
      <c r="H205" s="91"/>
      <c r="I205" s="158"/>
    </row>
    <row r="206" spans="1:9">
      <c r="A206" s="157"/>
      <c r="B206" s="91"/>
      <c r="C206" s="91"/>
      <c r="D206" s="91"/>
      <c r="E206" s="91"/>
      <c r="F206" s="91"/>
      <c r="G206" s="91"/>
      <c r="H206" s="91"/>
      <c r="I206" s="158"/>
    </row>
    <row r="207" spans="1:9">
      <c r="A207" s="157"/>
      <c r="B207" s="91"/>
      <c r="C207" s="91"/>
      <c r="D207" s="91"/>
      <c r="E207" s="91"/>
      <c r="F207" s="91"/>
      <c r="G207" s="91"/>
      <c r="H207" s="91"/>
      <c r="I207" s="158"/>
    </row>
    <row r="208" spans="1:9">
      <c r="A208" s="157"/>
      <c r="B208" s="91"/>
      <c r="C208" s="91"/>
      <c r="D208" s="91"/>
      <c r="E208" s="91"/>
      <c r="F208" s="91"/>
      <c r="G208" s="91"/>
      <c r="H208" s="91"/>
      <c r="I208" s="158"/>
    </row>
    <row r="209" spans="1:9">
      <c r="A209" s="157"/>
      <c r="B209" s="91"/>
      <c r="C209" s="91"/>
      <c r="D209" s="91"/>
      <c r="E209" s="91"/>
      <c r="F209" s="91"/>
      <c r="G209" s="91"/>
      <c r="H209" s="91"/>
      <c r="I209" s="158"/>
    </row>
    <row r="210" spans="1:9">
      <c r="A210" s="157"/>
      <c r="B210" s="91"/>
      <c r="C210" s="91"/>
      <c r="D210" s="91"/>
      <c r="E210" s="91"/>
      <c r="F210" s="91"/>
      <c r="G210" s="91"/>
      <c r="H210" s="91"/>
      <c r="I210" s="158"/>
    </row>
    <row r="211" spans="1:9">
      <c r="A211" s="157"/>
      <c r="B211" s="91"/>
      <c r="C211" s="91"/>
      <c r="D211" s="91"/>
      <c r="E211" s="91"/>
      <c r="F211" s="91"/>
      <c r="G211" s="91"/>
      <c r="H211" s="91"/>
      <c r="I211" s="158"/>
    </row>
    <row r="212" spans="1:9">
      <c r="A212" s="157"/>
      <c r="B212" s="91"/>
      <c r="C212" s="91"/>
      <c r="D212" s="91"/>
      <c r="E212" s="91"/>
      <c r="F212" s="91"/>
      <c r="G212" s="91"/>
      <c r="H212" s="91"/>
      <c r="I212" s="158"/>
    </row>
    <row r="213" spans="1:9">
      <c r="A213" s="157"/>
      <c r="B213" s="91"/>
      <c r="C213" s="91"/>
      <c r="D213" s="91"/>
      <c r="E213" s="91"/>
      <c r="F213" s="91"/>
      <c r="G213" s="91"/>
      <c r="H213" s="91"/>
      <c r="I213" s="158"/>
    </row>
    <row r="214" spans="1:9">
      <c r="A214" s="157"/>
      <c r="B214" s="91"/>
      <c r="C214" s="91"/>
      <c r="D214" s="91"/>
      <c r="E214" s="91"/>
      <c r="F214" s="91"/>
      <c r="G214" s="91"/>
      <c r="H214" s="91"/>
      <c r="I214" s="158"/>
    </row>
    <row r="215" spans="1:9">
      <c r="A215" s="157"/>
      <c r="B215" s="91"/>
      <c r="C215" s="91"/>
      <c r="D215" s="91"/>
      <c r="E215" s="91"/>
      <c r="F215" s="91"/>
      <c r="G215" s="91"/>
      <c r="H215" s="91"/>
      <c r="I215" s="158"/>
    </row>
    <row r="216" spans="1:9">
      <c r="A216" s="157"/>
      <c r="B216" s="91"/>
      <c r="C216" s="91"/>
      <c r="D216" s="91"/>
      <c r="E216" s="91"/>
      <c r="F216" s="91"/>
      <c r="G216" s="91"/>
      <c r="H216" s="91"/>
      <c r="I216" s="158"/>
    </row>
    <row r="217" spans="1:9">
      <c r="A217" s="157"/>
      <c r="B217" s="91"/>
      <c r="C217" s="91"/>
      <c r="D217" s="91"/>
      <c r="E217" s="91"/>
      <c r="F217" s="91"/>
      <c r="G217" s="91"/>
      <c r="H217" s="91"/>
      <c r="I217" s="158"/>
    </row>
    <row r="218" spans="1:9">
      <c r="A218" s="157"/>
      <c r="B218" s="91"/>
      <c r="C218" s="91"/>
      <c r="D218" s="91"/>
      <c r="E218" s="91"/>
      <c r="F218" s="91"/>
      <c r="G218" s="91"/>
      <c r="H218" s="91"/>
      <c r="I218" s="158"/>
    </row>
    <row r="219" spans="1:9">
      <c r="A219" s="157"/>
      <c r="B219" s="91"/>
      <c r="C219" s="91"/>
      <c r="D219" s="91"/>
      <c r="E219" s="91"/>
      <c r="F219" s="91"/>
      <c r="G219" s="91"/>
      <c r="H219" s="91"/>
      <c r="I219" s="158"/>
    </row>
    <row r="220" spans="1:9">
      <c r="A220" s="157"/>
      <c r="B220" s="91"/>
      <c r="C220" s="91"/>
      <c r="D220" s="91"/>
      <c r="E220" s="91"/>
      <c r="F220" s="91"/>
      <c r="G220" s="91"/>
      <c r="H220" s="91"/>
      <c r="I220" s="158"/>
    </row>
    <row r="221" spans="1:9">
      <c r="A221" s="157"/>
      <c r="B221" s="91"/>
      <c r="C221" s="91"/>
      <c r="D221" s="91"/>
      <c r="E221" s="91"/>
      <c r="F221" s="91"/>
      <c r="G221" s="91"/>
      <c r="H221" s="91"/>
      <c r="I221" s="158"/>
    </row>
    <row r="222" spans="1:9">
      <c r="A222" s="157"/>
      <c r="B222" s="91"/>
      <c r="C222" s="91"/>
      <c r="D222" s="91"/>
      <c r="E222" s="91"/>
      <c r="F222" s="91"/>
      <c r="G222" s="91"/>
      <c r="H222" s="91"/>
      <c r="I222" s="158"/>
    </row>
    <row r="223" spans="1:9">
      <c r="A223" s="157"/>
      <c r="B223" s="91"/>
      <c r="C223" s="91"/>
      <c r="D223" s="91"/>
      <c r="E223" s="91"/>
      <c r="F223" s="91"/>
      <c r="G223" s="91"/>
      <c r="H223" s="91"/>
      <c r="I223" s="158"/>
    </row>
    <row r="224" spans="1:9">
      <c r="A224" s="157"/>
      <c r="B224" s="91"/>
      <c r="C224" s="91"/>
      <c r="D224" s="91"/>
      <c r="E224" s="91"/>
      <c r="F224" s="91"/>
      <c r="G224" s="91"/>
      <c r="H224" s="91"/>
      <c r="I224" s="158"/>
    </row>
    <row r="225" spans="1:9">
      <c r="A225" s="157"/>
      <c r="B225" s="91"/>
      <c r="C225" s="91"/>
      <c r="D225" s="91"/>
      <c r="E225" s="91"/>
      <c r="F225" s="91"/>
      <c r="G225" s="91"/>
      <c r="H225" s="91"/>
      <c r="I225" s="158"/>
    </row>
    <row r="226" spans="1:9">
      <c r="A226" s="157"/>
      <c r="B226" s="91"/>
      <c r="C226" s="91"/>
      <c r="D226" s="91"/>
      <c r="E226" s="91"/>
      <c r="F226" s="91"/>
      <c r="G226" s="91"/>
      <c r="H226" s="91"/>
      <c r="I226" s="158"/>
    </row>
    <row r="227" spans="1:9">
      <c r="A227" s="157"/>
      <c r="B227" s="91"/>
      <c r="C227" s="91"/>
      <c r="D227" s="91"/>
      <c r="E227" s="91"/>
      <c r="F227" s="91"/>
      <c r="G227" s="91"/>
      <c r="H227" s="91"/>
      <c r="I227" s="158"/>
    </row>
    <row r="228" spans="1:9">
      <c r="A228" s="157"/>
      <c r="B228" s="91"/>
      <c r="C228" s="91"/>
      <c r="D228" s="91"/>
      <c r="E228" s="91"/>
      <c r="F228" s="91"/>
      <c r="G228" s="91"/>
      <c r="H228" s="91"/>
      <c r="I228" s="158"/>
    </row>
    <row r="229" spans="1:9">
      <c r="A229" s="157"/>
      <c r="B229" s="91"/>
      <c r="C229" s="91"/>
      <c r="D229" s="91"/>
      <c r="E229" s="91"/>
      <c r="F229" s="91"/>
      <c r="G229" s="91"/>
      <c r="H229" s="91"/>
      <c r="I229" s="158"/>
    </row>
    <row r="230" spans="1:9">
      <c r="A230" s="157"/>
      <c r="B230" s="91"/>
      <c r="C230" s="91"/>
      <c r="D230" s="91"/>
      <c r="E230" s="91"/>
      <c r="F230" s="91"/>
      <c r="G230" s="91"/>
      <c r="H230" s="91"/>
      <c r="I230" s="158"/>
    </row>
    <row r="231" spans="1:9">
      <c r="A231" s="157"/>
      <c r="B231" s="91"/>
      <c r="C231" s="91"/>
      <c r="D231" s="91"/>
      <c r="E231" s="91"/>
      <c r="F231" s="91"/>
      <c r="G231" s="91"/>
      <c r="H231" s="91"/>
      <c r="I231" s="158"/>
    </row>
    <row r="232" spans="1:9">
      <c r="A232" s="157"/>
      <c r="B232" s="91"/>
      <c r="C232" s="91"/>
      <c r="D232" s="91"/>
      <c r="E232" s="91"/>
      <c r="F232" s="91"/>
      <c r="G232" s="91"/>
      <c r="H232" s="91"/>
      <c r="I232" s="158"/>
    </row>
    <row r="233" spans="1:9">
      <c r="A233" s="157"/>
      <c r="B233" s="91"/>
      <c r="C233" s="91"/>
      <c r="D233" s="91"/>
      <c r="E233" s="91"/>
      <c r="F233" s="91"/>
      <c r="G233" s="91"/>
      <c r="H233" s="91"/>
      <c r="I233" s="158"/>
    </row>
    <row r="234" spans="1:9">
      <c r="A234" s="157"/>
      <c r="B234" s="91"/>
      <c r="C234" s="91"/>
      <c r="D234" s="91"/>
      <c r="E234" s="91"/>
      <c r="F234" s="91"/>
      <c r="G234" s="91"/>
      <c r="H234" s="91"/>
      <c r="I234" s="158"/>
    </row>
    <row r="235" spans="1:9">
      <c r="A235" s="157"/>
      <c r="B235" s="91"/>
      <c r="C235" s="91"/>
      <c r="D235" s="91"/>
      <c r="E235" s="91"/>
      <c r="F235" s="91"/>
      <c r="G235" s="91"/>
      <c r="H235" s="91"/>
      <c r="I235" s="158"/>
    </row>
    <row r="236" spans="1:9">
      <c r="A236" s="157"/>
      <c r="B236" s="91"/>
      <c r="C236" s="91"/>
      <c r="D236" s="91"/>
      <c r="E236" s="91"/>
      <c r="F236" s="91"/>
      <c r="G236" s="91"/>
      <c r="H236" s="91"/>
      <c r="I236" s="158"/>
    </row>
    <row r="237" spans="1:9">
      <c r="A237" s="157"/>
      <c r="B237" s="91"/>
      <c r="C237" s="91"/>
      <c r="D237" s="91"/>
      <c r="E237" s="91"/>
      <c r="F237" s="91"/>
      <c r="G237" s="91"/>
      <c r="H237" s="91"/>
      <c r="I237" s="158"/>
    </row>
    <row r="238" spans="1:9">
      <c r="A238" s="157"/>
      <c r="B238" s="91"/>
      <c r="C238" s="91"/>
      <c r="D238" s="91"/>
      <c r="E238" s="91"/>
      <c r="F238" s="91"/>
      <c r="G238" s="91"/>
      <c r="H238" s="91"/>
      <c r="I238" s="158"/>
    </row>
    <row r="239" spans="1:9">
      <c r="A239" s="157"/>
      <c r="B239" s="91"/>
      <c r="C239" s="91"/>
      <c r="D239" s="91"/>
      <c r="E239" s="91"/>
      <c r="F239" s="91"/>
      <c r="G239" s="91"/>
      <c r="H239" s="91"/>
      <c r="I239" s="158"/>
    </row>
    <row r="240" spans="1:9">
      <c r="A240" s="157"/>
      <c r="B240" s="91"/>
      <c r="C240" s="91"/>
      <c r="D240" s="91"/>
      <c r="E240" s="91"/>
      <c r="F240" s="91"/>
      <c r="G240" s="91"/>
      <c r="H240" s="91"/>
      <c r="I240" s="158"/>
    </row>
    <row r="241" spans="1:9">
      <c r="A241" s="157"/>
      <c r="B241" s="91"/>
      <c r="C241" s="91"/>
      <c r="D241" s="91"/>
      <c r="E241" s="91"/>
      <c r="F241" s="91"/>
      <c r="G241" s="91"/>
      <c r="H241" s="91"/>
      <c r="I241" s="158"/>
    </row>
    <row r="242" spans="1:9">
      <c r="A242" s="157"/>
      <c r="B242" s="91"/>
      <c r="C242" s="91"/>
      <c r="D242" s="91"/>
      <c r="E242" s="91"/>
      <c r="F242" s="91"/>
      <c r="G242" s="91"/>
      <c r="H242" s="91"/>
      <c r="I242" s="158"/>
    </row>
    <row r="243" spans="1:9">
      <c r="A243" s="157"/>
      <c r="B243" s="91"/>
      <c r="C243" s="91"/>
      <c r="D243" s="91"/>
      <c r="E243" s="91"/>
      <c r="F243" s="91"/>
      <c r="G243" s="91"/>
      <c r="H243" s="91"/>
      <c r="I243" s="158"/>
    </row>
    <row r="244" spans="1:9">
      <c r="A244" s="157"/>
      <c r="B244" s="91"/>
      <c r="C244" s="91"/>
      <c r="D244" s="91"/>
      <c r="E244" s="91"/>
      <c r="F244" s="91"/>
      <c r="G244" s="91"/>
      <c r="H244" s="91"/>
      <c r="I244" s="158"/>
    </row>
    <row r="245" spans="1:9">
      <c r="A245" s="157"/>
      <c r="B245" s="91"/>
      <c r="C245" s="91"/>
      <c r="D245" s="91"/>
      <c r="E245" s="91"/>
      <c r="F245" s="91"/>
      <c r="G245" s="91"/>
      <c r="H245" s="91"/>
      <c r="I245" s="158"/>
    </row>
    <row r="246" spans="1:9">
      <c r="A246" s="157"/>
      <c r="B246" s="91"/>
      <c r="C246" s="91"/>
      <c r="D246" s="91"/>
      <c r="E246" s="91"/>
      <c r="F246" s="91"/>
      <c r="G246" s="91"/>
      <c r="H246" s="91"/>
      <c r="I246" s="158"/>
    </row>
    <row r="247" spans="1:9">
      <c r="A247" s="157"/>
      <c r="B247" s="91"/>
      <c r="C247" s="91"/>
      <c r="D247" s="91"/>
      <c r="E247" s="91"/>
      <c r="F247" s="91"/>
      <c r="G247" s="91"/>
      <c r="H247" s="91"/>
      <c r="I247" s="158"/>
    </row>
    <row r="248" spans="1:9">
      <c r="A248" s="157"/>
      <c r="B248" s="91"/>
      <c r="C248" s="91"/>
      <c r="D248" s="91"/>
      <c r="E248" s="91"/>
      <c r="F248" s="91"/>
      <c r="G248" s="91"/>
      <c r="H248" s="91"/>
      <c r="I248" s="158"/>
    </row>
    <row r="249" spans="1:9">
      <c r="A249" s="157"/>
      <c r="B249" s="91"/>
      <c r="C249" s="91"/>
      <c r="D249" s="91"/>
      <c r="E249" s="91"/>
      <c r="F249" s="91"/>
      <c r="G249" s="91"/>
      <c r="H249" s="91"/>
      <c r="I249" s="158"/>
    </row>
    <row r="250" spans="1:9">
      <c r="A250" s="157"/>
      <c r="B250" s="91"/>
      <c r="C250" s="91"/>
      <c r="D250" s="91"/>
      <c r="E250" s="91"/>
      <c r="F250" s="91"/>
      <c r="G250" s="91"/>
      <c r="H250" s="91"/>
      <c r="I250" s="158"/>
    </row>
    <row r="251" spans="1:9">
      <c r="A251" s="157"/>
      <c r="B251" s="91"/>
      <c r="C251" s="91"/>
      <c r="D251" s="91"/>
      <c r="E251" s="91"/>
      <c r="F251" s="91"/>
      <c r="G251" s="91"/>
      <c r="H251" s="91"/>
      <c r="I251" s="158"/>
    </row>
    <row r="252" spans="1:9">
      <c r="A252" s="157"/>
      <c r="B252" s="91"/>
      <c r="C252" s="91"/>
      <c r="D252" s="91"/>
      <c r="E252" s="91"/>
      <c r="F252" s="91"/>
      <c r="G252" s="91"/>
      <c r="H252" s="91"/>
      <c r="I252" s="158"/>
    </row>
    <row r="253" spans="1:9">
      <c r="A253" s="157"/>
      <c r="B253" s="91"/>
      <c r="C253" s="91"/>
      <c r="D253" s="91"/>
      <c r="E253" s="91"/>
      <c r="F253" s="91"/>
      <c r="G253" s="91"/>
      <c r="H253" s="91"/>
      <c r="I253" s="158"/>
    </row>
    <row r="254" spans="1:9">
      <c r="A254" s="157"/>
      <c r="B254" s="91"/>
      <c r="C254" s="91"/>
      <c r="D254" s="91"/>
      <c r="E254" s="91"/>
      <c r="F254" s="91"/>
      <c r="G254" s="91"/>
      <c r="H254" s="91"/>
      <c r="I254" s="158"/>
    </row>
    <row r="255" spans="1:9">
      <c r="A255" s="157"/>
      <c r="B255" s="91"/>
      <c r="C255" s="91"/>
      <c r="D255" s="91"/>
      <c r="E255" s="91"/>
      <c r="F255" s="91"/>
      <c r="G255" s="91"/>
      <c r="H255" s="91"/>
      <c r="I255" s="158"/>
    </row>
    <row r="256" spans="1:9">
      <c r="A256" s="157"/>
      <c r="B256" s="91"/>
      <c r="C256" s="91"/>
      <c r="D256" s="91"/>
      <c r="E256" s="91"/>
      <c r="F256" s="91"/>
      <c r="G256" s="91"/>
      <c r="H256" s="91"/>
      <c r="I256" s="158"/>
    </row>
    <row r="257" spans="1:9">
      <c r="A257" s="157"/>
      <c r="B257" s="91"/>
      <c r="C257" s="91"/>
      <c r="D257" s="91"/>
      <c r="E257" s="91"/>
      <c r="F257" s="91"/>
      <c r="G257" s="91"/>
      <c r="H257" s="91"/>
      <c r="I257" s="158"/>
    </row>
    <row r="258" spans="1:9">
      <c r="A258" s="157"/>
      <c r="B258" s="91"/>
      <c r="C258" s="91"/>
      <c r="D258" s="91"/>
      <c r="E258" s="91"/>
      <c r="F258" s="91"/>
      <c r="G258" s="91"/>
      <c r="H258" s="91"/>
      <c r="I258" s="158"/>
    </row>
    <row r="259" spans="1:9">
      <c r="A259" s="157"/>
      <c r="B259" s="91"/>
      <c r="C259" s="91"/>
      <c r="D259" s="91"/>
      <c r="E259" s="91"/>
      <c r="F259" s="91"/>
      <c r="G259" s="91"/>
      <c r="H259" s="91"/>
      <c r="I259" s="158"/>
    </row>
    <row r="260" spans="1:9">
      <c r="A260" s="157"/>
      <c r="B260" s="91"/>
      <c r="C260" s="91"/>
      <c r="D260" s="91"/>
      <c r="E260" s="91"/>
      <c r="F260" s="91"/>
      <c r="G260" s="91"/>
      <c r="H260" s="91"/>
      <c r="I260" s="158"/>
    </row>
    <row r="261" spans="1:9">
      <c r="A261" s="157"/>
      <c r="B261" s="91"/>
      <c r="C261" s="91"/>
      <c r="D261" s="91"/>
      <c r="E261" s="91"/>
      <c r="F261" s="91"/>
      <c r="G261" s="91"/>
      <c r="H261" s="91"/>
      <c r="I261" s="158"/>
    </row>
    <row r="262" spans="1:9">
      <c r="A262" s="157"/>
      <c r="B262" s="91"/>
      <c r="C262" s="91"/>
      <c r="D262" s="91"/>
      <c r="E262" s="91"/>
      <c r="F262" s="91"/>
      <c r="G262" s="91"/>
      <c r="H262" s="91"/>
      <c r="I262" s="158"/>
    </row>
    <row r="263" spans="1:9">
      <c r="A263" s="157"/>
      <c r="B263" s="91"/>
      <c r="C263" s="91"/>
      <c r="D263" s="91"/>
      <c r="E263" s="91"/>
      <c r="F263" s="91"/>
      <c r="G263" s="91"/>
      <c r="H263" s="91"/>
      <c r="I263" s="158"/>
    </row>
    <row r="264" spans="1:9">
      <c r="A264" s="157"/>
      <c r="B264" s="91"/>
      <c r="C264" s="91"/>
      <c r="D264" s="91"/>
      <c r="E264" s="91"/>
      <c r="F264" s="91"/>
      <c r="G264" s="91"/>
      <c r="H264" s="91"/>
      <c r="I264" s="158"/>
    </row>
    <row r="265" spans="1:9">
      <c r="A265" s="157"/>
      <c r="B265" s="91"/>
      <c r="C265" s="91"/>
      <c r="D265" s="91"/>
      <c r="E265" s="91"/>
      <c r="F265" s="91"/>
      <c r="G265" s="91"/>
      <c r="H265" s="91"/>
      <c r="I265" s="158"/>
    </row>
    <row r="266" spans="1:9">
      <c r="A266" s="157"/>
      <c r="B266" s="91"/>
      <c r="C266" s="91"/>
      <c r="D266" s="91"/>
      <c r="E266" s="91"/>
      <c r="F266" s="91"/>
      <c r="G266" s="91"/>
      <c r="H266" s="91"/>
      <c r="I266" s="158"/>
    </row>
    <row r="267" spans="1:9">
      <c r="A267" s="157"/>
      <c r="B267" s="91"/>
      <c r="C267" s="91"/>
      <c r="D267" s="91"/>
      <c r="E267" s="91"/>
      <c r="F267" s="91"/>
      <c r="G267" s="91"/>
      <c r="H267" s="91"/>
      <c r="I267" s="158"/>
    </row>
    <row r="268" spans="1:9">
      <c r="A268" s="157"/>
      <c r="B268" s="91"/>
      <c r="C268" s="91"/>
      <c r="D268" s="91"/>
      <c r="E268" s="91"/>
      <c r="F268" s="91"/>
      <c r="G268" s="91"/>
      <c r="H268" s="91"/>
      <c r="I268" s="158"/>
    </row>
    <row r="269" spans="1:9">
      <c r="A269" s="157"/>
      <c r="B269" s="91"/>
      <c r="C269" s="91"/>
      <c r="D269" s="91"/>
      <c r="E269" s="91"/>
      <c r="F269" s="91"/>
      <c r="G269" s="91"/>
      <c r="H269" s="91"/>
      <c r="I269" s="158"/>
    </row>
    <row r="270" spans="1:9">
      <c r="A270" s="157"/>
      <c r="B270" s="91"/>
      <c r="C270" s="91"/>
      <c r="D270" s="91"/>
      <c r="E270" s="91"/>
      <c r="F270" s="91"/>
      <c r="G270" s="91"/>
      <c r="H270" s="91"/>
      <c r="I270" s="158"/>
    </row>
    <row r="271" spans="1:9">
      <c r="A271" s="157"/>
      <c r="B271" s="91"/>
      <c r="C271" s="91"/>
      <c r="D271" s="91"/>
      <c r="E271" s="91"/>
      <c r="F271" s="91"/>
      <c r="G271" s="91"/>
      <c r="H271" s="91"/>
      <c r="I271" s="158"/>
    </row>
    <row r="272" spans="1:9">
      <c r="A272" s="157"/>
      <c r="B272" s="91"/>
      <c r="C272" s="91"/>
      <c r="D272" s="91"/>
      <c r="E272" s="91"/>
      <c r="F272" s="91"/>
      <c r="G272" s="91"/>
      <c r="H272" s="91"/>
      <c r="I272" s="158"/>
    </row>
    <row r="273" spans="1:9">
      <c r="A273" s="157"/>
      <c r="B273" s="91"/>
      <c r="C273" s="91"/>
      <c r="D273" s="91"/>
      <c r="E273" s="91"/>
      <c r="F273" s="91"/>
      <c r="G273" s="91"/>
      <c r="H273" s="91"/>
      <c r="I273" s="158"/>
    </row>
    <row r="274" spans="1:9">
      <c r="A274" s="157"/>
      <c r="B274" s="91"/>
      <c r="C274" s="91"/>
      <c r="D274" s="91"/>
      <c r="E274" s="91"/>
      <c r="F274" s="91"/>
      <c r="G274" s="91"/>
      <c r="H274" s="91"/>
      <c r="I274" s="158"/>
    </row>
    <row r="275" spans="1:9">
      <c r="A275" s="157"/>
      <c r="B275" s="91"/>
      <c r="C275" s="91"/>
      <c r="D275" s="91"/>
      <c r="E275" s="91"/>
      <c r="F275" s="91"/>
      <c r="G275" s="91"/>
      <c r="H275" s="91"/>
      <c r="I275" s="158"/>
    </row>
    <row r="276" spans="1:9">
      <c r="A276" s="157"/>
      <c r="B276" s="91"/>
      <c r="C276" s="91"/>
      <c r="D276" s="91"/>
      <c r="E276" s="91"/>
      <c r="F276" s="91"/>
      <c r="G276" s="91"/>
      <c r="H276" s="91"/>
      <c r="I276" s="158"/>
    </row>
    <row r="277" spans="1:9">
      <c r="A277" s="157"/>
      <c r="B277" s="91"/>
      <c r="C277" s="91"/>
      <c r="D277" s="91"/>
      <c r="E277" s="91"/>
      <c r="F277" s="91"/>
      <c r="G277" s="91"/>
      <c r="H277" s="91"/>
      <c r="I277" s="158"/>
    </row>
    <row r="278" spans="1:9">
      <c r="A278" s="157"/>
      <c r="B278" s="91"/>
      <c r="C278" s="91"/>
      <c r="D278" s="91"/>
      <c r="E278" s="91"/>
      <c r="F278" s="91"/>
      <c r="G278" s="91"/>
      <c r="H278" s="91"/>
      <c r="I278" s="158"/>
    </row>
    <row r="279" spans="1:9">
      <c r="A279" s="157"/>
      <c r="B279" s="91"/>
      <c r="C279" s="91"/>
      <c r="D279" s="91"/>
      <c r="E279" s="91"/>
      <c r="F279" s="91"/>
      <c r="G279" s="91"/>
      <c r="H279" s="91"/>
      <c r="I279" s="158"/>
    </row>
    <row r="280" spans="1:9">
      <c r="A280" s="157"/>
      <c r="B280" s="91"/>
      <c r="C280" s="91"/>
      <c r="D280" s="91"/>
      <c r="E280" s="91"/>
      <c r="F280" s="91"/>
      <c r="G280" s="91"/>
      <c r="H280" s="91"/>
      <c r="I280" s="158"/>
    </row>
    <row r="281" spans="1:9">
      <c r="A281" s="157"/>
      <c r="B281" s="91"/>
      <c r="C281" s="91"/>
      <c r="D281" s="91"/>
      <c r="E281" s="91"/>
      <c r="F281" s="91"/>
      <c r="G281" s="91"/>
      <c r="H281" s="91"/>
      <c r="I281" s="158"/>
    </row>
    <row r="282" spans="1:9">
      <c r="A282" s="157"/>
      <c r="B282" s="91"/>
      <c r="C282" s="91"/>
      <c r="D282" s="91"/>
      <c r="E282" s="91"/>
      <c r="F282" s="91"/>
      <c r="G282" s="91"/>
      <c r="H282" s="91"/>
      <c r="I282" s="158"/>
    </row>
    <row r="283" spans="1:9">
      <c r="A283" s="157"/>
      <c r="B283" s="91"/>
      <c r="C283" s="91"/>
      <c r="D283" s="91"/>
      <c r="E283" s="91"/>
      <c r="F283" s="91"/>
      <c r="G283" s="91"/>
      <c r="H283" s="91"/>
      <c r="I283" s="158"/>
    </row>
    <row r="284" spans="1:9">
      <c r="A284" s="157"/>
      <c r="B284" s="91"/>
      <c r="C284" s="91"/>
      <c r="D284" s="91"/>
      <c r="E284" s="91"/>
      <c r="F284" s="91"/>
      <c r="G284" s="91"/>
      <c r="H284" s="91"/>
      <c r="I284" s="158"/>
    </row>
    <row r="285" spans="1:9">
      <c r="A285" s="157"/>
      <c r="B285" s="91"/>
      <c r="C285" s="91"/>
      <c r="D285" s="91"/>
      <c r="E285" s="91"/>
      <c r="F285" s="91"/>
      <c r="G285" s="91"/>
      <c r="H285" s="91"/>
      <c r="I285" s="158"/>
    </row>
    <row r="286" spans="1:9">
      <c r="A286" s="157"/>
      <c r="B286" s="91"/>
      <c r="C286" s="91"/>
      <c r="D286" s="91"/>
      <c r="E286" s="91"/>
      <c r="F286" s="91"/>
      <c r="G286" s="91"/>
      <c r="H286" s="91"/>
      <c r="I286" s="158"/>
    </row>
    <row r="287" spans="1:9">
      <c r="A287" s="157"/>
      <c r="B287" s="91"/>
      <c r="C287" s="91"/>
      <c r="D287" s="91"/>
      <c r="E287" s="91"/>
      <c r="F287" s="91"/>
      <c r="G287" s="91"/>
      <c r="H287" s="91"/>
      <c r="I287" s="158"/>
    </row>
    <row r="288" spans="1:9">
      <c r="A288" s="157"/>
      <c r="B288" s="91"/>
      <c r="C288" s="91"/>
      <c r="D288" s="91"/>
      <c r="E288" s="91"/>
      <c r="F288" s="91"/>
      <c r="G288" s="91"/>
      <c r="H288" s="91"/>
      <c r="I288" s="158"/>
    </row>
    <row r="289" spans="1:9">
      <c r="A289" s="157"/>
      <c r="B289" s="91"/>
      <c r="C289" s="91"/>
      <c r="D289" s="91"/>
      <c r="E289" s="91"/>
      <c r="F289" s="91"/>
      <c r="G289" s="91"/>
      <c r="H289" s="91"/>
      <c r="I289" s="158"/>
    </row>
    <row r="290" spans="1:9">
      <c r="A290" s="157"/>
      <c r="B290" s="91"/>
      <c r="C290" s="91"/>
      <c r="D290" s="91"/>
      <c r="E290" s="91"/>
      <c r="F290" s="91"/>
      <c r="G290" s="91"/>
      <c r="H290" s="91"/>
      <c r="I290" s="158"/>
    </row>
    <row r="291" spans="1:9">
      <c r="A291" s="157"/>
      <c r="B291" s="91"/>
      <c r="C291" s="91"/>
      <c r="D291" s="91"/>
      <c r="E291" s="91"/>
      <c r="F291" s="91"/>
      <c r="G291" s="91"/>
      <c r="H291" s="91"/>
      <c r="I291" s="158"/>
    </row>
    <row r="292" spans="1:9">
      <c r="A292" s="157"/>
      <c r="B292" s="91"/>
      <c r="C292" s="91"/>
      <c r="D292" s="91"/>
      <c r="E292" s="91"/>
      <c r="F292" s="91"/>
      <c r="G292" s="91"/>
      <c r="H292" s="91"/>
      <c r="I292" s="158"/>
    </row>
    <row r="293" spans="1:9">
      <c r="A293" s="157"/>
      <c r="B293" s="91"/>
      <c r="C293" s="91"/>
      <c r="D293" s="91"/>
      <c r="E293" s="91"/>
      <c r="F293" s="91"/>
      <c r="G293" s="91"/>
      <c r="H293" s="91"/>
      <c r="I293" s="158"/>
    </row>
    <row r="294" spans="1:9">
      <c r="A294" s="157"/>
      <c r="B294" s="91"/>
      <c r="C294" s="91"/>
      <c r="D294" s="91"/>
      <c r="E294" s="91"/>
      <c r="F294" s="91"/>
      <c r="G294" s="91"/>
      <c r="H294" s="91"/>
      <c r="I294" s="158"/>
    </row>
    <row r="295" spans="1:9">
      <c r="A295" s="157"/>
      <c r="B295" s="91"/>
      <c r="C295" s="91"/>
      <c r="D295" s="91"/>
      <c r="E295" s="91"/>
      <c r="F295" s="91"/>
      <c r="G295" s="91"/>
      <c r="H295" s="91"/>
      <c r="I295" s="158"/>
    </row>
    <row r="296" spans="1:9">
      <c r="A296" s="157"/>
      <c r="B296" s="91"/>
      <c r="C296" s="91"/>
      <c r="D296" s="91"/>
      <c r="E296" s="91"/>
      <c r="F296" s="91"/>
      <c r="G296" s="91"/>
      <c r="H296" s="91"/>
      <c r="I296" s="158"/>
    </row>
    <row r="297" spans="1:9">
      <c r="A297" s="157"/>
      <c r="B297" s="91"/>
      <c r="C297" s="91"/>
      <c r="D297" s="91"/>
      <c r="E297" s="91"/>
      <c r="F297" s="91"/>
      <c r="G297" s="91"/>
      <c r="H297" s="91"/>
      <c r="I297" s="158"/>
    </row>
    <row r="298" spans="1:9">
      <c r="A298" s="157"/>
      <c r="B298" s="91"/>
      <c r="C298" s="91"/>
      <c r="D298" s="91"/>
      <c r="E298" s="91"/>
      <c r="F298" s="91"/>
      <c r="G298" s="91"/>
      <c r="H298" s="91"/>
      <c r="I298" s="158"/>
    </row>
    <row r="299" spans="1:9">
      <c r="A299" s="157"/>
      <c r="B299" s="91"/>
      <c r="C299" s="91"/>
      <c r="D299" s="91"/>
      <c r="E299" s="91"/>
      <c r="F299" s="91"/>
      <c r="G299" s="91"/>
      <c r="H299" s="91"/>
      <c r="I299" s="158"/>
    </row>
    <row r="300" spans="1:9">
      <c r="A300" s="157"/>
      <c r="B300" s="91"/>
      <c r="C300" s="91"/>
      <c r="D300" s="91"/>
      <c r="E300" s="91"/>
      <c r="F300" s="91"/>
      <c r="G300" s="91"/>
      <c r="H300" s="91"/>
      <c r="I300" s="158"/>
    </row>
    <row r="301" spans="1:9">
      <c r="A301" s="157"/>
      <c r="B301" s="91"/>
      <c r="C301" s="91"/>
      <c r="D301" s="91"/>
      <c r="E301" s="91"/>
      <c r="F301" s="91"/>
      <c r="G301" s="91"/>
      <c r="H301" s="91"/>
      <c r="I301" s="158"/>
    </row>
    <row r="302" spans="1:9">
      <c r="A302" s="157"/>
      <c r="B302" s="91"/>
      <c r="C302" s="91"/>
      <c r="D302" s="91"/>
      <c r="E302" s="91"/>
      <c r="F302" s="91"/>
      <c r="G302" s="91"/>
      <c r="H302" s="91"/>
      <c r="I302" s="158"/>
    </row>
    <row r="303" spans="1:9">
      <c r="A303" s="157"/>
      <c r="B303" s="91"/>
      <c r="C303" s="91"/>
      <c r="D303" s="91"/>
      <c r="E303" s="91"/>
      <c r="F303" s="91"/>
      <c r="G303" s="91"/>
      <c r="H303" s="91"/>
      <c r="I303" s="158"/>
    </row>
    <row r="304" spans="1:9">
      <c r="A304" s="157"/>
      <c r="B304" s="91"/>
      <c r="C304" s="91"/>
      <c r="D304" s="91"/>
      <c r="E304" s="91"/>
      <c r="F304" s="91"/>
      <c r="G304" s="91"/>
      <c r="H304" s="91"/>
      <c r="I304" s="158"/>
    </row>
    <row r="305" spans="1:9">
      <c r="A305" s="157"/>
      <c r="B305" s="91"/>
      <c r="C305" s="91"/>
      <c r="D305" s="91"/>
      <c r="E305" s="91"/>
      <c r="F305" s="91"/>
      <c r="G305" s="91"/>
      <c r="H305" s="91"/>
      <c r="I305" s="158"/>
    </row>
    <row r="306" spans="1:9">
      <c r="A306" s="157"/>
      <c r="B306" s="91"/>
      <c r="C306" s="91"/>
      <c r="D306" s="91"/>
      <c r="E306" s="91"/>
      <c r="F306" s="91"/>
      <c r="G306" s="91"/>
      <c r="H306" s="91"/>
      <c r="I306" s="158"/>
    </row>
    <row r="307" spans="1:9">
      <c r="A307" s="157"/>
      <c r="B307" s="91"/>
      <c r="C307" s="91"/>
      <c r="D307" s="91"/>
      <c r="E307" s="91"/>
      <c r="F307" s="91"/>
      <c r="G307" s="91"/>
      <c r="H307" s="91"/>
      <c r="I307" s="158"/>
    </row>
    <row r="308" spans="1:9">
      <c r="A308" s="157"/>
      <c r="B308" s="91"/>
      <c r="C308" s="91"/>
      <c r="D308" s="91"/>
      <c r="E308" s="91"/>
      <c r="F308" s="91"/>
      <c r="G308" s="91"/>
      <c r="H308" s="91"/>
      <c r="I308" s="158"/>
    </row>
    <row r="309" spans="1:9">
      <c r="A309" s="157"/>
      <c r="B309" s="91"/>
      <c r="C309" s="91"/>
      <c r="D309" s="91"/>
      <c r="E309" s="91"/>
      <c r="F309" s="91"/>
      <c r="G309" s="91"/>
      <c r="H309" s="91"/>
      <c r="I309" s="158"/>
    </row>
    <row r="310" spans="1:9">
      <c r="A310" s="157"/>
      <c r="B310" s="91"/>
      <c r="C310" s="91"/>
      <c r="D310" s="91"/>
      <c r="E310" s="91"/>
      <c r="F310" s="91"/>
      <c r="G310" s="91"/>
      <c r="H310" s="91"/>
      <c r="I310" s="158"/>
    </row>
    <row r="311" spans="1:9">
      <c r="A311" s="157"/>
      <c r="B311" s="91"/>
      <c r="C311" s="91"/>
      <c r="D311" s="91"/>
      <c r="E311" s="91"/>
      <c r="F311" s="91"/>
      <c r="G311" s="91"/>
      <c r="H311" s="91"/>
      <c r="I311" s="158"/>
    </row>
    <row r="312" spans="1:9">
      <c r="A312" s="157"/>
      <c r="B312" s="91"/>
      <c r="C312" s="91"/>
      <c r="D312" s="91"/>
      <c r="E312" s="91"/>
      <c r="F312" s="91"/>
      <c r="G312" s="91"/>
      <c r="H312" s="91"/>
      <c r="I312" s="158"/>
    </row>
    <row r="313" spans="1:9">
      <c r="A313" s="157"/>
      <c r="B313" s="91"/>
      <c r="C313" s="91"/>
      <c r="D313" s="91"/>
      <c r="E313" s="91"/>
      <c r="F313" s="91"/>
      <c r="G313" s="91"/>
      <c r="H313" s="91"/>
      <c r="I313" s="158"/>
    </row>
    <row r="314" spans="1:9">
      <c r="A314" s="157"/>
      <c r="B314" s="91"/>
      <c r="C314" s="91"/>
      <c r="D314" s="91"/>
      <c r="E314" s="91"/>
      <c r="F314" s="91"/>
      <c r="G314" s="91"/>
      <c r="H314" s="91"/>
      <c r="I314" s="158"/>
    </row>
    <row r="315" spans="1:9">
      <c r="A315" s="157"/>
      <c r="B315" s="91"/>
      <c r="C315" s="91"/>
      <c r="D315" s="91"/>
      <c r="E315" s="91"/>
      <c r="F315" s="91"/>
      <c r="G315" s="91"/>
      <c r="H315" s="91"/>
      <c r="I315" s="158"/>
    </row>
    <row r="316" spans="1:9">
      <c r="A316" s="157"/>
      <c r="B316" s="91"/>
      <c r="C316" s="91"/>
      <c r="D316" s="91"/>
      <c r="E316" s="91"/>
      <c r="F316" s="91"/>
      <c r="G316" s="91"/>
      <c r="H316" s="91"/>
      <c r="I316" s="158"/>
    </row>
    <row r="317" spans="1:9">
      <c r="A317" s="157"/>
      <c r="B317" s="91"/>
      <c r="C317" s="91"/>
      <c r="D317" s="91"/>
      <c r="E317" s="91"/>
      <c r="F317" s="91"/>
      <c r="G317" s="91"/>
      <c r="H317" s="91"/>
      <c r="I317" s="158"/>
    </row>
    <row r="318" spans="1:9">
      <c r="A318" s="157"/>
      <c r="B318" s="91"/>
      <c r="C318" s="91"/>
      <c r="D318" s="91"/>
      <c r="E318" s="91"/>
      <c r="F318" s="91"/>
      <c r="G318" s="91"/>
      <c r="H318" s="91"/>
      <c r="I318" s="158"/>
    </row>
    <row r="319" spans="1:9">
      <c r="A319" s="157"/>
      <c r="B319" s="91"/>
      <c r="C319" s="91"/>
      <c r="D319" s="91"/>
      <c r="E319" s="91"/>
      <c r="F319" s="91"/>
      <c r="G319" s="91"/>
      <c r="H319" s="91"/>
      <c r="I319" s="158"/>
    </row>
    <row r="320" spans="1:9">
      <c r="A320" s="157"/>
      <c r="B320" s="91"/>
      <c r="C320" s="91"/>
      <c r="D320" s="91"/>
      <c r="E320" s="91"/>
      <c r="F320" s="91"/>
      <c r="G320" s="91"/>
      <c r="H320" s="91"/>
      <c r="I320" s="158"/>
    </row>
    <row r="321" spans="1:9">
      <c r="A321" s="157"/>
      <c r="B321" s="91"/>
      <c r="C321" s="91"/>
      <c r="D321" s="91"/>
      <c r="E321" s="91"/>
      <c r="F321" s="91"/>
      <c r="G321" s="91"/>
      <c r="H321" s="91"/>
      <c r="I321" s="158"/>
    </row>
    <row r="322" spans="1:9">
      <c r="A322" s="157"/>
      <c r="B322" s="91"/>
      <c r="C322" s="91"/>
      <c r="D322" s="91"/>
      <c r="E322" s="91"/>
      <c r="F322" s="91"/>
      <c r="G322" s="91"/>
      <c r="H322" s="91"/>
      <c r="I322" s="158"/>
    </row>
    <row r="323" spans="1:9">
      <c r="A323" s="157"/>
      <c r="B323" s="91"/>
      <c r="C323" s="91"/>
      <c r="D323" s="91"/>
      <c r="E323" s="91"/>
      <c r="F323" s="91"/>
      <c r="G323" s="91"/>
      <c r="H323" s="91"/>
      <c r="I323" s="158"/>
    </row>
    <row r="324" spans="1:9">
      <c r="A324" s="157"/>
      <c r="B324" s="91"/>
      <c r="C324" s="91"/>
      <c r="D324" s="91"/>
      <c r="E324" s="91"/>
      <c r="F324" s="91"/>
      <c r="G324" s="91"/>
      <c r="H324" s="91"/>
      <c r="I324" s="158"/>
    </row>
    <row r="325" spans="1:9">
      <c r="A325" s="157"/>
      <c r="B325" s="91"/>
      <c r="C325" s="91"/>
      <c r="D325" s="91"/>
      <c r="E325" s="91"/>
      <c r="F325" s="91"/>
      <c r="G325" s="91"/>
      <c r="H325" s="91"/>
      <c r="I325" s="158"/>
    </row>
    <row r="326" spans="1:9">
      <c r="A326" s="157"/>
      <c r="B326" s="91"/>
      <c r="C326" s="91"/>
      <c r="D326" s="91"/>
      <c r="E326" s="91"/>
      <c r="F326" s="91"/>
      <c r="G326" s="91"/>
      <c r="H326" s="91"/>
      <c r="I326" s="158"/>
    </row>
    <row r="327" spans="1:9">
      <c r="A327" s="157"/>
      <c r="B327" s="91"/>
      <c r="C327" s="91"/>
      <c r="D327" s="91"/>
      <c r="E327" s="91"/>
      <c r="F327" s="91"/>
      <c r="G327" s="91"/>
      <c r="H327" s="91"/>
      <c r="I327" s="158"/>
    </row>
    <row r="328" spans="1:9">
      <c r="A328" s="157"/>
      <c r="B328" s="91"/>
      <c r="C328" s="91"/>
      <c r="D328" s="91"/>
      <c r="E328" s="91"/>
      <c r="F328" s="91"/>
      <c r="G328" s="91"/>
      <c r="H328" s="91"/>
      <c r="I328" s="158"/>
    </row>
    <row r="329" spans="1:9">
      <c r="A329" s="157"/>
      <c r="B329" s="91"/>
      <c r="C329" s="91"/>
      <c r="D329" s="91"/>
      <c r="E329" s="91"/>
      <c r="F329" s="91"/>
      <c r="G329" s="91"/>
      <c r="H329" s="91"/>
      <c r="I329" s="158"/>
    </row>
    <row r="330" spans="1:9">
      <c r="A330" s="157"/>
      <c r="B330" s="91"/>
      <c r="C330" s="91"/>
      <c r="D330" s="91"/>
      <c r="E330" s="91"/>
      <c r="F330" s="91"/>
      <c r="G330" s="91"/>
      <c r="H330" s="91"/>
      <c r="I330" s="158"/>
    </row>
    <row r="331" spans="1:9">
      <c r="A331" s="157"/>
      <c r="B331" s="91"/>
      <c r="C331" s="91"/>
      <c r="D331" s="91"/>
      <c r="E331" s="91"/>
      <c r="F331" s="91"/>
      <c r="G331" s="91"/>
      <c r="H331" s="91"/>
      <c r="I331" s="158"/>
    </row>
    <row r="332" spans="1:9">
      <c r="A332" s="157"/>
      <c r="B332" s="91"/>
      <c r="C332" s="91"/>
      <c r="D332" s="91"/>
      <c r="E332" s="91"/>
      <c r="F332" s="91"/>
      <c r="G332" s="91"/>
      <c r="H332" s="91"/>
      <c r="I332" s="158"/>
    </row>
    <row r="333" spans="1:9">
      <c r="A333" s="157"/>
      <c r="B333" s="91"/>
      <c r="C333" s="91"/>
      <c r="D333" s="91"/>
      <c r="E333" s="91"/>
      <c r="F333" s="91"/>
      <c r="G333" s="91"/>
      <c r="H333" s="91"/>
      <c r="I333" s="158"/>
    </row>
    <row r="334" spans="1:9">
      <c r="A334" s="157"/>
      <c r="B334" s="91"/>
      <c r="C334" s="91"/>
      <c r="D334" s="91"/>
      <c r="E334" s="91"/>
      <c r="F334" s="91"/>
      <c r="G334" s="91"/>
      <c r="H334" s="91"/>
      <c r="I334" s="158"/>
    </row>
    <row r="335" spans="1:9">
      <c r="A335" s="157"/>
      <c r="B335" s="91"/>
      <c r="C335" s="91"/>
      <c r="D335" s="91"/>
      <c r="E335" s="91"/>
      <c r="F335" s="91"/>
      <c r="G335" s="91"/>
      <c r="H335" s="91"/>
      <c r="I335" s="158"/>
    </row>
    <row r="336" spans="1:9">
      <c r="A336" s="157"/>
      <c r="B336" s="91"/>
      <c r="C336" s="91"/>
      <c r="D336" s="91"/>
      <c r="E336" s="91"/>
      <c r="F336" s="91"/>
      <c r="G336" s="91"/>
      <c r="H336" s="91"/>
      <c r="I336" s="158"/>
    </row>
    <row r="337" spans="1:9">
      <c r="A337" s="157"/>
      <c r="B337" s="91"/>
      <c r="C337" s="91"/>
      <c r="D337" s="91"/>
      <c r="E337" s="91"/>
      <c r="F337" s="91"/>
      <c r="G337" s="91"/>
      <c r="H337" s="91"/>
      <c r="I337" s="158"/>
    </row>
    <row r="338" spans="1:9">
      <c r="A338" s="157"/>
      <c r="B338" s="91"/>
      <c r="C338" s="91"/>
      <c r="D338" s="91"/>
      <c r="E338" s="91"/>
      <c r="F338" s="91"/>
      <c r="G338" s="91"/>
      <c r="H338" s="91"/>
      <c r="I338" s="158"/>
    </row>
    <row r="339" spans="1:9">
      <c r="A339" s="157"/>
      <c r="B339" s="91"/>
      <c r="C339" s="91"/>
      <c r="D339" s="91"/>
      <c r="E339" s="91"/>
      <c r="F339" s="91"/>
      <c r="G339" s="91"/>
      <c r="H339" s="91"/>
      <c r="I339" s="158"/>
    </row>
    <row r="340" spans="1:9">
      <c r="A340" s="157"/>
      <c r="B340" s="91"/>
      <c r="C340" s="91"/>
      <c r="D340" s="91"/>
      <c r="E340" s="91"/>
      <c r="F340" s="91"/>
      <c r="G340" s="91"/>
      <c r="H340" s="91"/>
      <c r="I340" s="158"/>
    </row>
    <row r="341" spans="1:9">
      <c r="A341" s="157"/>
      <c r="B341" s="91"/>
      <c r="C341" s="91"/>
      <c r="D341" s="91"/>
      <c r="E341" s="91"/>
      <c r="F341" s="91"/>
      <c r="G341" s="91"/>
      <c r="H341" s="91"/>
      <c r="I341" s="158"/>
    </row>
    <row r="342" spans="1:9">
      <c r="A342" s="157"/>
      <c r="B342" s="91"/>
      <c r="C342" s="91"/>
      <c r="D342" s="91"/>
      <c r="E342" s="91"/>
      <c r="F342" s="91"/>
      <c r="G342" s="91"/>
      <c r="H342" s="91"/>
      <c r="I342" s="158"/>
    </row>
    <row r="343" spans="1:9">
      <c r="A343" s="157"/>
      <c r="B343" s="91"/>
      <c r="C343" s="91"/>
      <c r="D343" s="91"/>
      <c r="E343" s="91"/>
      <c r="F343" s="91"/>
      <c r="G343" s="91"/>
      <c r="H343" s="91"/>
      <c r="I343" s="158"/>
    </row>
    <row r="344" spans="1:9">
      <c r="A344" s="157"/>
      <c r="B344" s="91"/>
      <c r="C344" s="91"/>
      <c r="D344" s="91"/>
      <c r="E344" s="91"/>
      <c r="F344" s="91"/>
      <c r="G344" s="91"/>
      <c r="H344" s="91"/>
      <c r="I344" s="158"/>
    </row>
    <row r="345" spans="1:9">
      <c r="A345" s="157"/>
      <c r="B345" s="91"/>
      <c r="C345" s="91"/>
      <c r="D345" s="91"/>
      <c r="E345" s="91"/>
      <c r="F345" s="91"/>
      <c r="G345" s="91"/>
      <c r="H345" s="91"/>
      <c r="I345" s="158"/>
    </row>
    <row r="346" spans="1:9">
      <c r="A346" s="157"/>
      <c r="B346" s="91"/>
      <c r="C346" s="91"/>
      <c r="D346" s="91"/>
      <c r="E346" s="91"/>
      <c r="F346" s="91"/>
      <c r="G346" s="91"/>
      <c r="H346" s="91"/>
      <c r="I346" s="158"/>
    </row>
    <row r="347" spans="1:9">
      <c r="A347" s="157"/>
      <c r="B347" s="91"/>
      <c r="C347" s="91"/>
      <c r="D347" s="91"/>
      <c r="E347" s="91"/>
      <c r="F347" s="91"/>
      <c r="G347" s="91"/>
      <c r="H347" s="91"/>
      <c r="I347" s="158"/>
    </row>
    <row r="348" spans="1:9">
      <c r="A348" s="157"/>
      <c r="B348" s="91"/>
      <c r="C348" s="91"/>
      <c r="D348" s="91"/>
      <c r="E348" s="91"/>
      <c r="F348" s="91"/>
      <c r="G348" s="91"/>
      <c r="H348" s="91"/>
      <c r="I348" s="158"/>
    </row>
    <row r="349" spans="1:9">
      <c r="A349" s="157"/>
      <c r="B349" s="91"/>
      <c r="C349" s="91"/>
      <c r="D349" s="91"/>
      <c r="E349" s="91"/>
      <c r="F349" s="91"/>
      <c r="G349" s="91"/>
      <c r="H349" s="91"/>
      <c r="I349" s="158"/>
    </row>
    <row r="350" spans="1:9">
      <c r="A350" s="157"/>
      <c r="B350" s="91"/>
      <c r="C350" s="91"/>
      <c r="D350" s="91"/>
      <c r="E350" s="91"/>
      <c r="F350" s="91"/>
      <c r="G350" s="91"/>
      <c r="H350" s="91"/>
      <c r="I350" s="158"/>
    </row>
    <row r="351" spans="1:9">
      <c r="A351" s="157"/>
      <c r="B351" s="91"/>
      <c r="C351" s="91"/>
      <c r="D351" s="91"/>
      <c r="E351" s="91"/>
      <c r="F351" s="91"/>
      <c r="G351" s="91"/>
      <c r="H351" s="91"/>
      <c r="I351" s="158"/>
    </row>
    <row r="352" spans="1:9">
      <c r="A352" s="157"/>
      <c r="B352" s="91"/>
      <c r="C352" s="91"/>
      <c r="D352" s="91"/>
      <c r="E352" s="91"/>
      <c r="F352" s="91"/>
      <c r="G352" s="91"/>
      <c r="H352" s="91"/>
      <c r="I352" s="158"/>
    </row>
    <row r="353" spans="1:9">
      <c r="A353" s="157"/>
      <c r="B353" s="91"/>
      <c r="C353" s="91"/>
      <c r="D353" s="91"/>
      <c r="E353" s="91"/>
      <c r="F353" s="91"/>
      <c r="G353" s="91"/>
      <c r="H353" s="91"/>
      <c r="I353" s="158"/>
    </row>
    <row r="354" spans="1:9">
      <c r="A354" s="157"/>
      <c r="B354" s="91"/>
      <c r="C354" s="91"/>
      <c r="D354" s="91"/>
      <c r="E354" s="91"/>
      <c r="F354" s="91"/>
      <c r="G354" s="91"/>
      <c r="H354" s="91"/>
      <c r="I354" s="158"/>
    </row>
    <row r="355" spans="1:9">
      <c r="A355" s="157"/>
      <c r="B355" s="91"/>
      <c r="C355" s="91"/>
      <c r="D355" s="91"/>
      <c r="E355" s="91"/>
      <c r="F355" s="91"/>
      <c r="G355" s="91"/>
      <c r="H355" s="91"/>
      <c r="I355" s="158"/>
    </row>
    <row r="356" spans="1:9">
      <c r="A356" s="157"/>
      <c r="B356" s="91"/>
      <c r="C356" s="91"/>
      <c r="D356" s="91"/>
      <c r="E356" s="91"/>
      <c r="F356" s="91"/>
      <c r="G356" s="91"/>
      <c r="H356" s="91"/>
      <c r="I356" s="158"/>
    </row>
    <row r="357" spans="1:9">
      <c r="A357" s="157"/>
      <c r="B357" s="91"/>
      <c r="C357" s="91"/>
      <c r="D357" s="91"/>
      <c r="E357" s="91"/>
      <c r="F357" s="91"/>
      <c r="G357" s="91"/>
      <c r="H357" s="91"/>
      <c r="I357" s="158"/>
    </row>
    <row r="358" spans="1:9">
      <c r="A358" s="157"/>
      <c r="B358" s="91"/>
      <c r="C358" s="91"/>
      <c r="D358" s="91"/>
      <c r="E358" s="91"/>
      <c r="F358" s="91"/>
      <c r="G358" s="91"/>
      <c r="H358" s="91"/>
      <c r="I358" s="158"/>
    </row>
    <row r="359" spans="1:9">
      <c r="A359" s="157"/>
      <c r="B359" s="91"/>
      <c r="C359" s="91"/>
      <c r="D359" s="91"/>
      <c r="E359" s="91"/>
      <c r="F359" s="91"/>
      <c r="G359" s="91"/>
      <c r="H359" s="91"/>
      <c r="I359" s="158"/>
    </row>
    <row r="360" spans="1:9">
      <c r="A360" s="157"/>
      <c r="B360" s="91"/>
      <c r="C360" s="91"/>
      <c r="D360" s="91"/>
      <c r="E360" s="91"/>
      <c r="F360" s="91"/>
      <c r="G360" s="91"/>
      <c r="H360" s="91"/>
      <c r="I360" s="158"/>
    </row>
    <row r="361" spans="1:9">
      <c r="A361" s="157"/>
      <c r="B361" s="91"/>
      <c r="C361" s="91"/>
      <c r="D361" s="91"/>
      <c r="E361" s="91"/>
      <c r="F361" s="91"/>
      <c r="G361" s="91"/>
      <c r="H361" s="91"/>
      <c r="I361" s="158"/>
    </row>
    <row r="362" spans="1:9">
      <c r="A362" s="157"/>
      <c r="B362" s="91"/>
      <c r="C362" s="91"/>
      <c r="D362" s="91"/>
      <c r="E362" s="91"/>
      <c r="F362" s="91"/>
      <c r="G362" s="91"/>
      <c r="H362" s="91"/>
      <c r="I362" s="158"/>
    </row>
    <row r="363" spans="1:9">
      <c r="A363" s="157"/>
      <c r="B363" s="91"/>
      <c r="C363" s="91"/>
      <c r="D363" s="91"/>
      <c r="E363" s="91"/>
      <c r="F363" s="91"/>
      <c r="G363" s="91"/>
      <c r="H363" s="91"/>
      <c r="I363" s="158"/>
    </row>
    <row r="364" spans="1:9">
      <c r="A364" s="157"/>
      <c r="B364" s="91"/>
      <c r="C364" s="91"/>
      <c r="D364" s="91"/>
      <c r="E364" s="91"/>
      <c r="F364" s="91"/>
      <c r="G364" s="91"/>
      <c r="H364" s="91"/>
      <c r="I364" s="158"/>
    </row>
    <row r="365" spans="1:9">
      <c r="A365" s="157"/>
      <c r="B365" s="91"/>
      <c r="C365" s="91"/>
      <c r="D365" s="91"/>
      <c r="E365" s="91"/>
      <c r="F365" s="91"/>
      <c r="G365" s="91"/>
      <c r="H365" s="91"/>
      <c r="I365" s="158"/>
    </row>
    <row r="366" spans="1:9">
      <c r="A366" s="157"/>
      <c r="B366" s="91"/>
      <c r="C366" s="91"/>
      <c r="D366" s="91"/>
      <c r="E366" s="91"/>
      <c r="F366" s="91"/>
      <c r="G366" s="91"/>
      <c r="H366" s="91"/>
      <c r="I366" s="158"/>
    </row>
    <row r="367" spans="1:9">
      <c r="A367" s="157"/>
      <c r="B367" s="91"/>
      <c r="C367" s="91"/>
      <c r="D367" s="91"/>
      <c r="E367" s="91"/>
      <c r="F367" s="91"/>
      <c r="G367" s="91"/>
      <c r="H367" s="91"/>
      <c r="I367" s="158"/>
    </row>
    <row r="368" spans="1:9">
      <c r="A368" s="157"/>
      <c r="B368" s="91"/>
      <c r="C368" s="91"/>
      <c r="D368" s="91"/>
      <c r="E368" s="91"/>
      <c r="F368" s="91"/>
      <c r="G368" s="91"/>
      <c r="H368" s="91"/>
      <c r="I368" s="158"/>
    </row>
    <row r="369" spans="1:9">
      <c r="A369" s="157"/>
      <c r="B369" s="91"/>
      <c r="C369" s="91"/>
      <c r="D369" s="91"/>
      <c r="E369" s="91"/>
      <c r="F369" s="91"/>
      <c r="G369" s="91"/>
      <c r="H369" s="91"/>
      <c r="I369" s="158"/>
    </row>
    <row r="370" spans="1:9">
      <c r="A370" s="157"/>
      <c r="B370" s="91"/>
      <c r="C370" s="91"/>
      <c r="D370" s="91"/>
      <c r="E370" s="91"/>
      <c r="F370" s="91"/>
      <c r="G370" s="91"/>
      <c r="H370" s="91"/>
      <c r="I370" s="158"/>
    </row>
    <row r="371" spans="1:9">
      <c r="A371" s="157"/>
      <c r="B371" s="91"/>
      <c r="C371" s="91"/>
      <c r="D371" s="91"/>
      <c r="E371" s="91"/>
      <c r="F371" s="91"/>
      <c r="G371" s="91"/>
      <c r="H371" s="91"/>
      <c r="I371" s="158"/>
    </row>
    <row r="372" spans="1:9">
      <c r="A372" s="157"/>
      <c r="B372" s="91"/>
      <c r="C372" s="91"/>
      <c r="D372" s="91"/>
      <c r="E372" s="91"/>
      <c r="F372" s="91"/>
      <c r="G372" s="91"/>
      <c r="H372" s="91"/>
      <c r="I372" s="158"/>
    </row>
    <row r="373" spans="1:9">
      <c r="A373" s="157"/>
      <c r="B373" s="91"/>
      <c r="C373" s="91"/>
      <c r="D373" s="91"/>
      <c r="E373" s="91"/>
      <c r="F373" s="91"/>
      <c r="G373" s="91"/>
      <c r="H373" s="91"/>
      <c r="I373" s="158"/>
    </row>
    <row r="374" spans="1:9">
      <c r="A374" s="157"/>
      <c r="B374" s="91"/>
      <c r="C374" s="91"/>
      <c r="D374" s="91"/>
      <c r="E374" s="91"/>
      <c r="F374" s="91"/>
      <c r="G374" s="91"/>
      <c r="H374" s="91"/>
      <c r="I374" s="158"/>
    </row>
    <row r="375" spans="1:9">
      <c r="A375" s="157"/>
      <c r="B375" s="91"/>
      <c r="C375" s="91"/>
      <c r="D375" s="91"/>
      <c r="E375" s="91"/>
      <c r="F375" s="91"/>
      <c r="G375" s="91"/>
      <c r="H375" s="91"/>
      <c r="I375" s="158"/>
    </row>
    <row r="376" spans="1:9">
      <c r="A376" s="157"/>
      <c r="B376" s="91"/>
      <c r="C376" s="91"/>
      <c r="D376" s="91"/>
      <c r="E376" s="91"/>
      <c r="F376" s="91"/>
      <c r="G376" s="91"/>
      <c r="H376" s="91"/>
      <c r="I376" s="158"/>
    </row>
    <row r="377" spans="1:9">
      <c r="A377" s="157"/>
      <c r="B377" s="91"/>
      <c r="C377" s="91"/>
      <c r="D377" s="91"/>
      <c r="E377" s="91"/>
      <c r="F377" s="91"/>
      <c r="G377" s="91"/>
      <c r="H377" s="91"/>
      <c r="I377" s="158"/>
    </row>
    <row r="378" spans="1:9">
      <c r="A378" s="157"/>
      <c r="B378" s="91"/>
      <c r="C378" s="91"/>
      <c r="D378" s="91"/>
      <c r="E378" s="91"/>
      <c r="F378" s="91"/>
      <c r="G378" s="91"/>
      <c r="H378" s="91"/>
      <c r="I378" s="158"/>
    </row>
    <row r="379" spans="1:9">
      <c r="A379" s="157"/>
      <c r="B379" s="91"/>
      <c r="C379" s="91"/>
      <c r="D379" s="91"/>
      <c r="E379" s="91"/>
      <c r="F379" s="91"/>
      <c r="G379" s="91"/>
      <c r="H379" s="91"/>
      <c r="I379" s="158"/>
    </row>
    <row r="380" spans="1:9">
      <c r="A380" s="157"/>
      <c r="B380" s="91"/>
      <c r="C380" s="91"/>
      <c r="D380" s="91"/>
      <c r="E380" s="91"/>
      <c r="F380" s="91"/>
      <c r="G380" s="91"/>
      <c r="H380" s="91"/>
      <c r="I380" s="158"/>
    </row>
    <row r="381" spans="1:9">
      <c r="A381" s="157"/>
      <c r="B381" s="91"/>
      <c r="C381" s="91"/>
      <c r="D381" s="91"/>
      <c r="E381" s="91"/>
      <c r="F381" s="91"/>
      <c r="G381" s="91"/>
      <c r="H381" s="91"/>
      <c r="I381" s="158"/>
    </row>
    <row r="382" spans="1:9">
      <c r="A382" s="157"/>
      <c r="B382" s="91"/>
      <c r="C382" s="91"/>
      <c r="D382" s="91"/>
      <c r="E382" s="91"/>
      <c r="F382" s="91"/>
      <c r="G382" s="91"/>
      <c r="H382" s="91"/>
      <c r="I382" s="158"/>
    </row>
    <row r="383" spans="1:9">
      <c r="A383" s="157"/>
      <c r="B383" s="91"/>
      <c r="C383" s="91"/>
      <c r="D383" s="91"/>
      <c r="E383" s="91"/>
      <c r="F383" s="91"/>
      <c r="G383" s="91"/>
      <c r="H383" s="91"/>
      <c r="I383" s="158"/>
    </row>
    <row r="384" spans="1:9">
      <c r="A384" s="157"/>
      <c r="B384" s="91"/>
      <c r="C384" s="91"/>
      <c r="D384" s="91"/>
      <c r="E384" s="91"/>
      <c r="F384" s="91"/>
      <c r="G384" s="91"/>
      <c r="H384" s="91"/>
      <c r="I384" s="158"/>
    </row>
    <row r="385" spans="1:9">
      <c r="A385" s="157"/>
      <c r="B385" s="91"/>
      <c r="C385" s="91"/>
      <c r="D385" s="91"/>
      <c r="E385" s="91"/>
      <c r="F385" s="91"/>
      <c r="G385" s="91"/>
      <c r="H385" s="91"/>
      <c r="I385" s="158"/>
    </row>
    <row r="386" spans="1:9">
      <c r="A386" s="157"/>
      <c r="B386" s="91"/>
      <c r="C386" s="91"/>
      <c r="D386" s="91"/>
      <c r="E386" s="91"/>
      <c r="F386" s="91"/>
      <c r="G386" s="91"/>
      <c r="H386" s="91"/>
      <c r="I386" s="158"/>
    </row>
    <row r="387" spans="1:9">
      <c r="A387" s="157"/>
      <c r="B387" s="91"/>
      <c r="C387" s="91"/>
      <c r="D387" s="91"/>
      <c r="E387" s="91"/>
      <c r="F387" s="91"/>
      <c r="G387" s="91"/>
      <c r="H387" s="91"/>
      <c r="I387" s="158"/>
    </row>
    <row r="388" spans="1:9">
      <c r="A388" s="157"/>
      <c r="B388" s="91"/>
      <c r="C388" s="91"/>
      <c r="D388" s="91"/>
      <c r="E388" s="91"/>
      <c r="F388" s="91"/>
      <c r="G388" s="91"/>
      <c r="H388" s="91"/>
      <c r="I388" s="158"/>
    </row>
    <row r="389" spans="1:9">
      <c r="A389" s="157"/>
      <c r="B389" s="91"/>
      <c r="C389" s="91"/>
      <c r="D389" s="91"/>
      <c r="E389" s="91"/>
      <c r="F389" s="91"/>
      <c r="G389" s="91"/>
      <c r="H389" s="91"/>
      <c r="I389" s="158"/>
    </row>
    <row r="390" spans="1:9">
      <c r="A390" s="157"/>
      <c r="B390" s="91"/>
      <c r="C390" s="91"/>
      <c r="D390" s="91"/>
      <c r="E390" s="91"/>
      <c r="F390" s="91"/>
      <c r="G390" s="91"/>
      <c r="H390" s="91"/>
      <c r="I390" s="158"/>
    </row>
    <row r="391" spans="1:9">
      <c r="A391" s="157"/>
      <c r="B391" s="91"/>
      <c r="C391" s="91"/>
      <c r="D391" s="91"/>
      <c r="E391" s="91"/>
      <c r="F391" s="91"/>
      <c r="G391" s="91"/>
      <c r="H391" s="91"/>
      <c r="I391" s="158"/>
    </row>
    <row r="392" spans="1:9">
      <c r="A392" s="157"/>
      <c r="B392" s="91"/>
      <c r="C392" s="91"/>
      <c r="D392" s="91"/>
      <c r="E392" s="91"/>
      <c r="F392" s="91"/>
      <c r="G392" s="91"/>
      <c r="H392" s="91"/>
      <c r="I392" s="158"/>
    </row>
    <row r="393" spans="1:9">
      <c r="A393" s="157"/>
      <c r="B393" s="91"/>
      <c r="C393" s="91"/>
      <c r="D393" s="91"/>
      <c r="E393" s="91"/>
      <c r="F393" s="91"/>
      <c r="G393" s="91"/>
      <c r="H393" s="91"/>
      <c r="I393" s="158"/>
    </row>
    <row r="394" spans="1:9">
      <c r="A394" s="157"/>
      <c r="B394" s="91"/>
      <c r="C394" s="91"/>
      <c r="D394" s="91"/>
      <c r="E394" s="91"/>
      <c r="F394" s="91"/>
      <c r="G394" s="91"/>
      <c r="H394" s="91"/>
      <c r="I394" s="158"/>
    </row>
    <row r="395" spans="1:9">
      <c r="A395" s="157"/>
      <c r="B395" s="91"/>
      <c r="C395" s="91"/>
      <c r="D395" s="91"/>
      <c r="E395" s="91"/>
      <c r="F395" s="91"/>
      <c r="G395" s="91"/>
      <c r="H395" s="91"/>
      <c r="I395" s="158"/>
    </row>
    <row r="396" spans="1:9">
      <c r="A396" s="157"/>
      <c r="B396" s="91"/>
      <c r="C396" s="91"/>
      <c r="D396" s="91"/>
      <c r="E396" s="91"/>
      <c r="F396" s="91"/>
      <c r="G396" s="91"/>
      <c r="H396" s="91"/>
      <c r="I396" s="158"/>
    </row>
    <row r="397" spans="1:9">
      <c r="A397" s="157"/>
      <c r="B397" s="91"/>
      <c r="C397" s="91"/>
      <c r="D397" s="91"/>
      <c r="E397" s="91"/>
      <c r="F397" s="91"/>
      <c r="G397" s="91"/>
      <c r="H397" s="91"/>
      <c r="I397" s="158"/>
    </row>
    <row r="398" spans="1:9">
      <c r="A398" s="157"/>
      <c r="B398" s="91"/>
      <c r="C398" s="91"/>
      <c r="D398" s="91"/>
      <c r="E398" s="91"/>
      <c r="F398" s="91"/>
      <c r="G398" s="91"/>
      <c r="H398" s="91"/>
      <c r="I398" s="158"/>
    </row>
    <row r="399" spans="1:9">
      <c r="A399" s="157"/>
      <c r="B399" s="91"/>
      <c r="C399" s="91"/>
      <c r="D399" s="91"/>
      <c r="E399" s="91"/>
      <c r="F399" s="91"/>
      <c r="G399" s="91"/>
      <c r="H399" s="91"/>
      <c r="I399" s="158"/>
    </row>
    <row r="400" spans="1:9">
      <c r="A400" s="157"/>
      <c r="B400" s="91"/>
      <c r="C400" s="91"/>
      <c r="D400" s="91"/>
      <c r="E400" s="91"/>
      <c r="F400" s="91"/>
      <c r="G400" s="91"/>
      <c r="H400" s="91"/>
      <c r="I400" s="158"/>
    </row>
    <row r="401" spans="1:9">
      <c r="A401" s="157"/>
      <c r="B401" s="91"/>
      <c r="C401" s="91"/>
      <c r="D401" s="91"/>
      <c r="E401" s="91"/>
      <c r="F401" s="91"/>
      <c r="G401" s="91"/>
      <c r="H401" s="91"/>
      <c r="I401" s="158"/>
    </row>
    <row r="402" spans="1:9">
      <c r="A402" s="157"/>
      <c r="B402" s="91"/>
      <c r="C402" s="91"/>
      <c r="D402" s="91"/>
      <c r="E402" s="91"/>
      <c r="F402" s="91"/>
      <c r="G402" s="91"/>
      <c r="H402" s="91"/>
      <c r="I402" s="158"/>
    </row>
    <row r="403" spans="1:9">
      <c r="A403" s="157"/>
      <c r="B403" s="91"/>
      <c r="C403" s="91"/>
      <c r="D403" s="91"/>
      <c r="E403" s="91"/>
      <c r="F403" s="91"/>
      <c r="G403" s="91"/>
      <c r="H403" s="91"/>
      <c r="I403" s="158"/>
    </row>
    <row r="404" spans="1:9">
      <c r="A404" s="157"/>
      <c r="B404" s="91"/>
      <c r="C404" s="91"/>
      <c r="D404" s="91"/>
      <c r="E404" s="91"/>
      <c r="F404" s="91"/>
      <c r="G404" s="91"/>
      <c r="H404" s="91"/>
      <c r="I404" s="158"/>
    </row>
    <row r="405" spans="1:9">
      <c r="A405" s="157"/>
      <c r="B405" s="91"/>
      <c r="C405" s="91"/>
      <c r="D405" s="91"/>
      <c r="E405" s="91"/>
      <c r="F405" s="91"/>
      <c r="G405" s="91"/>
      <c r="H405" s="91"/>
      <c r="I405" s="158"/>
    </row>
    <row r="406" spans="1:9">
      <c r="A406" s="157"/>
      <c r="B406" s="91"/>
      <c r="C406" s="91"/>
      <c r="D406" s="91"/>
      <c r="E406" s="91"/>
      <c r="F406" s="91"/>
      <c r="G406" s="91"/>
      <c r="H406" s="91"/>
      <c r="I406" s="158"/>
    </row>
    <row r="407" spans="1:9">
      <c r="A407" s="157"/>
      <c r="B407" s="91"/>
      <c r="C407" s="91"/>
      <c r="D407" s="91"/>
      <c r="E407" s="91"/>
      <c r="F407" s="91"/>
      <c r="G407" s="91"/>
      <c r="H407" s="91"/>
      <c r="I407" s="158"/>
    </row>
    <row r="408" spans="1:9">
      <c r="A408" s="157"/>
      <c r="B408" s="91"/>
      <c r="C408" s="91"/>
      <c r="D408" s="91"/>
      <c r="E408" s="91"/>
      <c r="F408" s="91"/>
      <c r="G408" s="91"/>
      <c r="H408" s="91"/>
      <c r="I408" s="158"/>
    </row>
    <row r="409" spans="1:9">
      <c r="A409" s="157"/>
      <c r="B409" s="91"/>
      <c r="C409" s="91"/>
      <c r="D409" s="91"/>
      <c r="E409" s="91"/>
      <c r="F409" s="91"/>
      <c r="G409" s="91"/>
      <c r="H409" s="91"/>
      <c r="I409" s="158"/>
    </row>
    <row r="410" spans="1:9">
      <c r="A410" s="157"/>
      <c r="B410" s="91"/>
      <c r="C410" s="91"/>
      <c r="D410" s="91"/>
      <c r="E410" s="91"/>
      <c r="F410" s="91"/>
      <c r="G410" s="91"/>
      <c r="H410" s="91"/>
      <c r="I410" s="158"/>
    </row>
    <row r="411" spans="1:9">
      <c r="A411" s="157"/>
      <c r="B411" s="91"/>
      <c r="C411" s="91"/>
      <c r="D411" s="91"/>
      <c r="E411" s="91"/>
      <c r="F411" s="91"/>
      <c r="G411" s="91"/>
      <c r="H411" s="91"/>
      <c r="I411" s="158"/>
    </row>
    <row r="412" spans="1:9">
      <c r="A412" s="157"/>
      <c r="B412" s="91"/>
      <c r="C412" s="91"/>
      <c r="D412" s="91"/>
      <c r="E412" s="91"/>
      <c r="F412" s="91"/>
      <c r="G412" s="91"/>
      <c r="H412" s="91"/>
      <c r="I412" s="158"/>
    </row>
    <row r="413" spans="1:9">
      <c r="A413" s="157"/>
      <c r="B413" s="91"/>
      <c r="C413" s="91"/>
      <c r="D413" s="91"/>
      <c r="E413" s="91"/>
      <c r="F413" s="91"/>
      <c r="G413" s="91"/>
      <c r="H413" s="91"/>
      <c r="I413" s="158"/>
    </row>
    <row r="414" spans="1:9">
      <c r="A414" s="157"/>
      <c r="B414" s="91"/>
      <c r="C414" s="91"/>
      <c r="D414" s="91"/>
      <c r="E414" s="91"/>
      <c r="F414" s="91"/>
      <c r="G414" s="91"/>
      <c r="H414" s="91"/>
      <c r="I414" s="158"/>
    </row>
    <row r="415" spans="1:9">
      <c r="A415" s="157"/>
      <c r="B415" s="91"/>
      <c r="C415" s="91"/>
      <c r="D415" s="91"/>
      <c r="E415" s="91"/>
      <c r="F415" s="91"/>
      <c r="G415" s="91"/>
      <c r="H415" s="91"/>
      <c r="I415" s="158"/>
    </row>
    <row r="416" spans="1:9">
      <c r="A416" s="157"/>
      <c r="B416" s="91"/>
      <c r="C416" s="91"/>
      <c r="D416" s="91"/>
      <c r="E416" s="91"/>
      <c r="F416" s="91"/>
      <c r="G416" s="91"/>
      <c r="H416" s="91"/>
      <c r="I416" s="158"/>
    </row>
    <row r="417" spans="1:9">
      <c r="A417" s="157"/>
      <c r="B417" s="91"/>
      <c r="C417" s="91"/>
      <c r="D417" s="91"/>
      <c r="E417" s="91"/>
      <c r="F417" s="91"/>
      <c r="G417" s="91"/>
      <c r="H417" s="91"/>
      <c r="I417" s="158"/>
    </row>
    <row r="418" spans="1:9">
      <c r="A418" s="157"/>
      <c r="B418" s="91"/>
      <c r="C418" s="91"/>
      <c r="D418" s="91"/>
      <c r="E418" s="91"/>
      <c r="F418" s="91"/>
      <c r="G418" s="91"/>
      <c r="H418" s="91"/>
      <c r="I418" s="158"/>
    </row>
    <row r="419" spans="1:9">
      <c r="A419" s="157"/>
      <c r="B419" s="91"/>
      <c r="C419" s="91"/>
      <c r="D419" s="91"/>
      <c r="E419" s="91"/>
      <c r="F419" s="91"/>
      <c r="G419" s="91"/>
      <c r="H419" s="91"/>
      <c r="I419" s="158"/>
    </row>
    <row r="420" spans="1:9">
      <c r="A420" s="157"/>
      <c r="B420" s="91"/>
      <c r="C420" s="91"/>
      <c r="D420" s="91"/>
      <c r="E420" s="91"/>
      <c r="F420" s="91"/>
      <c r="G420" s="91"/>
      <c r="H420" s="91"/>
      <c r="I420" s="158"/>
    </row>
    <row r="421" spans="1:9">
      <c r="A421" s="157"/>
      <c r="B421" s="91"/>
      <c r="C421" s="91"/>
      <c r="D421" s="91"/>
      <c r="E421" s="91"/>
      <c r="F421" s="91"/>
      <c r="G421" s="91"/>
      <c r="H421" s="91"/>
      <c r="I421" s="158"/>
    </row>
    <row r="422" spans="1:9">
      <c r="A422" s="157"/>
      <c r="B422" s="91"/>
      <c r="C422" s="91"/>
      <c r="D422" s="91"/>
      <c r="E422" s="91"/>
      <c r="F422" s="91"/>
      <c r="G422" s="91"/>
      <c r="H422" s="91"/>
      <c r="I422" s="158"/>
    </row>
    <row r="423" spans="1:9">
      <c r="A423" s="157"/>
      <c r="B423" s="91"/>
      <c r="C423" s="91"/>
      <c r="D423" s="91"/>
      <c r="E423" s="91"/>
      <c r="F423" s="91"/>
      <c r="G423" s="91"/>
      <c r="H423" s="91"/>
      <c r="I423" s="158"/>
    </row>
    <row r="424" spans="1:9">
      <c r="A424" s="157"/>
      <c r="B424" s="91"/>
      <c r="C424" s="91"/>
      <c r="D424" s="91"/>
      <c r="E424" s="91"/>
      <c r="F424" s="91"/>
      <c r="G424" s="91"/>
      <c r="H424" s="91"/>
      <c r="I424" s="158"/>
    </row>
    <row r="425" spans="1:9">
      <c r="A425" s="157"/>
      <c r="B425" s="91"/>
      <c r="C425" s="91"/>
      <c r="D425" s="91"/>
      <c r="E425" s="91"/>
      <c r="F425" s="91"/>
      <c r="G425" s="91"/>
      <c r="H425" s="91"/>
      <c r="I425" s="158"/>
    </row>
    <row r="426" spans="1:9">
      <c r="A426" s="157"/>
      <c r="B426" s="91"/>
      <c r="C426" s="91"/>
      <c r="D426" s="91"/>
      <c r="E426" s="91"/>
      <c r="F426" s="91"/>
      <c r="G426" s="91"/>
      <c r="H426" s="91"/>
      <c r="I426" s="158"/>
    </row>
    <row r="427" spans="1:9">
      <c r="A427" s="157"/>
      <c r="B427" s="91"/>
      <c r="C427" s="91"/>
      <c r="D427" s="91"/>
      <c r="E427" s="91"/>
      <c r="F427" s="91"/>
      <c r="G427" s="91"/>
      <c r="H427" s="91"/>
      <c r="I427" s="158"/>
    </row>
    <row r="428" spans="1:9">
      <c r="A428" s="157"/>
      <c r="B428" s="91"/>
      <c r="C428" s="91"/>
      <c r="D428" s="91"/>
      <c r="E428" s="91"/>
      <c r="F428" s="91"/>
      <c r="G428" s="91"/>
      <c r="H428" s="91"/>
      <c r="I428" s="158"/>
    </row>
    <row r="429" spans="1:9">
      <c r="A429" s="157"/>
      <c r="B429" s="91"/>
      <c r="C429" s="91"/>
      <c r="D429" s="91"/>
      <c r="E429" s="91"/>
      <c r="F429" s="91"/>
      <c r="G429" s="91"/>
      <c r="H429" s="91"/>
      <c r="I429" s="158"/>
    </row>
    <row r="430" spans="1:9">
      <c r="A430" s="157"/>
      <c r="B430" s="91"/>
      <c r="C430" s="91"/>
      <c r="D430" s="91"/>
      <c r="E430" s="91"/>
      <c r="F430" s="91"/>
      <c r="G430" s="91"/>
      <c r="H430" s="91"/>
      <c r="I430" s="158"/>
    </row>
    <row r="431" spans="1:9">
      <c r="A431" s="157"/>
      <c r="B431" s="91"/>
      <c r="C431" s="91"/>
      <c r="D431" s="91"/>
      <c r="E431" s="91"/>
      <c r="F431" s="91"/>
      <c r="G431" s="91"/>
      <c r="H431" s="91"/>
      <c r="I431" s="158"/>
    </row>
    <row r="432" spans="1:9">
      <c r="A432" s="157"/>
      <c r="B432" s="91"/>
      <c r="C432" s="91"/>
      <c r="D432" s="91"/>
      <c r="E432" s="91"/>
      <c r="F432" s="91"/>
      <c r="G432" s="91"/>
      <c r="H432" s="91"/>
      <c r="I432" s="158"/>
    </row>
    <row r="433" spans="1:9">
      <c r="A433" s="157"/>
      <c r="B433" s="91"/>
      <c r="C433" s="91"/>
      <c r="D433" s="91"/>
      <c r="E433" s="91"/>
      <c r="F433" s="91"/>
      <c r="G433" s="91"/>
      <c r="H433" s="91"/>
      <c r="I433" s="158"/>
    </row>
    <row r="434" spans="1:9">
      <c r="A434" s="157"/>
      <c r="B434" s="91"/>
      <c r="C434" s="91"/>
      <c r="D434" s="91"/>
      <c r="E434" s="91"/>
      <c r="F434" s="91"/>
      <c r="G434" s="91"/>
      <c r="H434" s="91"/>
      <c r="I434" s="158"/>
    </row>
    <row r="435" spans="1:9">
      <c r="A435" s="157"/>
      <c r="B435" s="91"/>
      <c r="C435" s="91"/>
      <c r="D435" s="91"/>
      <c r="E435" s="91"/>
      <c r="F435" s="91"/>
      <c r="G435" s="91"/>
      <c r="H435" s="91"/>
      <c r="I435" s="158"/>
    </row>
    <row r="436" spans="1:9">
      <c r="A436" s="157"/>
      <c r="B436" s="91"/>
      <c r="C436" s="91"/>
      <c r="D436" s="91"/>
      <c r="E436" s="91"/>
      <c r="F436" s="91"/>
      <c r="G436" s="91"/>
      <c r="H436" s="91"/>
      <c r="I436" s="158"/>
    </row>
    <row r="437" spans="1:9">
      <c r="A437" s="157"/>
      <c r="B437" s="91"/>
      <c r="C437" s="91"/>
      <c r="D437" s="91"/>
      <c r="E437" s="91"/>
      <c r="F437" s="91"/>
      <c r="G437" s="91"/>
      <c r="H437" s="91"/>
      <c r="I437" s="158"/>
    </row>
    <row r="438" spans="1:9">
      <c r="A438" s="157"/>
      <c r="B438" s="91"/>
      <c r="C438" s="91"/>
      <c r="D438" s="91"/>
      <c r="E438" s="91"/>
      <c r="F438" s="91"/>
      <c r="G438" s="91"/>
      <c r="H438" s="91"/>
      <c r="I438" s="158"/>
    </row>
    <row r="439" spans="1:9">
      <c r="A439" s="157"/>
      <c r="B439" s="91"/>
      <c r="C439" s="91"/>
      <c r="D439" s="91"/>
      <c r="E439" s="91"/>
      <c r="F439" s="91"/>
      <c r="G439" s="91"/>
      <c r="H439" s="91"/>
      <c r="I439" s="158"/>
    </row>
    <row r="440" spans="1:9">
      <c r="A440" s="157"/>
      <c r="B440" s="91"/>
      <c r="C440" s="91"/>
      <c r="D440" s="91"/>
      <c r="E440" s="91"/>
      <c r="F440" s="91"/>
      <c r="G440" s="91"/>
      <c r="H440" s="91"/>
      <c r="I440" s="158"/>
    </row>
    <row r="441" spans="1:9">
      <c r="A441" s="157"/>
      <c r="B441" s="91"/>
      <c r="C441" s="91"/>
      <c r="D441" s="91"/>
      <c r="E441" s="91"/>
      <c r="F441" s="91"/>
      <c r="G441" s="91"/>
      <c r="H441" s="91"/>
      <c r="I441" s="158"/>
    </row>
    <row r="442" spans="1:9">
      <c r="A442" s="157"/>
      <c r="B442" s="91"/>
      <c r="C442" s="91"/>
      <c r="D442" s="91"/>
      <c r="E442" s="91"/>
      <c r="F442" s="91"/>
      <c r="G442" s="91"/>
      <c r="H442" s="91"/>
      <c r="I442" s="158"/>
    </row>
    <row r="443" spans="1:9">
      <c r="A443" s="157"/>
      <c r="B443" s="91"/>
      <c r="C443" s="91"/>
      <c r="D443" s="91"/>
      <c r="E443" s="91"/>
      <c r="F443" s="91"/>
      <c r="G443" s="91"/>
      <c r="H443" s="91"/>
      <c r="I443" s="158"/>
    </row>
    <row r="444" spans="1:9">
      <c r="A444" s="157"/>
      <c r="B444" s="91"/>
      <c r="C444" s="91"/>
      <c r="D444" s="91"/>
      <c r="E444" s="91"/>
      <c r="F444" s="91"/>
      <c r="G444" s="91"/>
      <c r="H444" s="91"/>
      <c r="I444" s="158"/>
    </row>
    <row r="445" spans="1:9">
      <c r="A445" s="157"/>
      <c r="B445" s="91"/>
      <c r="C445" s="91"/>
      <c r="D445" s="91"/>
      <c r="E445" s="91"/>
      <c r="F445" s="91"/>
      <c r="G445" s="91"/>
      <c r="H445" s="91"/>
      <c r="I445" s="158"/>
    </row>
    <row r="446" spans="1:9">
      <c r="A446" s="157"/>
      <c r="B446" s="91"/>
      <c r="C446" s="91"/>
      <c r="D446" s="91"/>
      <c r="E446" s="91"/>
      <c r="F446" s="91"/>
      <c r="G446" s="91"/>
      <c r="H446" s="91"/>
      <c r="I446" s="158"/>
    </row>
    <row r="447" spans="1:9">
      <c r="A447" s="157"/>
      <c r="B447" s="91"/>
      <c r="C447" s="91"/>
      <c r="D447" s="91"/>
      <c r="E447" s="91"/>
      <c r="F447" s="91"/>
      <c r="G447" s="91"/>
      <c r="H447" s="91"/>
      <c r="I447" s="158"/>
    </row>
    <row r="448" spans="1:9">
      <c r="A448" s="157"/>
      <c r="B448" s="91"/>
      <c r="C448" s="91"/>
      <c r="D448" s="91"/>
      <c r="E448" s="91"/>
      <c r="F448" s="91"/>
      <c r="G448" s="91"/>
      <c r="H448" s="91"/>
      <c r="I448" s="158"/>
    </row>
    <row r="449" spans="1:9">
      <c r="A449" s="157"/>
      <c r="B449" s="91"/>
      <c r="C449" s="91"/>
      <c r="D449" s="91"/>
      <c r="E449" s="91"/>
      <c r="F449" s="91"/>
      <c r="G449" s="91"/>
      <c r="H449" s="91"/>
      <c r="I449" s="158"/>
    </row>
    <row r="450" spans="1:9">
      <c r="A450" s="157"/>
      <c r="B450" s="91"/>
      <c r="C450" s="91"/>
      <c r="D450" s="91"/>
      <c r="E450" s="91"/>
      <c r="F450" s="91"/>
      <c r="G450" s="91"/>
      <c r="H450" s="91"/>
      <c r="I450" s="158"/>
    </row>
    <row r="451" spans="1:9">
      <c r="A451" s="157"/>
      <c r="B451" s="91"/>
      <c r="C451" s="91"/>
      <c r="D451" s="91"/>
      <c r="E451" s="91"/>
      <c r="F451" s="91"/>
      <c r="G451" s="91"/>
      <c r="H451" s="91"/>
      <c r="I451" s="158"/>
    </row>
    <row r="452" spans="1:9">
      <c r="A452" s="157"/>
      <c r="B452" s="91"/>
      <c r="C452" s="91"/>
      <c r="D452" s="91"/>
      <c r="E452" s="91"/>
      <c r="F452" s="91"/>
      <c r="G452" s="91"/>
      <c r="H452" s="91"/>
      <c r="I452" s="158"/>
    </row>
    <row r="453" spans="1:9">
      <c r="A453" s="157"/>
      <c r="B453" s="91"/>
      <c r="C453" s="91"/>
      <c r="D453" s="91"/>
      <c r="E453" s="91"/>
      <c r="F453" s="91"/>
      <c r="G453" s="91"/>
      <c r="H453" s="91"/>
      <c r="I453" s="158"/>
    </row>
    <row r="454" spans="1:9">
      <c r="A454" s="157"/>
      <c r="B454" s="91"/>
      <c r="C454" s="91"/>
      <c r="D454" s="91"/>
      <c r="E454" s="91"/>
      <c r="F454" s="91"/>
      <c r="G454" s="91"/>
      <c r="H454" s="91"/>
      <c r="I454" s="158"/>
    </row>
    <row r="455" spans="1:9">
      <c r="A455" s="157"/>
      <c r="B455" s="91"/>
      <c r="C455" s="91"/>
      <c r="D455" s="91"/>
      <c r="E455" s="91"/>
      <c r="F455" s="91"/>
      <c r="G455" s="91"/>
      <c r="H455" s="91"/>
      <c r="I455" s="158"/>
    </row>
    <row r="456" spans="1:9">
      <c r="A456" s="157"/>
      <c r="B456" s="91"/>
      <c r="C456" s="91"/>
      <c r="D456" s="91"/>
      <c r="E456" s="91"/>
      <c r="F456" s="91"/>
      <c r="G456" s="91"/>
      <c r="H456" s="91"/>
      <c r="I456" s="158"/>
    </row>
    <row r="457" spans="1:9">
      <c r="A457" s="157"/>
      <c r="B457" s="91"/>
      <c r="C457" s="91"/>
      <c r="D457" s="91"/>
      <c r="E457" s="91"/>
      <c r="F457" s="91"/>
      <c r="G457" s="91"/>
      <c r="H457" s="91"/>
      <c r="I457" s="158"/>
    </row>
    <row r="458" spans="1:9">
      <c r="A458" s="157"/>
      <c r="B458" s="91"/>
      <c r="C458" s="91"/>
      <c r="D458" s="91"/>
      <c r="E458" s="91"/>
      <c r="F458" s="91"/>
      <c r="G458" s="91"/>
      <c r="H458" s="91"/>
      <c r="I458" s="158"/>
    </row>
    <row r="459" spans="1:9">
      <c r="A459" s="157"/>
      <c r="B459" s="91"/>
      <c r="C459" s="91"/>
      <c r="D459" s="91"/>
      <c r="E459" s="91"/>
      <c r="F459" s="91"/>
      <c r="G459" s="91"/>
      <c r="H459" s="91"/>
      <c r="I459" s="158"/>
    </row>
    <row r="460" spans="1:9">
      <c r="A460" s="157"/>
      <c r="B460" s="91"/>
      <c r="C460" s="91"/>
      <c r="D460" s="91"/>
      <c r="E460" s="91"/>
      <c r="F460" s="91"/>
      <c r="G460" s="91"/>
      <c r="H460" s="91"/>
      <c r="I460" s="158"/>
    </row>
    <row r="461" spans="1:9">
      <c r="A461" s="157"/>
      <c r="B461" s="91"/>
      <c r="C461" s="91"/>
      <c r="D461" s="91"/>
      <c r="E461" s="91"/>
      <c r="F461" s="91"/>
      <c r="G461" s="91"/>
      <c r="H461" s="91"/>
      <c r="I461" s="158"/>
    </row>
    <row r="462" spans="1:9">
      <c r="A462" s="157"/>
      <c r="B462" s="91"/>
      <c r="C462" s="91"/>
      <c r="D462" s="91"/>
      <c r="E462" s="91"/>
      <c r="F462" s="91"/>
      <c r="G462" s="91"/>
      <c r="H462" s="91"/>
      <c r="I462" s="158"/>
    </row>
    <row r="463" spans="1:9">
      <c r="A463" s="157"/>
      <c r="B463" s="91"/>
      <c r="C463" s="91"/>
      <c r="D463" s="91"/>
      <c r="E463" s="91"/>
      <c r="F463" s="91"/>
      <c r="G463" s="91"/>
      <c r="H463" s="91"/>
      <c r="I463" s="158"/>
    </row>
    <row r="464" spans="1:9">
      <c r="A464" s="157"/>
      <c r="B464" s="91"/>
      <c r="C464" s="91"/>
      <c r="D464" s="91"/>
      <c r="E464" s="91"/>
      <c r="F464" s="91"/>
      <c r="G464" s="91"/>
      <c r="H464" s="91"/>
      <c r="I464" s="158"/>
    </row>
    <row r="465" spans="1:9">
      <c r="A465" s="157"/>
      <c r="B465" s="91"/>
      <c r="C465" s="91"/>
      <c r="D465" s="91"/>
      <c r="E465" s="91"/>
      <c r="F465" s="91"/>
      <c r="G465" s="91"/>
      <c r="H465" s="91"/>
      <c r="I465" s="158"/>
    </row>
    <row r="466" spans="1:9">
      <c r="A466" s="157"/>
      <c r="B466" s="91"/>
      <c r="C466" s="91"/>
      <c r="D466" s="91"/>
      <c r="E466" s="91"/>
      <c r="F466" s="91"/>
      <c r="G466" s="91"/>
      <c r="H466" s="91"/>
      <c r="I466" s="158"/>
    </row>
    <row r="467" spans="1:9">
      <c r="A467" s="157"/>
      <c r="B467" s="91"/>
      <c r="C467" s="91"/>
      <c r="D467" s="91"/>
      <c r="E467" s="91"/>
      <c r="F467" s="91"/>
      <c r="G467" s="91"/>
      <c r="H467" s="91"/>
      <c r="I467" s="158"/>
    </row>
    <row r="468" spans="1:9">
      <c r="A468" s="157"/>
      <c r="B468" s="91"/>
      <c r="C468" s="91"/>
      <c r="D468" s="91"/>
      <c r="E468" s="91"/>
      <c r="F468" s="91"/>
      <c r="G468" s="91"/>
      <c r="H468" s="91"/>
      <c r="I468" s="158"/>
    </row>
    <row r="469" spans="1:9">
      <c r="A469" s="157"/>
      <c r="B469" s="91"/>
      <c r="C469" s="91"/>
      <c r="D469" s="91"/>
      <c r="E469" s="91"/>
      <c r="F469" s="91"/>
      <c r="G469" s="91"/>
      <c r="H469" s="91"/>
      <c r="I469" s="158"/>
    </row>
    <row r="470" spans="1:9">
      <c r="A470" s="157"/>
      <c r="B470" s="91"/>
      <c r="C470" s="91"/>
      <c r="D470" s="91"/>
      <c r="E470" s="91"/>
      <c r="F470" s="91"/>
      <c r="G470" s="91"/>
      <c r="H470" s="91"/>
      <c r="I470" s="158"/>
    </row>
    <row r="471" spans="1:9">
      <c r="A471" s="157"/>
      <c r="B471" s="91"/>
      <c r="C471" s="91"/>
      <c r="D471" s="91"/>
      <c r="E471" s="91"/>
      <c r="F471" s="91"/>
      <c r="G471" s="91"/>
      <c r="H471" s="91"/>
      <c r="I471" s="158"/>
    </row>
    <row r="472" spans="1:9">
      <c r="A472" s="157"/>
      <c r="B472" s="91"/>
      <c r="C472" s="91"/>
      <c r="D472" s="91"/>
      <c r="E472" s="91"/>
      <c r="F472" s="91"/>
      <c r="G472" s="91"/>
      <c r="H472" s="91"/>
      <c r="I472" s="158"/>
    </row>
    <row r="473" spans="1:9">
      <c r="A473" s="157"/>
      <c r="B473" s="91"/>
      <c r="C473" s="91"/>
      <c r="D473" s="91"/>
      <c r="E473" s="91"/>
      <c r="F473" s="91"/>
      <c r="G473" s="91"/>
      <c r="H473" s="91"/>
      <c r="I473" s="158"/>
    </row>
    <row r="474" spans="1:9">
      <c r="A474" s="157"/>
      <c r="B474" s="91"/>
      <c r="C474" s="91"/>
      <c r="D474" s="91"/>
      <c r="E474" s="91"/>
      <c r="F474" s="91"/>
      <c r="G474" s="91"/>
      <c r="H474" s="91"/>
      <c r="I474" s="158"/>
    </row>
    <row r="475" spans="1:9">
      <c r="A475" s="157"/>
      <c r="B475" s="91"/>
      <c r="C475" s="91"/>
      <c r="D475" s="91"/>
      <c r="E475" s="91"/>
      <c r="F475" s="91"/>
      <c r="G475" s="91"/>
      <c r="H475" s="91"/>
      <c r="I475" s="158"/>
    </row>
    <row r="476" spans="1:9">
      <c r="A476" s="157"/>
      <c r="B476" s="91"/>
      <c r="C476" s="91"/>
      <c r="D476" s="91"/>
      <c r="E476" s="91"/>
      <c r="F476" s="91"/>
      <c r="G476" s="91"/>
      <c r="H476" s="91"/>
      <c r="I476" s="158"/>
    </row>
    <row r="477" spans="1:9">
      <c r="A477" s="157"/>
      <c r="B477" s="91"/>
      <c r="C477" s="91"/>
      <c r="D477" s="91"/>
      <c r="E477" s="91"/>
      <c r="F477" s="91"/>
      <c r="G477" s="91"/>
      <c r="H477" s="91"/>
      <c r="I477" s="158"/>
    </row>
    <row r="478" spans="1:9">
      <c r="A478" s="157"/>
      <c r="B478" s="91"/>
      <c r="C478" s="91"/>
      <c r="D478" s="91"/>
      <c r="E478" s="91"/>
      <c r="F478" s="91"/>
      <c r="G478" s="91"/>
      <c r="H478" s="91"/>
      <c r="I478" s="158"/>
    </row>
    <row r="479" spans="1:9">
      <c r="A479" s="157"/>
      <c r="B479" s="91"/>
      <c r="C479" s="91"/>
      <c r="D479" s="91"/>
      <c r="E479" s="91"/>
      <c r="F479" s="91"/>
      <c r="G479" s="91"/>
      <c r="H479" s="91"/>
      <c r="I479" s="158"/>
    </row>
    <row r="480" spans="1:9">
      <c r="A480" s="157"/>
      <c r="B480" s="91"/>
      <c r="C480" s="91"/>
      <c r="D480" s="91"/>
      <c r="E480" s="91"/>
      <c r="F480" s="91"/>
      <c r="G480" s="91"/>
      <c r="H480" s="91"/>
      <c r="I480" s="158"/>
    </row>
    <row r="481" spans="1:9">
      <c r="A481" s="157"/>
      <c r="B481" s="91"/>
      <c r="C481" s="91"/>
      <c r="D481" s="91"/>
      <c r="E481" s="91"/>
      <c r="F481" s="91"/>
      <c r="G481" s="91"/>
      <c r="H481" s="91"/>
      <c r="I481" s="158"/>
    </row>
    <row r="482" spans="1:9">
      <c r="A482" s="157"/>
      <c r="B482" s="91"/>
      <c r="C482" s="91"/>
      <c r="D482" s="91"/>
      <c r="E482" s="91"/>
      <c r="F482" s="91"/>
      <c r="G482" s="91"/>
      <c r="H482" s="91"/>
      <c r="I482" s="158"/>
    </row>
    <row r="483" spans="1:9">
      <c r="A483" s="157"/>
      <c r="B483" s="91"/>
      <c r="C483" s="91"/>
      <c r="D483" s="91"/>
      <c r="E483" s="91"/>
      <c r="F483" s="91"/>
      <c r="G483" s="91"/>
      <c r="H483" s="91"/>
      <c r="I483" s="158"/>
    </row>
    <row r="484" spans="1:9">
      <c r="A484" s="157"/>
      <c r="B484" s="91"/>
      <c r="C484" s="91"/>
      <c r="D484" s="91"/>
      <c r="E484" s="91"/>
      <c r="F484" s="91"/>
      <c r="G484" s="91"/>
      <c r="H484" s="91"/>
      <c r="I484" s="158"/>
    </row>
    <row r="485" spans="1:9">
      <c r="A485" s="157"/>
      <c r="B485" s="91"/>
      <c r="C485" s="91"/>
      <c r="D485" s="91"/>
      <c r="E485" s="91"/>
      <c r="F485" s="91"/>
      <c r="G485" s="91"/>
      <c r="H485" s="91"/>
      <c r="I485" s="158"/>
    </row>
    <row r="486" spans="1:9">
      <c r="A486" s="157"/>
      <c r="B486" s="91"/>
      <c r="C486" s="91"/>
      <c r="D486" s="91"/>
      <c r="E486" s="91"/>
      <c r="F486" s="91"/>
      <c r="G486" s="91"/>
      <c r="H486" s="91"/>
      <c r="I486" s="158"/>
    </row>
    <row r="487" spans="1:9">
      <c r="A487" s="157"/>
      <c r="B487" s="91"/>
      <c r="C487" s="91"/>
      <c r="D487" s="91"/>
      <c r="E487" s="91"/>
      <c r="F487" s="91"/>
      <c r="G487" s="91"/>
      <c r="H487" s="91"/>
      <c r="I487" s="158"/>
    </row>
    <row r="488" spans="1:9">
      <c r="A488" s="157"/>
      <c r="B488" s="91"/>
      <c r="C488" s="91"/>
      <c r="D488" s="91"/>
      <c r="E488" s="91"/>
      <c r="F488" s="91"/>
      <c r="G488" s="91"/>
      <c r="H488" s="91"/>
      <c r="I488" s="158"/>
    </row>
    <row r="489" spans="1:9">
      <c r="A489" s="157"/>
      <c r="B489" s="91"/>
      <c r="C489" s="91"/>
      <c r="D489" s="91"/>
      <c r="E489" s="91"/>
      <c r="F489" s="91"/>
      <c r="G489" s="91"/>
      <c r="H489" s="91"/>
      <c r="I489" s="158"/>
    </row>
    <row r="490" spans="1:9">
      <c r="A490" s="157"/>
      <c r="B490" s="91"/>
      <c r="C490" s="91"/>
      <c r="D490" s="91"/>
      <c r="E490" s="91"/>
      <c r="F490" s="91"/>
      <c r="G490" s="91"/>
      <c r="H490" s="91"/>
      <c r="I490" s="158"/>
    </row>
    <row r="491" spans="1:9">
      <c r="A491" s="157"/>
      <c r="B491" s="91"/>
      <c r="C491" s="91"/>
      <c r="D491" s="91"/>
      <c r="E491" s="91"/>
      <c r="F491" s="91"/>
      <c r="G491" s="91"/>
      <c r="H491" s="91"/>
      <c r="I491" s="158"/>
    </row>
    <row r="492" spans="1:9">
      <c r="A492" s="157"/>
      <c r="B492" s="91"/>
      <c r="C492" s="91"/>
      <c r="D492" s="91"/>
      <c r="E492" s="91"/>
      <c r="F492" s="91"/>
      <c r="G492" s="91"/>
      <c r="H492" s="91"/>
      <c r="I492" s="158"/>
    </row>
    <row r="493" spans="1:9">
      <c r="A493" s="157"/>
      <c r="B493" s="91"/>
      <c r="C493" s="91"/>
      <c r="D493" s="91"/>
      <c r="E493" s="91"/>
      <c r="F493" s="91"/>
      <c r="G493" s="91"/>
      <c r="H493" s="91"/>
      <c r="I493" s="158"/>
    </row>
    <row r="494" spans="1:9">
      <c r="A494" s="157"/>
      <c r="B494" s="91"/>
      <c r="C494" s="91"/>
      <c r="D494" s="91"/>
      <c r="E494" s="91"/>
      <c r="F494" s="91"/>
      <c r="G494" s="91"/>
      <c r="H494" s="91"/>
      <c r="I494" s="158"/>
    </row>
    <row r="495" spans="1:9">
      <c r="A495" s="157"/>
      <c r="B495" s="91"/>
      <c r="C495" s="91"/>
      <c r="D495" s="91"/>
      <c r="E495" s="91"/>
      <c r="F495" s="91"/>
      <c r="G495" s="91"/>
      <c r="H495" s="91"/>
      <c r="I495" s="158"/>
    </row>
    <row r="496" spans="1:9">
      <c r="A496" s="157"/>
      <c r="B496" s="91"/>
      <c r="C496" s="91"/>
      <c r="D496" s="91"/>
      <c r="E496" s="91"/>
      <c r="F496" s="91"/>
      <c r="G496" s="91"/>
      <c r="H496" s="91"/>
      <c r="I496" s="158"/>
    </row>
    <row r="497" spans="1:9">
      <c r="A497" s="157"/>
      <c r="B497" s="91"/>
      <c r="C497" s="91"/>
      <c r="D497" s="91"/>
      <c r="E497" s="91"/>
      <c r="F497" s="91"/>
      <c r="G497" s="91"/>
      <c r="H497" s="91"/>
      <c r="I497" s="158"/>
    </row>
    <row r="498" spans="1:9">
      <c r="A498" s="157"/>
      <c r="B498" s="91"/>
      <c r="C498" s="91"/>
      <c r="D498" s="91"/>
      <c r="E498" s="91"/>
      <c r="F498" s="91"/>
      <c r="G498" s="91"/>
      <c r="H498" s="91"/>
      <c r="I498" s="158"/>
    </row>
    <row r="499" spans="1:9">
      <c r="A499" s="157"/>
      <c r="B499" s="91"/>
      <c r="C499" s="91"/>
      <c r="D499" s="91"/>
      <c r="E499" s="91"/>
      <c r="F499" s="91"/>
      <c r="G499" s="91"/>
      <c r="H499" s="91"/>
      <c r="I499" s="158"/>
    </row>
    <row r="500" spans="1:9">
      <c r="A500" s="159"/>
      <c r="B500" s="160"/>
      <c r="C500" s="160"/>
      <c r="D500" s="160"/>
      <c r="E500" s="160"/>
      <c r="F500" s="160"/>
      <c r="G500" s="160"/>
      <c r="H500" s="160"/>
      <c r="I500" s="161"/>
    </row>
  </sheetData>
  <mergeCells count="1">
    <mergeCell ref="A2:I2"/>
  </mergeCells>
  <phoneticPr fontId="2"/>
  <conditionalFormatting sqref="B4:B26">
    <cfRule type="containsText" dxfId="3" priority="5" operator="containsText" text="売">
      <formula>NOT(ISERROR(SEARCH("売",B4)))</formula>
    </cfRule>
    <cfRule type="containsText" dxfId="2" priority="6" operator="containsText" text="買">
      <formula>NOT(ISERROR(SEARCH("買",B4)))</formula>
    </cfRule>
  </conditionalFormatting>
  <pageMargins left="0.7" right="0.7" top="0.75" bottom="0.75" header="0.3" footer="0.3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4"/>
  <dimension ref="A1:S5094"/>
  <sheetViews>
    <sheetView workbookViewId="0">
      <selection activeCell="H3" sqref="H3:H107"/>
    </sheetView>
  </sheetViews>
  <sheetFormatPr defaultRowHeight="13.5"/>
  <cols>
    <col min="1" max="1" width="10.5" style="79" customWidth="1"/>
    <col min="2" max="2" width="11.375" customWidth="1"/>
    <col min="10" max="10" width="3.125" customWidth="1"/>
    <col min="13" max="13" width="3.125" customWidth="1"/>
    <col min="14" max="14" width="10.5" bestFit="1" customWidth="1"/>
    <col min="15" max="15" width="10.5" customWidth="1"/>
  </cols>
  <sheetData>
    <row r="1" spans="1:19">
      <c r="A1" s="368" t="s">
        <v>161</v>
      </c>
      <c r="B1" s="369"/>
      <c r="C1" s="369"/>
      <c r="D1" s="369"/>
      <c r="E1" s="369"/>
      <c r="F1" s="369"/>
      <c r="G1" s="369"/>
      <c r="H1" s="370"/>
      <c r="I1" s="236"/>
      <c r="K1" s="367" t="s">
        <v>24</v>
      </c>
      <c r="L1" s="367"/>
      <c r="N1" t="s">
        <v>184</v>
      </c>
    </row>
    <row r="2" spans="1:19">
      <c r="B2" s="79" t="s">
        <v>163</v>
      </c>
      <c r="C2" s="92" t="s">
        <v>162</v>
      </c>
      <c r="D2" s="79" t="s">
        <v>25</v>
      </c>
      <c r="E2" s="79" t="s">
        <v>5</v>
      </c>
      <c r="F2" s="79" t="s">
        <v>6</v>
      </c>
      <c r="G2" s="79" t="s">
        <v>7</v>
      </c>
      <c r="H2" s="79"/>
      <c r="I2" s="79" t="s">
        <v>164</v>
      </c>
      <c r="K2" s="4" t="s">
        <v>26</v>
      </c>
      <c r="L2" s="6">
        <v>0</v>
      </c>
      <c r="N2" t="str">
        <f>[1]!opcandle($L$2,$L$3,$L$4,$L$5,$L$6,"取引日付",A3,$L$7,$L$8)</f>
        <v>opcandle($L$2,$L$3,$L$4,$L$5,$L$6,"取引日付",A3,$L$7,$L$8)</v>
      </c>
    </row>
    <row r="3" spans="1:19">
      <c r="A3" s="261">
        <v>43140</v>
      </c>
      <c r="B3" s="20">
        <f>IFERROR(IF(C3=TIMEVALUE("9:00"),A3,""),"")</f>
        <v>43140</v>
      </c>
      <c r="C3" s="263">
        <v>0.375</v>
      </c>
      <c r="D3" s="82">
        <v>70</v>
      </c>
      <c r="E3" s="82">
        <v>75</v>
      </c>
      <c r="F3" s="82">
        <v>60</v>
      </c>
      <c r="G3" s="156">
        <v>75</v>
      </c>
      <c r="H3">
        <f>IF(G3="","",IFERROR(G3,""))</f>
        <v>75</v>
      </c>
      <c r="I3">
        <f>IF(G3="","",IFERROR(建玉状況!$F$4-H3,""))</f>
        <v>-43</v>
      </c>
      <c r="K3" s="4" t="s">
        <v>63</v>
      </c>
      <c r="L3" s="5" t="s">
        <v>59</v>
      </c>
      <c r="N3" t="str">
        <f>[1]!opcandle($L$2,$L$3,$L$4,$L$5,$L$6,"約定時刻",C3,$L$7,$L$8)</f>
        <v>opcandle($L$2,$L$3,$L$4,$L$5,$L$6,"約定時刻",C3,$L$7,$L$8)</v>
      </c>
    </row>
    <row r="4" spans="1:19">
      <c r="A4" s="262">
        <v>43140</v>
      </c>
      <c r="B4" s="20" t="str">
        <f t="shared" ref="B4:B67" si="0">IFERROR(IF(C4=TIMEVALUE("9:00"),A4,""),"")</f>
        <v/>
      </c>
      <c r="C4" s="264">
        <v>0.41666666666666669</v>
      </c>
      <c r="D4" s="91">
        <v>80</v>
      </c>
      <c r="E4" s="91">
        <v>85</v>
      </c>
      <c r="F4" s="91">
        <v>75</v>
      </c>
      <c r="G4" s="158">
        <v>75</v>
      </c>
      <c r="H4">
        <f t="shared" ref="H4:H67" si="1">IF(G4="","",IFERROR(G4,""))</f>
        <v>75</v>
      </c>
      <c r="I4">
        <f>IF(G4="","",IFERROR(建玉状況!$F$4-H4,""))</f>
        <v>-43</v>
      </c>
      <c r="K4" s="4" t="s">
        <v>64</v>
      </c>
      <c r="L4" s="17">
        <f>発注シート!C10</f>
        <v>23250</v>
      </c>
      <c r="N4" t="str">
        <f>[1]!opcandle($L$2,$L$3,$L$4,$L$5,$L$6,"始値",D3,$L$7,$L$8)</f>
        <v>opcandle($L$2,$L$3,$L$4,$L$5,$L$6,"始値",D3,$L$7,$L$8)</v>
      </c>
    </row>
    <row r="5" spans="1:19">
      <c r="A5" s="262">
        <v>43140</v>
      </c>
      <c r="B5" s="20" t="str">
        <f t="shared" si="0"/>
        <v/>
      </c>
      <c r="C5" s="264">
        <v>0.45833333333333331</v>
      </c>
      <c r="D5" s="91">
        <v>75</v>
      </c>
      <c r="E5" s="91">
        <v>80</v>
      </c>
      <c r="F5" s="91">
        <v>75</v>
      </c>
      <c r="G5" s="158">
        <v>80</v>
      </c>
      <c r="H5">
        <f t="shared" si="1"/>
        <v>80</v>
      </c>
      <c r="I5">
        <f>IF(G5="","",IFERROR(建玉状況!$F$4-H5,""))</f>
        <v>-48</v>
      </c>
      <c r="K5" s="4" t="s">
        <v>27</v>
      </c>
      <c r="L5" s="5">
        <v>60</v>
      </c>
      <c r="N5" t="str">
        <f>[1]!opcandle($L$2,$L$3,$L$4,$L$5,$L$6,"高値",E3,$L$7,$L$8)</f>
        <v>opcandle($L$2,$L$3,$L$4,$L$5,$L$6,"高値",E3,$L$7,$L$8)</v>
      </c>
    </row>
    <row r="6" spans="1:19">
      <c r="A6" s="262">
        <v>43140</v>
      </c>
      <c r="B6" s="20" t="str">
        <f t="shared" si="0"/>
        <v/>
      </c>
      <c r="C6" s="264">
        <v>0.5</v>
      </c>
      <c r="D6" s="91">
        <v>75</v>
      </c>
      <c r="E6" s="91">
        <v>85</v>
      </c>
      <c r="F6" s="91">
        <v>75</v>
      </c>
      <c r="G6" s="158">
        <v>80</v>
      </c>
      <c r="H6">
        <f t="shared" si="1"/>
        <v>80</v>
      </c>
      <c r="I6">
        <f>IF(G6="","",IFERROR(建玉状況!$F$4-H6,""))</f>
        <v>-48</v>
      </c>
      <c r="K6" s="4" t="s">
        <v>28</v>
      </c>
      <c r="L6" s="5">
        <v>5</v>
      </c>
      <c r="N6" t="str">
        <f>[1]!opcandle($L$2,$L$3,$L$4,$L$5,$L$6,"安値",F3,$L$7,$L$8)</f>
        <v>opcandle($L$2,$L$3,$L$4,$L$5,$L$6,"安値",F3,$L$7,$L$8)</v>
      </c>
    </row>
    <row r="7" spans="1:19">
      <c r="A7" s="262">
        <v>43140</v>
      </c>
      <c r="B7" s="20" t="str">
        <f t="shared" si="0"/>
        <v/>
      </c>
      <c r="C7" s="264">
        <v>0.54166666666666663</v>
      </c>
      <c r="D7" s="91">
        <v>80</v>
      </c>
      <c r="E7" s="91">
        <v>90</v>
      </c>
      <c r="F7" s="91">
        <v>80</v>
      </c>
      <c r="G7" s="158">
        <v>85</v>
      </c>
      <c r="H7">
        <f t="shared" si="1"/>
        <v>85</v>
      </c>
      <c r="I7">
        <f>IF(G7="","",IFERROR(建玉状況!$F$4-H7,""))</f>
        <v>-53</v>
      </c>
      <c r="K7" s="4" t="s">
        <v>29</v>
      </c>
      <c r="L7" s="5" t="s">
        <v>103</v>
      </c>
      <c r="N7" t="str">
        <f>[1]!opcandle($L$2,$L$3,$L$4,$L$5,$L$6,"終値",G3,$L$7,$L$8)</f>
        <v>opcandle($L$2,$L$3,$L$4,$L$5,$L$6,"終値",G3,$L$7,$L$8)</v>
      </c>
    </row>
    <row r="8" spans="1:19">
      <c r="A8" s="262">
        <v>43140</v>
      </c>
      <c r="B8" s="20" t="str">
        <f t="shared" si="0"/>
        <v/>
      </c>
      <c r="C8" s="264">
        <v>0.58333333333333337</v>
      </c>
      <c r="D8" s="91">
        <v>85</v>
      </c>
      <c r="E8" s="91">
        <v>90</v>
      </c>
      <c r="F8" s="91">
        <v>85</v>
      </c>
      <c r="G8" s="158">
        <v>90</v>
      </c>
      <c r="H8">
        <f t="shared" si="1"/>
        <v>90</v>
      </c>
      <c r="I8">
        <f>IF(G8="","",IFERROR(建玉状況!$F$4-H8,""))</f>
        <v>-58</v>
      </c>
      <c r="K8" s="7" t="s">
        <v>30</v>
      </c>
      <c r="L8" s="8">
        <v>0</v>
      </c>
      <c r="N8" t="s">
        <v>142</v>
      </c>
    </row>
    <row r="9" spans="1:19">
      <c r="A9" s="262">
        <v>43140</v>
      </c>
      <c r="B9" s="20" t="str">
        <f t="shared" si="0"/>
        <v/>
      </c>
      <c r="C9" s="264">
        <v>0.625</v>
      </c>
      <c r="D9" s="91">
        <v>95</v>
      </c>
      <c r="E9" s="91">
        <v>100</v>
      </c>
      <c r="F9" s="91">
        <v>95</v>
      </c>
      <c r="G9" s="158">
        <v>95</v>
      </c>
      <c r="H9">
        <f t="shared" si="1"/>
        <v>95</v>
      </c>
      <c r="I9">
        <f>IF(G9="","",IFERROR(建玉状況!$F$4-H9,""))</f>
        <v>-63</v>
      </c>
    </row>
    <row r="10" spans="1:19">
      <c r="A10" s="262">
        <v>43140</v>
      </c>
      <c r="B10" s="20" t="str">
        <f t="shared" si="0"/>
        <v/>
      </c>
      <c r="C10" s="264">
        <v>0.66666666666666663</v>
      </c>
      <c r="D10" s="91">
        <v>95</v>
      </c>
      <c r="E10" s="91">
        <v>95</v>
      </c>
      <c r="F10" s="91">
        <v>95</v>
      </c>
      <c r="G10" s="158">
        <v>95</v>
      </c>
      <c r="H10">
        <f t="shared" si="1"/>
        <v>95</v>
      </c>
      <c r="I10">
        <f>IF(G10="","",IFERROR(建玉状況!$F$4-H10,""))</f>
        <v>-63</v>
      </c>
      <c r="S10" s="79"/>
    </row>
    <row r="11" spans="1:19">
      <c r="A11" s="262">
        <v>43140</v>
      </c>
      <c r="B11" s="20" t="str">
        <f t="shared" si="0"/>
        <v/>
      </c>
      <c r="C11" s="264">
        <v>0.70833333333333337</v>
      </c>
      <c r="D11" s="91">
        <v>95</v>
      </c>
      <c r="E11" s="91">
        <v>95</v>
      </c>
      <c r="F11" s="91">
        <v>95</v>
      </c>
      <c r="G11" s="158">
        <v>95</v>
      </c>
      <c r="H11">
        <f t="shared" si="1"/>
        <v>95</v>
      </c>
      <c r="I11">
        <f>IF(G11="","",IFERROR(建玉状況!$F$4-H11,""))</f>
        <v>-63</v>
      </c>
      <c r="S11" s="79"/>
    </row>
    <row r="12" spans="1:19">
      <c r="A12" s="262">
        <v>43140</v>
      </c>
      <c r="B12" s="20" t="str">
        <f t="shared" si="0"/>
        <v/>
      </c>
      <c r="C12" s="264">
        <v>0.75</v>
      </c>
      <c r="D12" s="91">
        <v>95</v>
      </c>
      <c r="E12" s="91">
        <v>95</v>
      </c>
      <c r="F12" s="91">
        <v>95</v>
      </c>
      <c r="G12" s="158">
        <v>95</v>
      </c>
      <c r="H12">
        <f t="shared" si="1"/>
        <v>95</v>
      </c>
      <c r="I12">
        <f>IF(G12="","",IFERROR(建玉状況!$F$4-H12,""))</f>
        <v>-63</v>
      </c>
      <c r="S12" s="79"/>
    </row>
    <row r="13" spans="1:19">
      <c r="A13" s="262">
        <v>43140</v>
      </c>
      <c r="B13" s="20" t="str">
        <f t="shared" si="0"/>
        <v/>
      </c>
      <c r="C13" s="264">
        <v>0.79166666666666663</v>
      </c>
      <c r="D13" s="91">
        <v>95</v>
      </c>
      <c r="E13" s="91">
        <v>95</v>
      </c>
      <c r="F13" s="91">
        <v>95</v>
      </c>
      <c r="G13" s="158">
        <v>95</v>
      </c>
      <c r="H13">
        <f t="shared" si="1"/>
        <v>95</v>
      </c>
      <c r="I13">
        <f>IF(G13="","",IFERROR(建玉状況!$F$4-H13,""))</f>
        <v>-63</v>
      </c>
      <c r="S13" s="79"/>
    </row>
    <row r="14" spans="1:19">
      <c r="A14" s="262">
        <v>43140</v>
      </c>
      <c r="B14" s="20" t="str">
        <f t="shared" si="0"/>
        <v/>
      </c>
      <c r="C14" s="264">
        <v>0.83333333333333337</v>
      </c>
      <c r="D14" s="91">
        <v>95</v>
      </c>
      <c r="E14" s="91">
        <v>95</v>
      </c>
      <c r="F14" s="91">
        <v>95</v>
      </c>
      <c r="G14" s="158">
        <v>95</v>
      </c>
      <c r="H14">
        <f t="shared" si="1"/>
        <v>95</v>
      </c>
      <c r="I14">
        <f>IF(G14="","",IFERROR(建玉状況!$F$4-H14,""))</f>
        <v>-63</v>
      </c>
      <c r="S14" s="79"/>
    </row>
    <row r="15" spans="1:19">
      <c r="A15" s="262">
        <v>43140</v>
      </c>
      <c r="B15" s="20" t="str">
        <f t="shared" si="0"/>
        <v/>
      </c>
      <c r="C15" s="264">
        <v>0.875</v>
      </c>
      <c r="D15" s="91">
        <v>95</v>
      </c>
      <c r="E15" s="91">
        <v>95</v>
      </c>
      <c r="F15" s="91">
        <v>95</v>
      </c>
      <c r="G15" s="158">
        <v>95</v>
      </c>
      <c r="H15">
        <f t="shared" si="1"/>
        <v>95</v>
      </c>
      <c r="I15">
        <f>IF(G15="","",IFERROR(建玉状況!$F$4-H15,""))</f>
        <v>-63</v>
      </c>
      <c r="S15" s="79"/>
    </row>
    <row r="16" spans="1:19">
      <c r="A16" s="262">
        <v>43140</v>
      </c>
      <c r="B16" s="20" t="str">
        <f t="shared" si="0"/>
        <v/>
      </c>
      <c r="C16" s="264">
        <v>0.91666666666666663</v>
      </c>
      <c r="D16" s="91">
        <v>95</v>
      </c>
      <c r="E16" s="91">
        <v>95</v>
      </c>
      <c r="F16" s="91">
        <v>95</v>
      </c>
      <c r="G16" s="158">
        <v>95</v>
      </c>
      <c r="H16">
        <f t="shared" si="1"/>
        <v>95</v>
      </c>
      <c r="I16">
        <f>IF(G16="","",IFERROR(建玉状況!$F$4-H16,""))</f>
        <v>-63</v>
      </c>
      <c r="S16" s="79"/>
    </row>
    <row r="17" spans="1:19">
      <c r="A17" s="262">
        <v>43140</v>
      </c>
      <c r="B17" s="20" t="str">
        <f t="shared" si="0"/>
        <v/>
      </c>
      <c r="C17" s="264">
        <v>0.95833333333333337</v>
      </c>
      <c r="D17" s="91">
        <v>95</v>
      </c>
      <c r="E17" s="91">
        <v>95</v>
      </c>
      <c r="F17" s="91">
        <v>95</v>
      </c>
      <c r="G17" s="158">
        <v>95</v>
      </c>
      <c r="H17">
        <f t="shared" si="1"/>
        <v>95</v>
      </c>
      <c r="I17">
        <f>IF(G17="","",IFERROR(建玉状況!$F$4-H17,""))</f>
        <v>-63</v>
      </c>
      <c r="S17" s="79"/>
    </row>
    <row r="18" spans="1:19">
      <c r="A18" s="262">
        <v>43141</v>
      </c>
      <c r="B18" s="20" t="str">
        <f t="shared" si="0"/>
        <v/>
      </c>
      <c r="C18" s="264">
        <v>0</v>
      </c>
      <c r="D18" s="91">
        <v>95</v>
      </c>
      <c r="E18" s="91">
        <v>95</v>
      </c>
      <c r="F18" s="91">
        <v>95</v>
      </c>
      <c r="G18" s="158">
        <v>95</v>
      </c>
      <c r="H18">
        <f t="shared" si="1"/>
        <v>95</v>
      </c>
      <c r="I18">
        <f>IF(G18="","",IFERROR(建玉状況!$F$4-H18,""))</f>
        <v>-63</v>
      </c>
    </row>
    <row r="19" spans="1:19">
      <c r="A19" s="262">
        <v>43141</v>
      </c>
      <c r="B19" s="20" t="str">
        <f t="shared" si="0"/>
        <v/>
      </c>
      <c r="C19" s="264">
        <v>4.1666666666666664E-2</v>
      </c>
      <c r="D19" s="91">
        <v>95</v>
      </c>
      <c r="E19" s="91">
        <v>95</v>
      </c>
      <c r="F19" s="91">
        <v>95</v>
      </c>
      <c r="G19" s="158">
        <v>95</v>
      </c>
      <c r="H19">
        <f t="shared" si="1"/>
        <v>95</v>
      </c>
      <c r="I19">
        <f>IF(G19="","",IFERROR(建玉状況!$F$4-H19,""))</f>
        <v>-63</v>
      </c>
      <c r="P19" s="79"/>
      <c r="Q19" s="79"/>
      <c r="R19" s="79"/>
      <c r="S19" s="79"/>
    </row>
    <row r="20" spans="1:19">
      <c r="A20" s="262">
        <v>43141</v>
      </c>
      <c r="B20" s="20" t="str">
        <f t="shared" si="0"/>
        <v/>
      </c>
      <c r="C20" s="264">
        <v>8.3333333333333329E-2</v>
      </c>
      <c r="D20" s="91">
        <v>95</v>
      </c>
      <c r="E20" s="91">
        <v>95</v>
      </c>
      <c r="F20" s="91">
        <v>95</v>
      </c>
      <c r="G20" s="158">
        <v>95</v>
      </c>
      <c r="H20">
        <f t="shared" si="1"/>
        <v>95</v>
      </c>
      <c r="I20">
        <f>IF(G20="","",IFERROR(建玉状況!$F$4-H20,""))</f>
        <v>-63</v>
      </c>
      <c r="N20" s="3"/>
      <c r="O20" s="20"/>
    </row>
    <row r="21" spans="1:19">
      <c r="A21" s="262">
        <v>43141</v>
      </c>
      <c r="B21" s="20" t="str">
        <f t="shared" si="0"/>
        <v/>
      </c>
      <c r="C21" s="264">
        <v>0.125</v>
      </c>
      <c r="D21" s="91">
        <v>95</v>
      </c>
      <c r="E21" s="91">
        <v>95</v>
      </c>
      <c r="F21" s="91">
        <v>95</v>
      </c>
      <c r="G21" s="158">
        <v>95</v>
      </c>
      <c r="H21">
        <f t="shared" si="1"/>
        <v>95</v>
      </c>
      <c r="I21">
        <f>IF(G21="","",IFERROR(建玉状況!$F$4-H21,""))</f>
        <v>-63</v>
      </c>
      <c r="N21" s="3"/>
    </row>
    <row r="22" spans="1:19">
      <c r="A22" s="262">
        <v>43141</v>
      </c>
      <c r="B22" s="20" t="str">
        <f t="shared" si="0"/>
        <v/>
      </c>
      <c r="C22" s="264">
        <v>0.16666666666666666</v>
      </c>
      <c r="D22" s="91">
        <v>95</v>
      </c>
      <c r="E22" s="91">
        <v>95</v>
      </c>
      <c r="F22" s="91">
        <v>95</v>
      </c>
      <c r="G22" s="158">
        <v>95</v>
      </c>
      <c r="H22">
        <f t="shared" si="1"/>
        <v>95</v>
      </c>
      <c r="I22">
        <f>IF(G22="","",IFERROR(建玉状況!$F$4-H22,""))</f>
        <v>-63</v>
      </c>
      <c r="N22" s="3"/>
    </row>
    <row r="23" spans="1:19">
      <c r="A23" s="262">
        <v>43141</v>
      </c>
      <c r="B23" s="20" t="str">
        <f t="shared" si="0"/>
        <v/>
      </c>
      <c r="C23" s="264">
        <v>0.20833333333333334</v>
      </c>
      <c r="D23" s="91">
        <v>95</v>
      </c>
      <c r="E23" s="91">
        <v>95</v>
      </c>
      <c r="F23" s="91">
        <v>95</v>
      </c>
      <c r="G23" s="158">
        <v>95</v>
      </c>
      <c r="H23">
        <f t="shared" si="1"/>
        <v>95</v>
      </c>
      <c r="I23">
        <f>IF(G23="","",IFERROR(建玉状況!$F$4-H23,""))</f>
        <v>-63</v>
      </c>
      <c r="N23" s="3"/>
    </row>
    <row r="24" spans="1:19">
      <c r="A24" s="262">
        <v>43144</v>
      </c>
      <c r="B24" s="20">
        <f t="shared" si="0"/>
        <v>43144</v>
      </c>
      <c r="C24" s="264">
        <v>0.375</v>
      </c>
      <c r="D24" s="91">
        <v>70</v>
      </c>
      <c r="E24" s="91">
        <v>70</v>
      </c>
      <c r="F24" s="91">
        <v>40</v>
      </c>
      <c r="G24" s="158">
        <v>43</v>
      </c>
      <c r="H24">
        <f t="shared" si="1"/>
        <v>43</v>
      </c>
      <c r="I24">
        <f>IF(G24="","",IFERROR(建玉状況!$F$4-H24,""))</f>
        <v>-11</v>
      </c>
      <c r="N24" s="3"/>
    </row>
    <row r="25" spans="1:19">
      <c r="A25" s="262">
        <v>43144</v>
      </c>
      <c r="B25" s="20" t="str">
        <f t="shared" si="0"/>
        <v/>
      </c>
      <c r="C25" s="264">
        <v>0.41666666666666669</v>
      </c>
      <c r="D25" s="91">
        <v>44</v>
      </c>
      <c r="E25" s="91">
        <v>48</v>
      </c>
      <c r="F25" s="91">
        <v>43</v>
      </c>
      <c r="G25" s="158">
        <v>48</v>
      </c>
      <c r="H25">
        <f t="shared" si="1"/>
        <v>48</v>
      </c>
      <c r="I25">
        <f>IF(G25="","",IFERROR(建玉状況!$F$4-H25,""))</f>
        <v>-16</v>
      </c>
      <c r="N25" s="3"/>
    </row>
    <row r="26" spans="1:19">
      <c r="A26" s="262">
        <v>43144</v>
      </c>
      <c r="B26" s="20" t="str">
        <f t="shared" si="0"/>
        <v/>
      </c>
      <c r="C26" s="264">
        <v>0.45833333333333331</v>
      </c>
      <c r="D26" s="91">
        <v>48</v>
      </c>
      <c r="E26" s="91">
        <v>50</v>
      </c>
      <c r="F26" s="91">
        <v>46</v>
      </c>
      <c r="G26" s="158">
        <v>48</v>
      </c>
      <c r="H26">
        <f t="shared" si="1"/>
        <v>48</v>
      </c>
      <c r="I26">
        <f>IF(G26="","",IFERROR(建玉状況!$F$4-H26,""))</f>
        <v>-16</v>
      </c>
      <c r="N26" s="3"/>
    </row>
    <row r="27" spans="1:19">
      <c r="A27" s="262">
        <v>43144</v>
      </c>
      <c r="B27" s="20" t="str">
        <f t="shared" si="0"/>
        <v/>
      </c>
      <c r="C27" s="264">
        <v>0.5</v>
      </c>
      <c r="D27" s="91">
        <v>48</v>
      </c>
      <c r="E27" s="91">
        <v>50</v>
      </c>
      <c r="F27" s="91">
        <v>44</v>
      </c>
      <c r="G27" s="158">
        <v>47</v>
      </c>
      <c r="H27">
        <f t="shared" si="1"/>
        <v>47</v>
      </c>
      <c r="I27">
        <f>IF(G27="","",IFERROR(建玉状況!$F$4-H27,""))</f>
        <v>-15</v>
      </c>
      <c r="N27" s="3"/>
    </row>
    <row r="28" spans="1:19">
      <c r="A28" s="262">
        <v>43144</v>
      </c>
      <c r="B28" s="20" t="str">
        <f t="shared" si="0"/>
        <v/>
      </c>
      <c r="C28" s="264">
        <v>0.54166666666666663</v>
      </c>
      <c r="D28" s="91">
        <v>46</v>
      </c>
      <c r="E28" s="91">
        <v>49</v>
      </c>
      <c r="F28" s="91">
        <v>44</v>
      </c>
      <c r="G28" s="158">
        <v>45</v>
      </c>
      <c r="H28">
        <f t="shared" si="1"/>
        <v>45</v>
      </c>
      <c r="I28">
        <f>IF(G28="","",IFERROR(建玉状況!$F$4-H28,""))</f>
        <v>-13</v>
      </c>
      <c r="N28" s="3"/>
    </row>
    <row r="29" spans="1:19">
      <c r="A29" s="262">
        <v>43144</v>
      </c>
      <c r="B29" s="20" t="str">
        <f t="shared" si="0"/>
        <v/>
      </c>
      <c r="C29" s="264">
        <v>0.58333333333333337</v>
      </c>
      <c r="D29" s="91">
        <v>45</v>
      </c>
      <c r="E29" s="91">
        <v>45</v>
      </c>
      <c r="F29" s="91">
        <v>37</v>
      </c>
      <c r="G29" s="158">
        <v>37</v>
      </c>
      <c r="H29">
        <f t="shared" si="1"/>
        <v>37</v>
      </c>
      <c r="I29">
        <f>IF(G29="","",IFERROR(建玉状況!$F$4-H29,""))</f>
        <v>-5</v>
      </c>
      <c r="N29" s="3"/>
    </row>
    <row r="30" spans="1:19">
      <c r="A30" s="262">
        <v>43144</v>
      </c>
      <c r="B30" s="20" t="str">
        <f t="shared" si="0"/>
        <v/>
      </c>
      <c r="C30" s="264">
        <v>0.625</v>
      </c>
      <c r="D30" s="91">
        <v>37</v>
      </c>
      <c r="E30" s="91">
        <v>39</v>
      </c>
      <c r="F30" s="91">
        <v>36</v>
      </c>
      <c r="G30" s="158">
        <v>37</v>
      </c>
      <c r="H30">
        <f t="shared" si="1"/>
        <v>37</v>
      </c>
      <c r="I30">
        <f>IF(G30="","",IFERROR(建玉状況!$F$4-H30,""))</f>
        <v>-5</v>
      </c>
      <c r="N30" s="3"/>
    </row>
    <row r="31" spans="1:19">
      <c r="A31" s="262">
        <v>43144</v>
      </c>
      <c r="B31" s="20" t="str">
        <f t="shared" si="0"/>
        <v/>
      </c>
      <c r="C31" s="264">
        <v>0.66666666666666663</v>
      </c>
      <c r="D31" s="91">
        <v>36</v>
      </c>
      <c r="E31" s="91">
        <v>38</v>
      </c>
      <c r="F31" s="91">
        <v>33</v>
      </c>
      <c r="G31" s="158">
        <v>37</v>
      </c>
      <c r="H31">
        <f t="shared" si="1"/>
        <v>37</v>
      </c>
      <c r="I31">
        <f>IF(G31="","",IFERROR(建玉状況!$F$4-H31,""))</f>
        <v>-5</v>
      </c>
      <c r="N31" s="3"/>
    </row>
    <row r="32" spans="1:19">
      <c r="A32" s="262">
        <v>43144</v>
      </c>
      <c r="B32" s="20" t="str">
        <f t="shared" si="0"/>
        <v/>
      </c>
      <c r="C32" s="264">
        <v>0.70833333333333337</v>
      </c>
      <c r="D32" s="91">
        <v>37</v>
      </c>
      <c r="E32" s="91">
        <v>40</v>
      </c>
      <c r="F32" s="91">
        <v>35</v>
      </c>
      <c r="G32" s="158">
        <v>39</v>
      </c>
      <c r="H32">
        <f t="shared" si="1"/>
        <v>39</v>
      </c>
      <c r="I32">
        <f>IF(G32="","",IFERROR(建玉状況!$F$4-H32,""))</f>
        <v>-7</v>
      </c>
      <c r="N32" s="3"/>
    </row>
    <row r="33" spans="1:19">
      <c r="A33" s="262">
        <v>43144</v>
      </c>
      <c r="B33" s="20" t="str">
        <f t="shared" si="0"/>
        <v/>
      </c>
      <c r="C33" s="264">
        <v>0.75</v>
      </c>
      <c r="D33" s="91">
        <v>39</v>
      </c>
      <c r="E33" s="91">
        <v>39</v>
      </c>
      <c r="F33" s="91">
        <v>35</v>
      </c>
      <c r="G33" s="158">
        <v>36</v>
      </c>
      <c r="H33">
        <f t="shared" si="1"/>
        <v>36</v>
      </c>
      <c r="I33">
        <f>IF(G33="","",IFERROR(建玉状況!$F$4-H33,""))</f>
        <v>-4</v>
      </c>
      <c r="N33" s="90"/>
      <c r="P33" s="91"/>
      <c r="Q33" s="91"/>
      <c r="R33" s="91"/>
      <c r="S33" s="91"/>
    </row>
    <row r="34" spans="1:19">
      <c r="A34" s="262">
        <v>43144</v>
      </c>
      <c r="B34" s="20" t="str">
        <f t="shared" si="0"/>
        <v/>
      </c>
      <c r="C34" s="264">
        <v>0.79166666666666663</v>
      </c>
      <c r="D34" s="91">
        <v>35</v>
      </c>
      <c r="E34" s="91">
        <v>36</v>
      </c>
      <c r="F34" s="91">
        <v>33</v>
      </c>
      <c r="G34" s="158">
        <v>36</v>
      </c>
      <c r="H34">
        <f t="shared" si="1"/>
        <v>36</v>
      </c>
      <c r="I34">
        <f>IF(G34="","",IFERROR(建玉状況!$F$4-H34,""))</f>
        <v>-4</v>
      </c>
      <c r="N34" s="90"/>
      <c r="P34" s="91"/>
      <c r="Q34" s="91"/>
      <c r="R34" s="91"/>
      <c r="S34" s="91"/>
    </row>
    <row r="35" spans="1:19">
      <c r="A35" s="262">
        <v>43144</v>
      </c>
      <c r="B35" s="20" t="str">
        <f t="shared" si="0"/>
        <v/>
      </c>
      <c r="C35" s="264">
        <v>0.83333333333333337</v>
      </c>
      <c r="D35" s="91">
        <v>35</v>
      </c>
      <c r="E35" s="91">
        <v>35</v>
      </c>
      <c r="F35" s="91">
        <v>33</v>
      </c>
      <c r="G35" s="158">
        <v>33</v>
      </c>
      <c r="H35">
        <f t="shared" si="1"/>
        <v>33</v>
      </c>
      <c r="I35">
        <f>IF(G35="","",IFERROR(建玉状況!$F$4-H35,""))</f>
        <v>-1</v>
      </c>
      <c r="N35" s="3"/>
    </row>
    <row r="36" spans="1:19">
      <c r="A36" s="262">
        <v>43144</v>
      </c>
      <c r="B36" s="20" t="str">
        <f t="shared" si="0"/>
        <v/>
      </c>
      <c r="C36" s="264">
        <v>0.875</v>
      </c>
      <c r="D36" s="91">
        <v>35</v>
      </c>
      <c r="E36" s="91">
        <v>46</v>
      </c>
      <c r="F36" s="91">
        <v>33</v>
      </c>
      <c r="G36" s="158">
        <v>45</v>
      </c>
      <c r="H36">
        <f t="shared" si="1"/>
        <v>45</v>
      </c>
      <c r="I36">
        <f>IF(G36="","",IFERROR(建玉状況!$F$4-H36,""))</f>
        <v>-13</v>
      </c>
      <c r="N36" s="3"/>
    </row>
    <row r="37" spans="1:19">
      <c r="A37" s="262">
        <v>43144</v>
      </c>
      <c r="B37" s="20" t="str">
        <f t="shared" si="0"/>
        <v/>
      </c>
      <c r="C37" s="264">
        <v>0.91666666666666663</v>
      </c>
      <c r="D37" s="91">
        <v>45</v>
      </c>
      <c r="E37" s="91">
        <v>45</v>
      </c>
      <c r="F37" s="91">
        <v>37</v>
      </c>
      <c r="G37" s="158">
        <v>37</v>
      </c>
      <c r="H37">
        <f t="shared" si="1"/>
        <v>37</v>
      </c>
      <c r="I37">
        <f>IF(G37="","",IFERROR(建玉状況!$F$4-H37,""))</f>
        <v>-5</v>
      </c>
      <c r="N37" s="3"/>
    </row>
    <row r="38" spans="1:19">
      <c r="A38" s="262">
        <v>43144</v>
      </c>
      <c r="B38" s="20" t="str">
        <f t="shared" si="0"/>
        <v/>
      </c>
      <c r="C38" s="264">
        <v>0.95833333333333337</v>
      </c>
      <c r="D38" s="91">
        <v>38</v>
      </c>
      <c r="E38" s="91">
        <v>39</v>
      </c>
      <c r="F38" s="91">
        <v>36</v>
      </c>
      <c r="G38" s="158">
        <v>37</v>
      </c>
      <c r="H38">
        <f t="shared" si="1"/>
        <v>37</v>
      </c>
      <c r="I38">
        <f>IF(G38="","",IFERROR(建玉状況!$F$4-H38,""))</f>
        <v>-5</v>
      </c>
      <c r="N38" s="3"/>
    </row>
    <row r="39" spans="1:19">
      <c r="A39" s="262">
        <v>43145</v>
      </c>
      <c r="B39" s="20" t="str">
        <f t="shared" si="0"/>
        <v/>
      </c>
      <c r="C39" s="264">
        <v>0</v>
      </c>
      <c r="D39" s="91">
        <v>36</v>
      </c>
      <c r="E39" s="91">
        <v>36</v>
      </c>
      <c r="F39" s="91">
        <v>34</v>
      </c>
      <c r="G39" s="158">
        <v>34</v>
      </c>
      <c r="H39">
        <f t="shared" si="1"/>
        <v>34</v>
      </c>
      <c r="I39">
        <f>IF(G39="","",IFERROR(建玉状況!$F$4-H39,""))</f>
        <v>-2</v>
      </c>
      <c r="N39" s="3"/>
    </row>
    <row r="40" spans="1:19">
      <c r="A40" s="262">
        <v>43145</v>
      </c>
      <c r="B40" s="20" t="str">
        <f t="shared" si="0"/>
        <v/>
      </c>
      <c r="C40" s="264">
        <v>4.1666666666666664E-2</v>
      </c>
      <c r="D40" s="91">
        <v>35</v>
      </c>
      <c r="E40" s="91">
        <v>36</v>
      </c>
      <c r="F40" s="91">
        <v>35</v>
      </c>
      <c r="G40" s="158">
        <v>36</v>
      </c>
      <c r="H40">
        <f t="shared" si="1"/>
        <v>36</v>
      </c>
      <c r="I40">
        <f>IF(G40="","",IFERROR(建玉状況!$F$4-H40,""))</f>
        <v>-4</v>
      </c>
      <c r="N40" s="3"/>
    </row>
    <row r="41" spans="1:19">
      <c r="A41" s="262">
        <v>43145</v>
      </c>
      <c r="B41" s="20" t="str">
        <f t="shared" si="0"/>
        <v/>
      </c>
      <c r="C41" s="264">
        <v>8.3333333333333329E-2</v>
      </c>
      <c r="D41" s="91">
        <v>36</v>
      </c>
      <c r="E41" s="91">
        <v>37</v>
      </c>
      <c r="F41" s="91">
        <v>35</v>
      </c>
      <c r="G41" s="158">
        <v>35</v>
      </c>
      <c r="H41">
        <f t="shared" si="1"/>
        <v>35</v>
      </c>
      <c r="I41">
        <f>IF(G41="","",IFERROR(建玉状況!$F$4-H41,""))</f>
        <v>-3</v>
      </c>
      <c r="N41" s="3"/>
    </row>
    <row r="42" spans="1:19">
      <c r="A42" s="262">
        <v>43145</v>
      </c>
      <c r="B42" s="20" t="str">
        <f t="shared" si="0"/>
        <v/>
      </c>
      <c r="C42" s="264">
        <v>0.125</v>
      </c>
      <c r="D42" s="91">
        <v>38</v>
      </c>
      <c r="E42" s="91">
        <v>38</v>
      </c>
      <c r="F42" s="91">
        <v>38</v>
      </c>
      <c r="G42" s="158">
        <v>38</v>
      </c>
      <c r="H42">
        <f t="shared" si="1"/>
        <v>38</v>
      </c>
      <c r="I42">
        <f>IF(G42="","",IFERROR(建玉状況!$F$4-H42,""))</f>
        <v>-6</v>
      </c>
    </row>
    <row r="43" spans="1:19">
      <c r="A43" s="262">
        <v>43145</v>
      </c>
      <c r="B43" s="20" t="str">
        <f t="shared" si="0"/>
        <v/>
      </c>
      <c r="C43" s="264">
        <v>0.16666666666666666</v>
      </c>
      <c r="D43" s="91">
        <v>39</v>
      </c>
      <c r="E43" s="91">
        <v>39</v>
      </c>
      <c r="F43" s="91">
        <v>39</v>
      </c>
      <c r="G43" s="158">
        <v>39</v>
      </c>
      <c r="H43">
        <f t="shared" si="1"/>
        <v>39</v>
      </c>
      <c r="I43">
        <f>IF(G43="","",IFERROR(建玉状況!$F$4-H43,""))</f>
        <v>-7</v>
      </c>
    </row>
    <row r="44" spans="1:19">
      <c r="A44" s="262">
        <v>43145</v>
      </c>
      <c r="B44" s="20" t="str">
        <f t="shared" si="0"/>
        <v/>
      </c>
      <c r="C44" s="264">
        <v>0.20833333333333334</v>
      </c>
      <c r="D44" s="91">
        <v>40</v>
      </c>
      <c r="E44" s="91">
        <v>41</v>
      </c>
      <c r="F44" s="91">
        <v>40</v>
      </c>
      <c r="G44" s="158">
        <v>41</v>
      </c>
      <c r="H44">
        <f t="shared" si="1"/>
        <v>41</v>
      </c>
      <c r="I44">
        <f>IF(G44="","",IFERROR(建玉状況!$F$4-H44,""))</f>
        <v>-9</v>
      </c>
    </row>
    <row r="45" spans="1:19">
      <c r="A45" s="262">
        <v>43145</v>
      </c>
      <c r="B45" s="20">
        <f t="shared" si="0"/>
        <v>43145</v>
      </c>
      <c r="C45" s="264">
        <v>0.375</v>
      </c>
      <c r="D45" s="91">
        <v>37</v>
      </c>
      <c r="E45" s="91">
        <v>37</v>
      </c>
      <c r="F45" s="91">
        <v>32</v>
      </c>
      <c r="G45" s="158">
        <v>32</v>
      </c>
      <c r="H45">
        <f t="shared" si="1"/>
        <v>32</v>
      </c>
      <c r="I45">
        <f>IF(G45="","",IFERROR(建玉状況!$F$4-H45,""))</f>
        <v>0</v>
      </c>
    </row>
    <row r="46" spans="1:19">
      <c r="A46" s="262">
        <v>43145</v>
      </c>
      <c r="B46" s="20" t="str">
        <f t="shared" si="0"/>
        <v/>
      </c>
      <c r="C46" s="264">
        <v>0.41666666666666669</v>
      </c>
      <c r="D46" s="91">
        <v>31</v>
      </c>
      <c r="E46" s="91">
        <v>31</v>
      </c>
      <c r="F46" s="91">
        <v>26</v>
      </c>
      <c r="G46" s="158">
        <v>26</v>
      </c>
      <c r="H46">
        <f t="shared" si="1"/>
        <v>26</v>
      </c>
      <c r="I46">
        <f>IF(G46="","",IFERROR(建玉状況!$F$4-H46,""))</f>
        <v>6</v>
      </c>
    </row>
    <row r="47" spans="1:19">
      <c r="A47" s="262">
        <v>43145</v>
      </c>
      <c r="B47" s="20" t="str">
        <f t="shared" si="0"/>
        <v/>
      </c>
      <c r="C47" s="264">
        <v>0.45833333333333331</v>
      </c>
      <c r="D47" s="91">
        <v>26</v>
      </c>
      <c r="E47" s="91">
        <v>26</v>
      </c>
      <c r="F47" s="91">
        <v>22</v>
      </c>
      <c r="G47" s="158">
        <v>23</v>
      </c>
      <c r="H47">
        <f t="shared" si="1"/>
        <v>23</v>
      </c>
      <c r="I47">
        <f>IF(G47="","",IFERROR(建玉状況!$F$4-H47,""))</f>
        <v>9</v>
      </c>
    </row>
    <row r="48" spans="1:19">
      <c r="A48" s="262">
        <v>43145</v>
      </c>
      <c r="B48" s="20" t="str">
        <f t="shared" si="0"/>
        <v/>
      </c>
      <c r="C48" s="264">
        <v>0.5</v>
      </c>
      <c r="D48" s="91">
        <v>23</v>
      </c>
      <c r="E48" s="91">
        <v>24</v>
      </c>
      <c r="F48" s="91">
        <v>22</v>
      </c>
      <c r="G48" s="158">
        <v>24</v>
      </c>
      <c r="H48">
        <f t="shared" si="1"/>
        <v>24</v>
      </c>
      <c r="I48">
        <f>IF(G48="","",IFERROR(建玉状況!$F$4-H48,""))</f>
        <v>8</v>
      </c>
    </row>
    <row r="49" spans="1:9">
      <c r="A49" s="262">
        <v>43145</v>
      </c>
      <c r="B49" s="20" t="str">
        <f t="shared" si="0"/>
        <v/>
      </c>
      <c r="C49" s="264">
        <v>0.54166666666666663</v>
      </c>
      <c r="D49" s="91">
        <v>24</v>
      </c>
      <c r="E49" s="91">
        <v>29</v>
      </c>
      <c r="F49" s="91">
        <v>21</v>
      </c>
      <c r="G49" s="158">
        <v>28</v>
      </c>
      <c r="H49">
        <f t="shared" si="1"/>
        <v>28</v>
      </c>
      <c r="I49">
        <f>IF(G49="","",IFERROR(建玉状況!$F$4-H49,""))</f>
        <v>4</v>
      </c>
    </row>
    <row r="50" spans="1:9">
      <c r="A50" s="262">
        <v>43145</v>
      </c>
      <c r="B50" s="20" t="str">
        <f t="shared" si="0"/>
        <v/>
      </c>
      <c r="C50" s="264">
        <v>0.58333333333333337</v>
      </c>
      <c r="D50" s="91">
        <v>29</v>
      </c>
      <c r="E50" s="91">
        <v>33</v>
      </c>
      <c r="F50" s="91">
        <v>26</v>
      </c>
      <c r="G50" s="158">
        <v>26</v>
      </c>
      <c r="H50">
        <f t="shared" si="1"/>
        <v>26</v>
      </c>
      <c r="I50">
        <f>IF(G50="","",IFERROR(建玉状況!$F$4-H50,""))</f>
        <v>6</v>
      </c>
    </row>
    <row r="51" spans="1:9">
      <c r="A51" s="262">
        <v>43145</v>
      </c>
      <c r="B51" s="20" t="str">
        <f t="shared" si="0"/>
        <v/>
      </c>
      <c r="C51" s="264">
        <v>0.625</v>
      </c>
      <c r="D51" s="91">
        <v>27</v>
      </c>
      <c r="E51" s="91">
        <v>27</v>
      </c>
      <c r="F51" s="91">
        <v>27</v>
      </c>
      <c r="G51" s="158">
        <v>27</v>
      </c>
      <c r="H51">
        <f t="shared" si="1"/>
        <v>27</v>
      </c>
      <c r="I51">
        <f>IF(G51="","",IFERROR(建玉状況!$F$4-H51,""))</f>
        <v>5</v>
      </c>
    </row>
    <row r="52" spans="1:9">
      <c r="A52" s="262">
        <v>43145</v>
      </c>
      <c r="B52" s="20" t="str">
        <f t="shared" si="0"/>
        <v/>
      </c>
      <c r="C52" s="264">
        <v>0.66666666666666663</v>
      </c>
      <c r="D52" s="91">
        <v>27</v>
      </c>
      <c r="E52" s="91">
        <v>30</v>
      </c>
      <c r="F52" s="91">
        <v>27</v>
      </c>
      <c r="G52" s="158">
        <v>30</v>
      </c>
      <c r="H52">
        <f t="shared" si="1"/>
        <v>30</v>
      </c>
      <c r="I52">
        <f>IF(G52="","",IFERROR(建玉状況!$F$4-H52,""))</f>
        <v>2</v>
      </c>
    </row>
    <row r="53" spans="1:9">
      <c r="A53" s="262">
        <v>43145</v>
      </c>
      <c r="B53" s="20" t="str">
        <f t="shared" si="0"/>
        <v/>
      </c>
      <c r="C53" s="264">
        <v>0.70833333333333337</v>
      </c>
      <c r="D53" s="91">
        <v>30</v>
      </c>
      <c r="E53" s="91">
        <v>30</v>
      </c>
      <c r="F53" s="91">
        <v>28</v>
      </c>
      <c r="G53" s="158">
        <v>30</v>
      </c>
      <c r="H53">
        <f t="shared" si="1"/>
        <v>30</v>
      </c>
      <c r="I53">
        <f>IF(G53="","",IFERROR(建玉状況!$F$4-H53,""))</f>
        <v>2</v>
      </c>
    </row>
    <row r="54" spans="1:9">
      <c r="A54" s="262">
        <v>43145</v>
      </c>
      <c r="B54" s="20" t="str">
        <f t="shared" si="0"/>
        <v/>
      </c>
      <c r="C54" s="264">
        <v>0.75</v>
      </c>
      <c r="D54" s="91">
        <v>30</v>
      </c>
      <c r="E54" s="91">
        <v>30</v>
      </c>
      <c r="F54" s="91">
        <v>29</v>
      </c>
      <c r="G54" s="158">
        <v>29</v>
      </c>
      <c r="H54">
        <f t="shared" si="1"/>
        <v>29</v>
      </c>
      <c r="I54">
        <f>IF(G54="","",IFERROR(建玉状況!$F$4-H54,""))</f>
        <v>3</v>
      </c>
    </row>
    <row r="55" spans="1:9">
      <c r="A55" s="262">
        <v>43145</v>
      </c>
      <c r="B55" s="20" t="str">
        <f t="shared" si="0"/>
        <v/>
      </c>
      <c r="C55" s="264">
        <v>0.79166666666666663</v>
      </c>
      <c r="D55" s="91">
        <v>29</v>
      </c>
      <c r="E55" s="91">
        <v>29</v>
      </c>
      <c r="F55" s="91">
        <v>28</v>
      </c>
      <c r="G55" s="158">
        <v>28</v>
      </c>
      <c r="H55">
        <f t="shared" si="1"/>
        <v>28</v>
      </c>
      <c r="I55">
        <f>IF(G55="","",IFERROR(建玉状況!$F$4-H55,""))</f>
        <v>4</v>
      </c>
    </row>
    <row r="56" spans="1:9">
      <c r="A56" s="262">
        <v>43145</v>
      </c>
      <c r="B56" s="20" t="str">
        <f t="shared" si="0"/>
        <v/>
      </c>
      <c r="C56" s="264">
        <v>0.83333333333333337</v>
      </c>
      <c r="D56" s="91">
        <v>29</v>
      </c>
      <c r="E56" s="91">
        <v>29</v>
      </c>
      <c r="F56" s="91">
        <v>29</v>
      </c>
      <c r="G56" s="158">
        <v>29</v>
      </c>
      <c r="H56">
        <f t="shared" si="1"/>
        <v>29</v>
      </c>
      <c r="I56">
        <f>IF(G56="","",IFERROR(建玉状況!$F$4-H56,""))</f>
        <v>3</v>
      </c>
    </row>
    <row r="57" spans="1:9">
      <c r="A57" s="262">
        <v>43145</v>
      </c>
      <c r="B57" s="20" t="str">
        <f t="shared" si="0"/>
        <v/>
      </c>
      <c r="C57" s="264">
        <v>0.875</v>
      </c>
      <c r="D57" s="91">
        <v>29</v>
      </c>
      <c r="E57" s="91">
        <v>29</v>
      </c>
      <c r="F57" s="91">
        <v>29</v>
      </c>
      <c r="G57" s="158">
        <v>29</v>
      </c>
      <c r="H57">
        <f t="shared" si="1"/>
        <v>29</v>
      </c>
      <c r="I57">
        <f>IF(G57="","",IFERROR(建玉状況!$F$4-H57,""))</f>
        <v>3</v>
      </c>
    </row>
    <row r="58" spans="1:9">
      <c r="A58" s="262">
        <v>43145</v>
      </c>
      <c r="B58" s="20" t="str">
        <f t="shared" si="0"/>
        <v/>
      </c>
      <c r="C58" s="264">
        <v>0.91666666666666663</v>
      </c>
      <c r="D58" s="91">
        <v>29</v>
      </c>
      <c r="E58" s="91">
        <v>29</v>
      </c>
      <c r="F58" s="91">
        <v>24</v>
      </c>
      <c r="G58" s="158">
        <v>26</v>
      </c>
      <c r="H58">
        <f t="shared" si="1"/>
        <v>26</v>
      </c>
      <c r="I58">
        <f>IF(G58="","",IFERROR(建玉状況!$F$4-H58,""))</f>
        <v>6</v>
      </c>
    </row>
    <row r="59" spans="1:9">
      <c r="A59" s="262">
        <v>43145</v>
      </c>
      <c r="B59" s="20" t="str">
        <f t="shared" si="0"/>
        <v/>
      </c>
      <c r="C59" s="264">
        <v>0.95833333333333337</v>
      </c>
      <c r="D59" s="91">
        <v>25</v>
      </c>
      <c r="E59" s="91">
        <v>26</v>
      </c>
      <c r="F59" s="91">
        <v>25</v>
      </c>
      <c r="G59" s="158">
        <v>25</v>
      </c>
      <c r="H59">
        <f t="shared" si="1"/>
        <v>25</v>
      </c>
      <c r="I59">
        <f>IF(G59="","",IFERROR(建玉状況!$F$4-H59,""))</f>
        <v>7</v>
      </c>
    </row>
    <row r="60" spans="1:9">
      <c r="A60" s="262">
        <v>43146</v>
      </c>
      <c r="B60" s="20" t="str">
        <f t="shared" si="0"/>
        <v/>
      </c>
      <c r="C60" s="264">
        <v>0</v>
      </c>
      <c r="D60" s="91">
        <v>25</v>
      </c>
      <c r="E60" s="91">
        <v>25</v>
      </c>
      <c r="F60" s="91">
        <v>24</v>
      </c>
      <c r="G60" s="158">
        <v>24</v>
      </c>
      <c r="H60">
        <f t="shared" si="1"/>
        <v>24</v>
      </c>
      <c r="I60">
        <f>IF(G60="","",IFERROR(建玉状況!$F$4-H60,""))</f>
        <v>8</v>
      </c>
    </row>
    <row r="61" spans="1:9">
      <c r="A61" s="262">
        <v>43146</v>
      </c>
      <c r="B61" s="20" t="str">
        <f t="shared" si="0"/>
        <v/>
      </c>
      <c r="C61" s="264">
        <v>4.1666666666666664E-2</v>
      </c>
      <c r="D61" s="91">
        <v>25</v>
      </c>
      <c r="E61" s="91">
        <v>26</v>
      </c>
      <c r="F61" s="91">
        <v>25</v>
      </c>
      <c r="G61" s="158">
        <v>26</v>
      </c>
      <c r="H61">
        <f t="shared" si="1"/>
        <v>26</v>
      </c>
      <c r="I61">
        <f>IF(G61="","",IFERROR(建玉状況!$F$4-H61,""))</f>
        <v>6</v>
      </c>
    </row>
    <row r="62" spans="1:9">
      <c r="A62" s="262">
        <v>43146</v>
      </c>
      <c r="B62" s="20" t="str">
        <f t="shared" si="0"/>
        <v/>
      </c>
      <c r="C62" s="264">
        <v>8.3333333333333329E-2</v>
      </c>
      <c r="D62" s="91">
        <v>26</v>
      </c>
      <c r="E62" s="91">
        <v>28</v>
      </c>
      <c r="F62" s="91">
        <v>26</v>
      </c>
      <c r="G62" s="158">
        <v>28</v>
      </c>
      <c r="H62">
        <f t="shared" si="1"/>
        <v>28</v>
      </c>
      <c r="I62">
        <f>IF(G62="","",IFERROR(建玉状況!$F$4-H62,""))</f>
        <v>4</v>
      </c>
    </row>
    <row r="63" spans="1:9">
      <c r="A63" s="262">
        <v>43146</v>
      </c>
      <c r="B63" s="20" t="str">
        <f t="shared" si="0"/>
        <v/>
      </c>
      <c r="C63" s="264">
        <v>0.125</v>
      </c>
      <c r="D63" s="91">
        <v>28</v>
      </c>
      <c r="E63" s="91">
        <v>28</v>
      </c>
      <c r="F63" s="91">
        <v>28</v>
      </c>
      <c r="G63" s="158">
        <v>28</v>
      </c>
      <c r="H63">
        <f t="shared" si="1"/>
        <v>28</v>
      </c>
      <c r="I63">
        <f>IF(G63="","",IFERROR(建玉状況!$F$4-H63,""))</f>
        <v>4</v>
      </c>
    </row>
    <row r="64" spans="1:9">
      <c r="A64" s="262">
        <v>43146</v>
      </c>
      <c r="B64" s="20" t="str">
        <f t="shared" si="0"/>
        <v/>
      </c>
      <c r="C64" s="264">
        <v>0.16666666666666666</v>
      </c>
      <c r="D64" s="91">
        <v>29</v>
      </c>
      <c r="E64" s="91">
        <v>35</v>
      </c>
      <c r="F64" s="91">
        <v>29</v>
      </c>
      <c r="G64" s="158">
        <v>35</v>
      </c>
      <c r="H64">
        <f t="shared" si="1"/>
        <v>35</v>
      </c>
      <c r="I64">
        <f>IF(G64="","",IFERROR(建玉状況!$F$4-H64,""))</f>
        <v>-3</v>
      </c>
    </row>
    <row r="65" spans="1:9">
      <c r="A65" s="262">
        <v>43146</v>
      </c>
      <c r="B65" s="20" t="str">
        <f t="shared" si="0"/>
        <v/>
      </c>
      <c r="C65" s="264">
        <v>0.20833333333333334</v>
      </c>
      <c r="D65" s="91">
        <v>35</v>
      </c>
      <c r="E65" s="91">
        <v>35</v>
      </c>
      <c r="F65" s="91">
        <v>35</v>
      </c>
      <c r="G65" s="158">
        <v>35</v>
      </c>
      <c r="H65">
        <f t="shared" si="1"/>
        <v>35</v>
      </c>
      <c r="I65">
        <f>IF(G65="","",IFERROR(建玉状況!$F$4-H65,""))</f>
        <v>-3</v>
      </c>
    </row>
    <row r="66" spans="1:9">
      <c r="A66" s="262">
        <v>43146</v>
      </c>
      <c r="B66" s="20">
        <f t="shared" si="0"/>
        <v>43146</v>
      </c>
      <c r="C66" s="264">
        <v>0.375</v>
      </c>
      <c r="D66" s="91">
        <v>28</v>
      </c>
      <c r="E66" s="91">
        <v>29</v>
      </c>
      <c r="F66" s="91">
        <v>24</v>
      </c>
      <c r="G66" s="158">
        <v>26</v>
      </c>
      <c r="H66">
        <f t="shared" si="1"/>
        <v>26</v>
      </c>
      <c r="I66">
        <f>IF(G66="","",IFERROR(建玉状況!$F$4-H66,""))</f>
        <v>6</v>
      </c>
    </row>
    <row r="67" spans="1:9">
      <c r="A67" s="262">
        <v>43146</v>
      </c>
      <c r="B67" s="20" t="str">
        <f t="shared" si="0"/>
        <v/>
      </c>
      <c r="C67" s="264">
        <v>0.41666666666666669</v>
      </c>
      <c r="D67" s="91">
        <v>25</v>
      </c>
      <c r="E67" s="91">
        <v>35</v>
      </c>
      <c r="F67" s="91">
        <v>25</v>
      </c>
      <c r="G67" s="158">
        <v>32</v>
      </c>
      <c r="H67">
        <f t="shared" si="1"/>
        <v>32</v>
      </c>
      <c r="I67">
        <f>IF(G67="","",IFERROR(建玉状況!$F$4-H67,""))</f>
        <v>0</v>
      </c>
    </row>
    <row r="68" spans="1:9">
      <c r="A68" s="262">
        <v>43146</v>
      </c>
      <c r="B68" s="20" t="str">
        <f t="shared" ref="B68:B107" si="2">IFERROR(IF(C68=TIMEVALUE("9:00"),A68,""),"")</f>
        <v/>
      </c>
      <c r="C68" s="264">
        <v>0.45833333333333331</v>
      </c>
      <c r="D68" s="91">
        <v>32</v>
      </c>
      <c r="E68" s="91">
        <v>32</v>
      </c>
      <c r="F68" s="91">
        <v>27</v>
      </c>
      <c r="G68" s="158">
        <v>27</v>
      </c>
      <c r="H68">
        <f t="shared" ref="H68:H107" si="3">IF(G68="","",IFERROR(G68,""))</f>
        <v>27</v>
      </c>
      <c r="I68">
        <f>IF(G68="","",IFERROR(建玉状況!$F$4-H68,""))</f>
        <v>5</v>
      </c>
    </row>
    <row r="69" spans="1:9">
      <c r="A69" s="262">
        <v>43146</v>
      </c>
      <c r="B69" s="20" t="str">
        <f t="shared" si="2"/>
        <v/>
      </c>
      <c r="C69" s="264">
        <v>0.5</v>
      </c>
      <c r="D69" s="91">
        <v>25</v>
      </c>
      <c r="E69" s="91">
        <v>34</v>
      </c>
      <c r="F69" s="91">
        <v>25</v>
      </c>
      <c r="G69" s="158">
        <v>34</v>
      </c>
      <c r="H69">
        <f t="shared" si="3"/>
        <v>34</v>
      </c>
      <c r="I69">
        <f>IF(G69="","",IFERROR(建玉状況!$F$4-H69,""))</f>
        <v>-2</v>
      </c>
    </row>
    <row r="70" spans="1:9">
      <c r="A70" s="262">
        <v>43146</v>
      </c>
      <c r="B70" s="20" t="str">
        <f t="shared" si="2"/>
        <v/>
      </c>
      <c r="C70" s="264">
        <v>0.54166666666666663</v>
      </c>
      <c r="D70" s="91">
        <v>35</v>
      </c>
      <c r="E70" s="91">
        <v>35</v>
      </c>
      <c r="F70" s="91">
        <v>25</v>
      </c>
      <c r="G70" s="158">
        <v>26</v>
      </c>
      <c r="H70">
        <f t="shared" si="3"/>
        <v>26</v>
      </c>
      <c r="I70">
        <f>IF(G70="","",IFERROR(建玉状況!$F$4-H70,""))</f>
        <v>6</v>
      </c>
    </row>
    <row r="71" spans="1:9">
      <c r="A71" s="262">
        <v>43146</v>
      </c>
      <c r="B71" s="20" t="str">
        <f t="shared" si="2"/>
        <v/>
      </c>
      <c r="C71" s="264">
        <v>0.58333333333333337</v>
      </c>
      <c r="D71" s="91">
        <v>27</v>
      </c>
      <c r="E71" s="91">
        <v>27</v>
      </c>
      <c r="F71" s="91">
        <v>23</v>
      </c>
      <c r="G71" s="158">
        <v>24</v>
      </c>
      <c r="H71">
        <f t="shared" si="3"/>
        <v>24</v>
      </c>
      <c r="I71">
        <f>IF(G71="","",IFERROR(建玉状況!$F$4-H71,""))</f>
        <v>8</v>
      </c>
    </row>
    <row r="72" spans="1:9">
      <c r="A72" s="262">
        <v>43146</v>
      </c>
      <c r="B72" s="20" t="str">
        <f t="shared" si="2"/>
        <v/>
      </c>
      <c r="C72" s="264">
        <v>0.625</v>
      </c>
      <c r="D72" s="91">
        <v>24</v>
      </c>
      <c r="E72" s="91">
        <v>25</v>
      </c>
      <c r="F72" s="91">
        <v>24</v>
      </c>
      <c r="G72" s="158">
        <v>25</v>
      </c>
      <c r="H72">
        <f t="shared" si="3"/>
        <v>25</v>
      </c>
      <c r="I72">
        <f>IF(G72="","",IFERROR(建玉状況!$F$4-H72,""))</f>
        <v>7</v>
      </c>
    </row>
    <row r="73" spans="1:9">
      <c r="A73" s="262">
        <v>43146</v>
      </c>
      <c r="B73" s="20" t="str">
        <f t="shared" si="2"/>
        <v/>
      </c>
      <c r="C73" s="264">
        <v>0.66666666666666663</v>
      </c>
      <c r="D73" s="91">
        <v>25</v>
      </c>
      <c r="E73" s="91">
        <v>25</v>
      </c>
      <c r="F73" s="91">
        <v>23</v>
      </c>
      <c r="G73" s="158">
        <v>23</v>
      </c>
      <c r="H73">
        <f t="shared" si="3"/>
        <v>23</v>
      </c>
      <c r="I73">
        <f>IF(G73="","",IFERROR(建玉状況!$F$4-H73,""))</f>
        <v>9</v>
      </c>
    </row>
    <row r="74" spans="1:9">
      <c r="A74" s="262">
        <v>43146</v>
      </c>
      <c r="B74" s="20" t="str">
        <f t="shared" si="2"/>
        <v/>
      </c>
      <c r="C74" s="264">
        <v>0.70833333333333337</v>
      </c>
      <c r="D74" s="91">
        <v>23</v>
      </c>
      <c r="E74" s="91">
        <v>26</v>
      </c>
      <c r="F74" s="91">
        <v>23</v>
      </c>
      <c r="G74" s="158">
        <v>25</v>
      </c>
      <c r="H74">
        <f t="shared" si="3"/>
        <v>25</v>
      </c>
      <c r="I74">
        <f>IF(G74="","",IFERROR(建玉状況!$F$4-H74,""))</f>
        <v>7</v>
      </c>
    </row>
    <row r="75" spans="1:9">
      <c r="A75" s="262">
        <v>43146</v>
      </c>
      <c r="B75" s="20" t="str">
        <f t="shared" si="2"/>
        <v/>
      </c>
      <c r="C75" s="264">
        <v>0.75</v>
      </c>
      <c r="D75" s="91">
        <v>25</v>
      </c>
      <c r="E75" s="91">
        <v>27</v>
      </c>
      <c r="F75" s="91">
        <v>24</v>
      </c>
      <c r="G75" s="158">
        <v>26</v>
      </c>
      <c r="H75">
        <f t="shared" si="3"/>
        <v>26</v>
      </c>
      <c r="I75">
        <f>IF(G75="","",IFERROR(建玉状況!$F$4-H75,""))</f>
        <v>6</v>
      </c>
    </row>
    <row r="76" spans="1:9">
      <c r="A76" s="262">
        <v>43146</v>
      </c>
      <c r="B76" s="20" t="str">
        <f t="shared" si="2"/>
        <v/>
      </c>
      <c r="C76" s="264">
        <v>0.79166666666666663</v>
      </c>
      <c r="D76" s="91">
        <v>26</v>
      </c>
      <c r="E76" s="91">
        <v>26</v>
      </c>
      <c r="F76" s="91">
        <v>25</v>
      </c>
      <c r="G76" s="158">
        <v>25</v>
      </c>
      <c r="H76">
        <f t="shared" si="3"/>
        <v>25</v>
      </c>
      <c r="I76">
        <f>IF(G76="","",IFERROR(建玉状況!$F$4-H76,""))</f>
        <v>7</v>
      </c>
    </row>
    <row r="77" spans="1:9">
      <c r="A77" s="262">
        <v>43146</v>
      </c>
      <c r="B77" s="20" t="str">
        <f t="shared" si="2"/>
        <v/>
      </c>
      <c r="C77" s="264">
        <v>0.83333333333333337</v>
      </c>
      <c r="D77" s="91">
        <v>24</v>
      </c>
      <c r="E77" s="91">
        <v>25</v>
      </c>
      <c r="F77" s="91">
        <v>23</v>
      </c>
      <c r="G77" s="158">
        <v>25</v>
      </c>
      <c r="H77">
        <f t="shared" si="3"/>
        <v>25</v>
      </c>
      <c r="I77">
        <f>IF(G77="","",IFERROR(建玉状況!$F$4-H77,""))</f>
        <v>7</v>
      </c>
    </row>
    <row r="78" spans="1:9">
      <c r="A78" s="262">
        <v>43146</v>
      </c>
      <c r="B78" s="20" t="str">
        <f t="shared" si="2"/>
        <v/>
      </c>
      <c r="C78" s="264">
        <v>0.875</v>
      </c>
      <c r="D78" s="91">
        <v>25</v>
      </c>
      <c r="E78" s="91">
        <v>25</v>
      </c>
      <c r="F78" s="91">
        <v>24</v>
      </c>
      <c r="G78" s="158">
        <v>24</v>
      </c>
      <c r="H78">
        <f t="shared" si="3"/>
        <v>24</v>
      </c>
      <c r="I78">
        <f>IF(G78="","",IFERROR(建玉状況!$F$4-H78,""))</f>
        <v>8</v>
      </c>
    </row>
    <row r="79" spans="1:9">
      <c r="A79" s="262">
        <v>43146</v>
      </c>
      <c r="B79" s="20" t="str">
        <f t="shared" si="2"/>
        <v/>
      </c>
      <c r="C79" s="264">
        <v>0.91666666666666663</v>
      </c>
      <c r="D79" s="91">
        <v>23</v>
      </c>
      <c r="E79" s="91">
        <v>23</v>
      </c>
      <c r="F79" s="91">
        <v>23</v>
      </c>
      <c r="G79" s="158">
        <v>23</v>
      </c>
      <c r="H79">
        <f t="shared" si="3"/>
        <v>23</v>
      </c>
      <c r="I79">
        <f>IF(G79="","",IFERROR(建玉状況!$F$4-H79,""))</f>
        <v>9</v>
      </c>
    </row>
    <row r="80" spans="1:9">
      <c r="A80" s="262">
        <v>43146</v>
      </c>
      <c r="B80" s="20" t="str">
        <f t="shared" si="2"/>
        <v/>
      </c>
      <c r="C80" s="264">
        <v>0.95833333333333337</v>
      </c>
      <c r="D80" s="91">
        <v>24</v>
      </c>
      <c r="E80" s="91">
        <v>24</v>
      </c>
      <c r="F80" s="91">
        <v>23</v>
      </c>
      <c r="G80" s="158">
        <v>23</v>
      </c>
      <c r="H80">
        <f t="shared" si="3"/>
        <v>23</v>
      </c>
      <c r="I80">
        <f>IF(G80="","",IFERROR(建玉状況!$F$4-H80,""))</f>
        <v>9</v>
      </c>
    </row>
    <row r="81" spans="1:9">
      <c r="A81" s="262">
        <v>43147</v>
      </c>
      <c r="B81" s="20" t="str">
        <f t="shared" si="2"/>
        <v/>
      </c>
      <c r="C81" s="264">
        <v>0</v>
      </c>
      <c r="D81" s="91">
        <v>23</v>
      </c>
      <c r="E81" s="91">
        <v>23</v>
      </c>
      <c r="F81" s="91">
        <v>21</v>
      </c>
      <c r="G81" s="158">
        <v>21</v>
      </c>
      <c r="H81">
        <f t="shared" si="3"/>
        <v>21</v>
      </c>
      <c r="I81">
        <f>IF(G81="","",IFERROR(建玉状況!$F$4-H81,""))</f>
        <v>11</v>
      </c>
    </row>
    <row r="82" spans="1:9">
      <c r="A82" s="262">
        <v>43147</v>
      </c>
      <c r="B82" s="20" t="str">
        <f t="shared" si="2"/>
        <v/>
      </c>
      <c r="C82" s="264">
        <v>4.1666666666666664E-2</v>
      </c>
      <c r="D82" s="91">
        <v>20</v>
      </c>
      <c r="E82" s="91">
        <v>21</v>
      </c>
      <c r="F82" s="91">
        <v>20</v>
      </c>
      <c r="G82" s="158">
        <v>20</v>
      </c>
      <c r="H82">
        <f t="shared" si="3"/>
        <v>20</v>
      </c>
      <c r="I82">
        <f>IF(G82="","",IFERROR(建玉状況!$F$4-H82,""))</f>
        <v>12</v>
      </c>
    </row>
    <row r="83" spans="1:9">
      <c r="A83" s="262">
        <v>43147</v>
      </c>
      <c r="B83" s="20" t="str">
        <f t="shared" si="2"/>
        <v/>
      </c>
      <c r="C83" s="264">
        <v>8.3333333333333329E-2</v>
      </c>
      <c r="D83" s="91">
        <v>20</v>
      </c>
      <c r="E83" s="91">
        <v>24</v>
      </c>
      <c r="F83" s="91">
        <v>20</v>
      </c>
      <c r="G83" s="158">
        <v>24</v>
      </c>
      <c r="H83">
        <f t="shared" si="3"/>
        <v>24</v>
      </c>
      <c r="I83">
        <f>IF(G83="","",IFERROR(建玉状況!$F$4-H83,""))</f>
        <v>8</v>
      </c>
    </row>
    <row r="84" spans="1:9">
      <c r="A84" s="262">
        <v>43147</v>
      </c>
      <c r="B84" s="20" t="str">
        <f t="shared" si="2"/>
        <v/>
      </c>
      <c r="C84" s="264">
        <v>0.125</v>
      </c>
      <c r="D84" s="91">
        <v>24</v>
      </c>
      <c r="E84" s="91">
        <v>25</v>
      </c>
      <c r="F84" s="91">
        <v>23</v>
      </c>
      <c r="G84" s="158">
        <v>23</v>
      </c>
      <c r="H84">
        <f t="shared" si="3"/>
        <v>23</v>
      </c>
      <c r="I84">
        <f>IF(G84="","",IFERROR(建玉状況!$F$4-H84,""))</f>
        <v>9</v>
      </c>
    </row>
    <row r="85" spans="1:9">
      <c r="A85" s="262">
        <v>43147</v>
      </c>
      <c r="B85" s="20" t="str">
        <f t="shared" si="2"/>
        <v/>
      </c>
      <c r="C85" s="264">
        <v>0.16666666666666666</v>
      </c>
      <c r="D85" s="91">
        <v>23</v>
      </c>
      <c r="E85" s="91">
        <v>23</v>
      </c>
      <c r="F85" s="91">
        <v>23</v>
      </c>
      <c r="G85" s="158">
        <v>23</v>
      </c>
      <c r="H85">
        <f t="shared" si="3"/>
        <v>23</v>
      </c>
      <c r="I85">
        <f>IF(G85="","",IFERROR(建玉状況!$F$4-H85,""))</f>
        <v>9</v>
      </c>
    </row>
    <row r="86" spans="1:9">
      <c r="A86" s="262">
        <v>43147</v>
      </c>
      <c r="B86" s="20" t="str">
        <f t="shared" si="2"/>
        <v/>
      </c>
      <c r="C86" s="264">
        <v>0.20833333333333334</v>
      </c>
      <c r="D86" s="91">
        <v>20</v>
      </c>
      <c r="E86" s="91">
        <v>21</v>
      </c>
      <c r="F86" s="91">
        <v>20</v>
      </c>
      <c r="G86" s="158">
        <v>20</v>
      </c>
      <c r="H86">
        <f t="shared" si="3"/>
        <v>20</v>
      </c>
      <c r="I86">
        <f>IF(G86="","",IFERROR(建玉状況!$F$4-H86,""))</f>
        <v>12</v>
      </c>
    </row>
    <row r="87" spans="1:9">
      <c r="A87" s="262">
        <v>43147</v>
      </c>
      <c r="B87" s="20">
        <f t="shared" si="2"/>
        <v>43147</v>
      </c>
      <c r="C87" s="264">
        <v>0.375</v>
      </c>
      <c r="D87" s="91">
        <v>22</v>
      </c>
      <c r="E87" s="91">
        <v>32</v>
      </c>
      <c r="F87" s="91">
        <v>20</v>
      </c>
      <c r="G87" s="158">
        <v>32</v>
      </c>
      <c r="H87">
        <f t="shared" si="3"/>
        <v>32</v>
      </c>
      <c r="I87">
        <f>IF(G87="","",IFERROR(建玉状況!$F$4-H87,""))</f>
        <v>0</v>
      </c>
    </row>
    <row r="88" spans="1:9">
      <c r="A88" s="262">
        <v>43147</v>
      </c>
      <c r="B88" s="20" t="str">
        <f t="shared" si="2"/>
        <v/>
      </c>
      <c r="C88" s="264">
        <v>0.41666666666666669</v>
      </c>
      <c r="D88" s="91">
        <v>32</v>
      </c>
      <c r="E88" s="91">
        <v>33</v>
      </c>
      <c r="F88" s="91">
        <v>26</v>
      </c>
      <c r="G88" s="158">
        <v>29</v>
      </c>
      <c r="H88">
        <f t="shared" si="3"/>
        <v>29</v>
      </c>
      <c r="I88">
        <f>IF(G88="","",IFERROR(建玉状況!$F$4-H88,""))</f>
        <v>3</v>
      </c>
    </row>
    <row r="89" spans="1:9">
      <c r="A89" s="262">
        <v>43147</v>
      </c>
      <c r="B89" s="20" t="str">
        <f t="shared" si="2"/>
        <v/>
      </c>
      <c r="C89" s="264">
        <v>0.45833333333333331</v>
      </c>
      <c r="D89" s="91">
        <v>32</v>
      </c>
      <c r="E89" s="91">
        <v>32</v>
      </c>
      <c r="F89" s="91">
        <v>28</v>
      </c>
      <c r="G89" s="158">
        <v>28</v>
      </c>
      <c r="H89">
        <f t="shared" si="3"/>
        <v>28</v>
      </c>
      <c r="I89">
        <f>IF(G89="","",IFERROR(建玉状況!$F$4-H89,""))</f>
        <v>4</v>
      </c>
    </row>
    <row r="90" spans="1:9">
      <c r="A90" s="262">
        <v>43147</v>
      </c>
      <c r="B90" s="20" t="str">
        <f t="shared" si="2"/>
        <v/>
      </c>
      <c r="C90" s="264">
        <v>0.5</v>
      </c>
      <c r="D90" s="91">
        <v>28</v>
      </c>
      <c r="E90" s="91">
        <v>42</v>
      </c>
      <c r="F90" s="91">
        <v>28</v>
      </c>
      <c r="G90" s="158">
        <v>37</v>
      </c>
      <c r="H90">
        <f t="shared" si="3"/>
        <v>37</v>
      </c>
      <c r="I90">
        <f>IF(G90="","",IFERROR(建玉状況!$F$4-H90,""))</f>
        <v>-5</v>
      </c>
    </row>
    <row r="91" spans="1:9">
      <c r="A91" s="262">
        <v>43147</v>
      </c>
      <c r="B91" s="20" t="str">
        <f t="shared" si="2"/>
        <v/>
      </c>
      <c r="C91" s="264">
        <v>0.54166666666666663</v>
      </c>
      <c r="D91" s="91">
        <v>36</v>
      </c>
      <c r="E91" s="91">
        <v>38</v>
      </c>
      <c r="F91" s="91">
        <v>29</v>
      </c>
      <c r="G91" s="158">
        <v>29</v>
      </c>
      <c r="H91">
        <f t="shared" si="3"/>
        <v>29</v>
      </c>
      <c r="I91">
        <f>IF(G91="","",IFERROR(建玉状況!$F$4-H91,""))</f>
        <v>3</v>
      </c>
    </row>
    <row r="92" spans="1:9">
      <c r="A92" s="262">
        <v>43147</v>
      </c>
      <c r="B92" s="20" t="str">
        <f t="shared" si="2"/>
        <v/>
      </c>
      <c r="C92" s="264">
        <v>0.58333333333333337</v>
      </c>
      <c r="D92" s="91">
        <v>30</v>
      </c>
      <c r="E92" s="91">
        <v>32</v>
      </c>
      <c r="F92" s="91">
        <v>27</v>
      </c>
      <c r="G92" s="158">
        <v>27</v>
      </c>
      <c r="H92">
        <f t="shared" si="3"/>
        <v>27</v>
      </c>
      <c r="I92">
        <f>IF(G92="","",IFERROR(建玉状況!$F$4-H92,""))</f>
        <v>5</v>
      </c>
    </row>
    <row r="93" spans="1:9">
      <c r="A93" s="262">
        <v>43147</v>
      </c>
      <c r="B93" s="20" t="str">
        <f t="shared" si="2"/>
        <v/>
      </c>
      <c r="C93" s="264">
        <v>0.625</v>
      </c>
      <c r="D93" s="91">
        <v>27</v>
      </c>
      <c r="E93" s="91">
        <v>29</v>
      </c>
      <c r="F93" s="91">
        <v>27</v>
      </c>
      <c r="G93" s="158">
        <v>29</v>
      </c>
      <c r="H93">
        <f t="shared" si="3"/>
        <v>29</v>
      </c>
      <c r="I93">
        <f>IF(G93="","",IFERROR(建玉状況!$F$4-H93,""))</f>
        <v>3</v>
      </c>
    </row>
    <row r="94" spans="1:9">
      <c r="A94" s="262">
        <v>43147</v>
      </c>
      <c r="B94" s="20" t="str">
        <f t="shared" si="2"/>
        <v/>
      </c>
      <c r="C94" s="264">
        <v>0.66666666666666663</v>
      </c>
      <c r="D94" s="91">
        <v>30</v>
      </c>
      <c r="E94" s="91">
        <v>30</v>
      </c>
      <c r="F94" s="91">
        <v>28</v>
      </c>
      <c r="G94" s="158">
        <v>28</v>
      </c>
      <c r="H94">
        <f t="shared" si="3"/>
        <v>28</v>
      </c>
      <c r="I94">
        <f>IF(G94="","",IFERROR(建玉状況!$F$4-H94,""))</f>
        <v>4</v>
      </c>
    </row>
    <row r="95" spans="1:9">
      <c r="A95" s="262">
        <v>43147</v>
      </c>
      <c r="B95" s="20" t="str">
        <f t="shared" si="2"/>
        <v/>
      </c>
      <c r="C95" s="264">
        <v>0.70833333333333337</v>
      </c>
      <c r="D95" s="91">
        <v>27</v>
      </c>
      <c r="E95" s="91">
        <v>35</v>
      </c>
      <c r="F95" s="91">
        <v>27</v>
      </c>
      <c r="G95" s="158">
        <v>34</v>
      </c>
      <c r="H95">
        <f t="shared" si="3"/>
        <v>34</v>
      </c>
      <c r="I95">
        <f>IF(G95="","",IFERROR(建玉状況!$F$4-H95,""))</f>
        <v>-2</v>
      </c>
    </row>
    <row r="96" spans="1:9">
      <c r="A96" s="262">
        <v>43147</v>
      </c>
      <c r="B96" s="20" t="str">
        <f>IFERROR(IF(C96=TIMEVALUE("9:00"),A96,""),"")</f>
        <v/>
      </c>
      <c r="C96" s="264">
        <v>0.75</v>
      </c>
      <c r="D96" s="91">
        <v>34</v>
      </c>
      <c r="E96" s="91">
        <v>38</v>
      </c>
      <c r="F96" s="91">
        <v>34</v>
      </c>
      <c r="G96" s="158">
        <v>36</v>
      </c>
      <c r="H96">
        <f t="shared" si="3"/>
        <v>36</v>
      </c>
      <c r="I96">
        <f>IF(G96="","",IFERROR(建玉状況!$F$4-H96,""))</f>
        <v>-4</v>
      </c>
    </row>
    <row r="97" spans="1:9">
      <c r="A97" s="262">
        <v>43147</v>
      </c>
      <c r="B97" s="20" t="str">
        <f t="shared" si="2"/>
        <v/>
      </c>
      <c r="C97" s="264">
        <v>0.79166666666666663</v>
      </c>
      <c r="D97" s="91">
        <v>36</v>
      </c>
      <c r="E97" s="91">
        <v>36</v>
      </c>
      <c r="F97" s="91">
        <v>32</v>
      </c>
      <c r="G97" s="158">
        <v>33</v>
      </c>
      <c r="H97">
        <f t="shared" si="3"/>
        <v>33</v>
      </c>
      <c r="I97">
        <f>IF(G97="","",IFERROR(建玉状況!$F$4-H97,""))</f>
        <v>-1</v>
      </c>
    </row>
    <row r="98" spans="1:9">
      <c r="A98" s="262">
        <v>43147</v>
      </c>
      <c r="B98" s="20" t="str">
        <f t="shared" si="2"/>
        <v/>
      </c>
      <c r="C98" s="264">
        <v>0.83333333333333337</v>
      </c>
      <c r="D98" s="91">
        <v>33</v>
      </c>
      <c r="E98" s="91">
        <v>37</v>
      </c>
      <c r="F98" s="91">
        <v>33</v>
      </c>
      <c r="G98" s="158">
        <v>36</v>
      </c>
      <c r="H98">
        <f t="shared" si="3"/>
        <v>36</v>
      </c>
      <c r="I98">
        <f>IF(G98="","",IFERROR(建玉状況!$F$4-H98,""))</f>
        <v>-4</v>
      </c>
    </row>
    <row r="99" spans="1:9">
      <c r="A99" s="262">
        <v>43147</v>
      </c>
      <c r="B99" s="20" t="str">
        <f t="shared" si="2"/>
        <v/>
      </c>
      <c r="C99" s="264">
        <v>0.875</v>
      </c>
      <c r="D99" s="91">
        <v>36</v>
      </c>
      <c r="E99" s="91">
        <v>36</v>
      </c>
      <c r="F99" s="91">
        <v>36</v>
      </c>
      <c r="G99" s="158">
        <v>36</v>
      </c>
      <c r="H99">
        <f t="shared" si="3"/>
        <v>36</v>
      </c>
      <c r="I99">
        <f>IF(G99="","",IFERROR(建玉状況!$F$4-H99,""))</f>
        <v>-4</v>
      </c>
    </row>
    <row r="100" spans="1:9">
      <c r="A100" s="262">
        <v>43147</v>
      </c>
      <c r="B100" s="20" t="str">
        <f t="shared" si="2"/>
        <v/>
      </c>
      <c r="C100" s="264">
        <v>0.91666666666666663</v>
      </c>
      <c r="D100" s="91">
        <v>35</v>
      </c>
      <c r="E100" s="91">
        <v>35</v>
      </c>
      <c r="F100" s="91">
        <v>34</v>
      </c>
      <c r="G100" s="158">
        <v>35</v>
      </c>
      <c r="H100">
        <f t="shared" si="3"/>
        <v>35</v>
      </c>
      <c r="I100">
        <f>IF(G100="","",IFERROR(建玉状況!$F$4-H100,""))</f>
        <v>-3</v>
      </c>
    </row>
    <row r="101" spans="1:9">
      <c r="A101" s="262">
        <v>43147</v>
      </c>
      <c r="B101" s="20" t="str">
        <f t="shared" si="2"/>
        <v/>
      </c>
      <c r="C101" s="264">
        <v>0.95833333333333337</v>
      </c>
      <c r="D101" s="91">
        <v>34</v>
      </c>
      <c r="E101" s="91">
        <v>37</v>
      </c>
      <c r="F101" s="91">
        <v>32</v>
      </c>
      <c r="G101" s="158">
        <v>33</v>
      </c>
      <c r="H101">
        <f t="shared" si="3"/>
        <v>33</v>
      </c>
      <c r="I101">
        <f>IF(G101="","",IFERROR(建玉状況!$F$4-H101,""))</f>
        <v>-1</v>
      </c>
    </row>
    <row r="102" spans="1:9">
      <c r="A102" s="262">
        <v>43148</v>
      </c>
      <c r="B102" s="20" t="str">
        <f t="shared" si="2"/>
        <v/>
      </c>
      <c r="C102" s="264">
        <v>0</v>
      </c>
      <c r="D102" s="91">
        <v>32</v>
      </c>
      <c r="E102" s="91">
        <v>34</v>
      </c>
      <c r="F102" s="91">
        <v>32</v>
      </c>
      <c r="G102" s="158">
        <v>32</v>
      </c>
      <c r="H102">
        <f t="shared" si="3"/>
        <v>32</v>
      </c>
      <c r="I102">
        <f>IF(G102="","",IFERROR(建玉状況!$F$4-H102,""))</f>
        <v>0</v>
      </c>
    </row>
    <row r="103" spans="1:9">
      <c r="A103" s="262">
        <v>43148</v>
      </c>
      <c r="B103" s="20" t="str">
        <f t="shared" si="2"/>
        <v/>
      </c>
      <c r="C103" s="264">
        <v>4.1666666666666664E-2</v>
      </c>
      <c r="D103" s="91">
        <v>34</v>
      </c>
      <c r="E103" s="91">
        <v>34</v>
      </c>
      <c r="F103" s="91">
        <v>31</v>
      </c>
      <c r="G103" s="158">
        <v>34</v>
      </c>
      <c r="H103">
        <f t="shared" si="3"/>
        <v>34</v>
      </c>
      <c r="I103">
        <f>IF(G103="","",IFERROR(建玉状況!$F$4-H103,""))</f>
        <v>-2</v>
      </c>
    </row>
    <row r="104" spans="1:9">
      <c r="A104" s="262">
        <v>43148</v>
      </c>
      <c r="B104" s="20" t="str">
        <f t="shared" si="2"/>
        <v/>
      </c>
      <c r="C104" s="264">
        <v>8.3333333333333329E-2</v>
      </c>
      <c r="D104" s="91">
        <v>36</v>
      </c>
      <c r="E104" s="91">
        <v>39</v>
      </c>
      <c r="F104" s="91">
        <v>35</v>
      </c>
      <c r="G104" s="158">
        <v>35</v>
      </c>
      <c r="H104">
        <f t="shared" si="3"/>
        <v>35</v>
      </c>
      <c r="I104">
        <f>IF(G104="","",IFERROR(建玉状況!$F$4-H104,""))</f>
        <v>-3</v>
      </c>
    </row>
    <row r="105" spans="1:9">
      <c r="A105" s="262">
        <v>43148</v>
      </c>
      <c r="B105" s="20" t="str">
        <f t="shared" si="2"/>
        <v/>
      </c>
      <c r="C105" s="264">
        <v>0.125</v>
      </c>
      <c r="D105" s="91">
        <v>36</v>
      </c>
      <c r="E105" s="91">
        <v>36</v>
      </c>
      <c r="F105" s="91">
        <v>34</v>
      </c>
      <c r="G105" s="158">
        <v>36</v>
      </c>
      <c r="H105">
        <f t="shared" si="3"/>
        <v>36</v>
      </c>
      <c r="I105">
        <f>IF(G105="","",IFERROR(建玉状況!$F$4-H105,""))</f>
        <v>-4</v>
      </c>
    </row>
    <row r="106" spans="1:9">
      <c r="A106" s="262">
        <v>43148</v>
      </c>
      <c r="B106" s="20" t="str">
        <f t="shared" si="2"/>
        <v/>
      </c>
      <c r="C106" s="264">
        <v>0.16666666666666666</v>
      </c>
      <c r="D106" s="91">
        <v>36</v>
      </c>
      <c r="E106" s="91">
        <v>36</v>
      </c>
      <c r="F106" s="91">
        <v>36</v>
      </c>
      <c r="G106" s="158">
        <v>36</v>
      </c>
      <c r="H106">
        <f t="shared" si="3"/>
        <v>36</v>
      </c>
      <c r="I106">
        <f>IF(G106="","",IFERROR(建玉状況!$F$4-H106,""))</f>
        <v>-4</v>
      </c>
    </row>
    <row r="107" spans="1:9">
      <c r="A107" s="267">
        <v>43148</v>
      </c>
      <c r="B107" s="235" t="str">
        <f t="shared" si="2"/>
        <v/>
      </c>
      <c r="C107" s="265">
        <v>0.20833333333333334</v>
      </c>
      <c r="D107" s="160">
        <v>39</v>
      </c>
      <c r="E107" s="160">
        <v>39</v>
      </c>
      <c r="F107" s="160">
        <v>39</v>
      </c>
      <c r="G107" s="161">
        <v>39</v>
      </c>
      <c r="H107">
        <f t="shared" si="3"/>
        <v>39</v>
      </c>
      <c r="I107" s="160">
        <f>IF(G107="","",IFERROR(建玉状況!$F$4-H107,""))</f>
        <v>-7</v>
      </c>
    </row>
    <row r="108" spans="1:9">
      <c r="B108" s="20"/>
      <c r="C108" s="3"/>
    </row>
    <row r="109" spans="1:9">
      <c r="B109" s="20"/>
      <c r="C109" s="3"/>
    </row>
    <row r="110" spans="1:9">
      <c r="B110" s="20"/>
      <c r="C110" s="3"/>
    </row>
    <row r="111" spans="1:9">
      <c r="B111" s="20"/>
      <c r="C111" s="3"/>
    </row>
    <row r="112" spans="1:9">
      <c r="B112" s="20"/>
      <c r="C112" s="3"/>
    </row>
    <row r="113" spans="2:3">
      <c r="B113" s="20"/>
      <c r="C113" s="3"/>
    </row>
    <row r="114" spans="2:3">
      <c r="B114" s="20"/>
      <c r="C114" s="3"/>
    </row>
    <row r="115" spans="2:3">
      <c r="B115" s="20"/>
      <c r="C115" s="3"/>
    </row>
    <row r="116" spans="2:3">
      <c r="B116" s="20"/>
      <c r="C116" s="3"/>
    </row>
    <row r="117" spans="2:3">
      <c r="B117" s="20"/>
      <c r="C117" s="3"/>
    </row>
    <row r="118" spans="2:3">
      <c r="B118" s="20"/>
      <c r="C118" s="3"/>
    </row>
    <row r="119" spans="2:3">
      <c r="B119" s="20"/>
      <c r="C119" s="3"/>
    </row>
    <row r="120" spans="2:3">
      <c r="B120" s="20"/>
      <c r="C120" s="3"/>
    </row>
    <row r="121" spans="2:3">
      <c r="B121" s="20"/>
      <c r="C121" s="3"/>
    </row>
    <row r="122" spans="2:3">
      <c r="B122" s="20"/>
      <c r="C122" s="3"/>
    </row>
    <row r="123" spans="2:3">
      <c r="B123" s="20"/>
      <c r="C123" s="3"/>
    </row>
    <row r="124" spans="2:3">
      <c r="B124" s="20"/>
      <c r="C124" s="3"/>
    </row>
    <row r="125" spans="2:3">
      <c r="B125" s="20"/>
      <c r="C125" s="3"/>
    </row>
    <row r="126" spans="2:3">
      <c r="B126" s="20"/>
      <c r="C126" s="3"/>
    </row>
    <row r="127" spans="2:3">
      <c r="B127" s="20"/>
      <c r="C127" s="3"/>
    </row>
    <row r="128" spans="2:3">
      <c r="B128" s="20"/>
      <c r="C128" s="3"/>
    </row>
    <row r="129" spans="2:3">
      <c r="B129" s="20"/>
      <c r="C129" s="3"/>
    </row>
    <row r="130" spans="2:3">
      <c r="B130" s="20"/>
      <c r="C130" s="3"/>
    </row>
    <row r="131" spans="2:3">
      <c r="B131" s="20"/>
      <c r="C131" s="3"/>
    </row>
    <row r="132" spans="2:3">
      <c r="B132" s="20"/>
      <c r="C132" s="3"/>
    </row>
    <row r="133" spans="2:3">
      <c r="B133" s="20"/>
      <c r="C133" s="3"/>
    </row>
    <row r="134" spans="2:3">
      <c r="B134" s="20"/>
      <c r="C134" s="3"/>
    </row>
    <row r="135" spans="2:3">
      <c r="B135" s="20"/>
      <c r="C135" s="3"/>
    </row>
    <row r="136" spans="2:3">
      <c r="B136" s="20"/>
      <c r="C136" s="3"/>
    </row>
    <row r="137" spans="2:3">
      <c r="B137" s="20"/>
      <c r="C137" s="3"/>
    </row>
    <row r="138" spans="2:3">
      <c r="B138" s="20"/>
      <c r="C138" s="3"/>
    </row>
    <row r="139" spans="2:3">
      <c r="B139" s="20"/>
      <c r="C139" s="3"/>
    </row>
    <row r="140" spans="2:3">
      <c r="B140" s="20"/>
      <c r="C140" s="3"/>
    </row>
    <row r="141" spans="2:3">
      <c r="B141" s="20"/>
      <c r="C141" s="3"/>
    </row>
    <row r="142" spans="2:3">
      <c r="B142" s="20"/>
      <c r="C142" s="3"/>
    </row>
    <row r="143" spans="2:3">
      <c r="B143" s="20"/>
      <c r="C143" s="3"/>
    </row>
    <row r="144" spans="2:3">
      <c r="B144" s="20"/>
      <c r="C144" s="3"/>
    </row>
    <row r="145" spans="2:3">
      <c r="B145" s="20"/>
      <c r="C145" s="3"/>
    </row>
    <row r="146" spans="2:3">
      <c r="B146" s="20"/>
      <c r="C146" s="3"/>
    </row>
    <row r="147" spans="2:3">
      <c r="B147" s="20"/>
      <c r="C147" s="3"/>
    </row>
    <row r="148" spans="2:3">
      <c r="B148" s="20"/>
      <c r="C148" s="3"/>
    </row>
    <row r="149" spans="2:3">
      <c r="B149" s="20"/>
      <c r="C149" s="3"/>
    </row>
    <row r="150" spans="2:3">
      <c r="B150" s="20"/>
      <c r="C150" s="3"/>
    </row>
    <row r="151" spans="2:3">
      <c r="B151" s="20"/>
      <c r="C151" s="3"/>
    </row>
    <row r="152" spans="2:3">
      <c r="B152" s="20"/>
      <c r="C152" s="3"/>
    </row>
    <row r="153" spans="2:3">
      <c r="B153" s="20"/>
      <c r="C153" s="3"/>
    </row>
    <row r="154" spans="2:3">
      <c r="B154" s="20"/>
      <c r="C154" s="3"/>
    </row>
    <row r="155" spans="2:3">
      <c r="B155" s="20"/>
      <c r="C155" s="3"/>
    </row>
    <row r="156" spans="2:3">
      <c r="B156" s="20"/>
      <c r="C156" s="3"/>
    </row>
    <row r="157" spans="2:3">
      <c r="B157" s="20"/>
      <c r="C157" s="3"/>
    </row>
    <row r="158" spans="2:3">
      <c r="B158" s="20"/>
      <c r="C158" s="3"/>
    </row>
    <row r="159" spans="2:3">
      <c r="B159" s="20"/>
      <c r="C159" s="3"/>
    </row>
    <row r="160" spans="2:3">
      <c r="B160" s="20"/>
      <c r="C160" s="3"/>
    </row>
    <row r="161" spans="2:3">
      <c r="B161" s="20"/>
      <c r="C161" s="3"/>
    </row>
    <row r="162" spans="2:3">
      <c r="B162" s="20"/>
      <c r="C162" s="3"/>
    </row>
    <row r="163" spans="2:3">
      <c r="B163" s="20"/>
      <c r="C163" s="3"/>
    </row>
    <row r="164" spans="2:3">
      <c r="B164" s="20"/>
      <c r="C164" s="3"/>
    </row>
    <row r="165" spans="2:3">
      <c r="B165" s="20"/>
      <c r="C165" s="3"/>
    </row>
    <row r="166" spans="2:3">
      <c r="B166" s="20"/>
      <c r="C166" s="3"/>
    </row>
    <row r="167" spans="2:3">
      <c r="B167" s="20"/>
      <c r="C167" s="3"/>
    </row>
    <row r="168" spans="2:3">
      <c r="B168" s="20"/>
      <c r="C168" s="3"/>
    </row>
    <row r="169" spans="2:3">
      <c r="B169" s="20"/>
      <c r="C169" s="3"/>
    </row>
    <row r="170" spans="2:3">
      <c r="B170" s="20"/>
      <c r="C170" s="3"/>
    </row>
    <row r="171" spans="2:3">
      <c r="B171" s="20"/>
      <c r="C171" s="3"/>
    </row>
    <row r="172" spans="2:3">
      <c r="B172" s="20"/>
      <c r="C172" s="3"/>
    </row>
    <row r="173" spans="2:3">
      <c r="B173" s="20"/>
      <c r="C173" s="3"/>
    </row>
    <row r="174" spans="2:3">
      <c r="B174" s="20"/>
      <c r="C174" s="3"/>
    </row>
    <row r="175" spans="2:3">
      <c r="B175" s="20"/>
      <c r="C175" s="3"/>
    </row>
    <row r="176" spans="2:3">
      <c r="B176" s="20"/>
      <c r="C176" s="3"/>
    </row>
    <row r="177" spans="2:3">
      <c r="B177" s="20"/>
      <c r="C177" s="3"/>
    </row>
    <row r="178" spans="2:3">
      <c r="B178" s="20"/>
      <c r="C178" s="3"/>
    </row>
    <row r="179" spans="2:3">
      <c r="B179" s="20"/>
      <c r="C179" s="3"/>
    </row>
    <row r="180" spans="2:3">
      <c r="B180" s="20"/>
      <c r="C180" s="3"/>
    </row>
    <row r="181" spans="2:3">
      <c r="B181" s="20"/>
      <c r="C181" s="3"/>
    </row>
    <row r="182" spans="2:3">
      <c r="B182" s="20"/>
      <c r="C182" s="3"/>
    </row>
    <row r="183" spans="2:3">
      <c r="B183" s="20"/>
      <c r="C183" s="3"/>
    </row>
    <row r="184" spans="2:3">
      <c r="B184" s="20"/>
      <c r="C184" s="3"/>
    </row>
    <row r="185" spans="2:3">
      <c r="B185" s="20"/>
      <c r="C185" s="3"/>
    </row>
    <row r="186" spans="2:3">
      <c r="B186" s="20"/>
      <c r="C186" s="3"/>
    </row>
    <row r="187" spans="2:3">
      <c r="B187" s="20"/>
      <c r="C187" s="3"/>
    </row>
    <row r="188" spans="2:3">
      <c r="B188" s="20"/>
      <c r="C188" s="3"/>
    </row>
    <row r="189" spans="2:3">
      <c r="B189" s="20"/>
      <c r="C189" s="3"/>
    </row>
    <row r="190" spans="2:3">
      <c r="B190" s="20"/>
      <c r="C190" s="3"/>
    </row>
    <row r="191" spans="2:3">
      <c r="B191" s="20"/>
      <c r="C191" s="3"/>
    </row>
    <row r="192" spans="2:3">
      <c r="B192" s="20"/>
      <c r="C192" s="3"/>
    </row>
    <row r="193" spans="2:3">
      <c r="B193" s="20"/>
      <c r="C193" s="3"/>
    </row>
    <row r="194" spans="2:3">
      <c r="B194" s="20"/>
      <c r="C194" s="3"/>
    </row>
    <row r="195" spans="2:3">
      <c r="B195" s="20"/>
      <c r="C195" s="3"/>
    </row>
    <row r="196" spans="2:3">
      <c r="B196" s="20"/>
      <c r="C196" s="3"/>
    </row>
    <row r="197" spans="2:3">
      <c r="B197" s="20"/>
      <c r="C197" s="3"/>
    </row>
    <row r="198" spans="2:3">
      <c r="B198" s="20"/>
      <c r="C198" s="3"/>
    </row>
    <row r="199" spans="2:3">
      <c r="B199" s="20"/>
      <c r="C199" s="3"/>
    </row>
    <row r="200" spans="2:3">
      <c r="B200" s="20"/>
      <c r="C200" s="3"/>
    </row>
    <row r="201" spans="2:3">
      <c r="B201" s="20"/>
      <c r="C201" s="3"/>
    </row>
    <row r="202" spans="2:3">
      <c r="B202" s="20"/>
      <c r="C202" s="3"/>
    </row>
    <row r="203" spans="2:3">
      <c r="B203" s="20"/>
      <c r="C203" s="3"/>
    </row>
    <row r="204" spans="2:3">
      <c r="B204" s="20"/>
      <c r="C204" s="3"/>
    </row>
    <row r="205" spans="2:3">
      <c r="B205" s="20"/>
      <c r="C205" s="3"/>
    </row>
    <row r="206" spans="2:3">
      <c r="B206" s="20"/>
      <c r="C206" s="3"/>
    </row>
    <row r="207" spans="2:3">
      <c r="B207" s="20"/>
      <c r="C207" s="3"/>
    </row>
    <row r="208" spans="2:3">
      <c r="B208" s="20"/>
      <c r="C208" s="3"/>
    </row>
    <row r="209" spans="2:3">
      <c r="B209" s="20"/>
      <c r="C209" s="3"/>
    </row>
    <row r="210" spans="2:3">
      <c r="B210" s="20"/>
      <c r="C210" s="3"/>
    </row>
    <row r="211" spans="2:3">
      <c r="B211" s="20"/>
      <c r="C211" s="3"/>
    </row>
    <row r="212" spans="2:3">
      <c r="B212" s="20"/>
      <c r="C212" s="3"/>
    </row>
    <row r="213" spans="2:3">
      <c r="B213" s="20"/>
      <c r="C213" s="3"/>
    </row>
    <row r="214" spans="2:3">
      <c r="B214" s="20"/>
      <c r="C214" s="3"/>
    </row>
    <row r="215" spans="2:3">
      <c r="B215" s="20"/>
      <c r="C215" s="3"/>
    </row>
    <row r="216" spans="2:3">
      <c r="B216" s="20"/>
      <c r="C216" s="3"/>
    </row>
    <row r="217" spans="2:3">
      <c r="B217" s="20"/>
      <c r="C217" s="3"/>
    </row>
    <row r="218" spans="2:3">
      <c r="B218" s="20"/>
      <c r="C218" s="3"/>
    </row>
    <row r="219" spans="2:3">
      <c r="B219" s="20"/>
      <c r="C219" s="3"/>
    </row>
    <row r="220" spans="2:3">
      <c r="B220" s="20"/>
      <c r="C220" s="3"/>
    </row>
    <row r="221" spans="2:3">
      <c r="B221" s="20"/>
      <c r="C221" s="3"/>
    </row>
    <row r="222" spans="2:3">
      <c r="B222" s="20"/>
      <c r="C222" s="3"/>
    </row>
    <row r="223" spans="2:3">
      <c r="B223" s="20"/>
      <c r="C223" s="3"/>
    </row>
    <row r="224" spans="2:3">
      <c r="B224" s="20"/>
      <c r="C224" s="3"/>
    </row>
    <row r="225" spans="2:3">
      <c r="B225" s="20"/>
      <c r="C225" s="3"/>
    </row>
    <row r="226" spans="2:3">
      <c r="B226" s="20"/>
      <c r="C226" s="3"/>
    </row>
    <row r="227" spans="2:3">
      <c r="B227" s="20"/>
      <c r="C227" s="3"/>
    </row>
    <row r="228" spans="2:3">
      <c r="B228" s="20"/>
      <c r="C228" s="3"/>
    </row>
    <row r="229" spans="2:3">
      <c r="B229" s="20"/>
      <c r="C229" s="3"/>
    </row>
    <row r="230" spans="2:3">
      <c r="B230" s="20"/>
      <c r="C230" s="3"/>
    </row>
    <row r="231" spans="2:3">
      <c r="B231" s="20"/>
      <c r="C231" s="3"/>
    </row>
    <row r="232" spans="2:3">
      <c r="B232" s="20"/>
      <c r="C232" s="3"/>
    </row>
    <row r="233" spans="2:3">
      <c r="B233" s="20"/>
      <c r="C233" s="3"/>
    </row>
    <row r="234" spans="2:3">
      <c r="B234" s="20"/>
      <c r="C234" s="3"/>
    </row>
    <row r="235" spans="2:3">
      <c r="B235" s="20"/>
      <c r="C235" s="3"/>
    </row>
    <row r="236" spans="2:3">
      <c r="B236" s="20"/>
      <c r="C236" s="3"/>
    </row>
    <row r="237" spans="2:3">
      <c r="B237" s="20"/>
      <c r="C237" s="3"/>
    </row>
    <row r="238" spans="2:3">
      <c r="B238" s="20"/>
      <c r="C238" s="3"/>
    </row>
    <row r="239" spans="2:3">
      <c r="B239" s="20"/>
      <c r="C239" s="3"/>
    </row>
    <row r="240" spans="2:3">
      <c r="B240" s="20"/>
      <c r="C240" s="3"/>
    </row>
    <row r="241" spans="2:3">
      <c r="B241" s="20"/>
      <c r="C241" s="3"/>
    </row>
    <row r="242" spans="2:3">
      <c r="B242" s="20"/>
      <c r="C242" s="3"/>
    </row>
    <row r="243" spans="2:3">
      <c r="B243" s="20"/>
      <c r="C243" s="3"/>
    </row>
    <row r="244" spans="2:3">
      <c r="B244" s="20"/>
      <c r="C244" s="3"/>
    </row>
    <row r="245" spans="2:3">
      <c r="B245" s="20"/>
      <c r="C245" s="3"/>
    </row>
    <row r="246" spans="2:3">
      <c r="B246" s="20"/>
      <c r="C246" s="3"/>
    </row>
    <row r="247" spans="2:3">
      <c r="B247" s="20"/>
      <c r="C247" s="3"/>
    </row>
    <row r="248" spans="2:3">
      <c r="B248" s="20"/>
      <c r="C248" s="3"/>
    </row>
    <row r="249" spans="2:3">
      <c r="B249" s="20"/>
      <c r="C249" s="3"/>
    </row>
    <row r="250" spans="2:3">
      <c r="B250" s="20"/>
      <c r="C250" s="3"/>
    </row>
    <row r="251" spans="2:3">
      <c r="B251" s="20"/>
      <c r="C251" s="3"/>
    </row>
    <row r="252" spans="2:3">
      <c r="B252" s="20"/>
      <c r="C252" s="3"/>
    </row>
    <row r="253" spans="2:3">
      <c r="B253" s="20"/>
      <c r="C253" s="3"/>
    </row>
    <row r="254" spans="2:3">
      <c r="B254" s="20"/>
      <c r="C254" s="3"/>
    </row>
    <row r="255" spans="2:3">
      <c r="B255" s="20"/>
      <c r="C255" s="3"/>
    </row>
    <row r="256" spans="2:3">
      <c r="B256" s="20"/>
      <c r="C256" s="3"/>
    </row>
    <row r="257" spans="2:3">
      <c r="B257" s="20"/>
      <c r="C257" s="3"/>
    </row>
    <row r="258" spans="2:3">
      <c r="B258" s="20"/>
      <c r="C258" s="3"/>
    </row>
    <row r="259" spans="2:3">
      <c r="B259" s="20"/>
      <c r="C259" s="3"/>
    </row>
    <row r="260" spans="2:3">
      <c r="B260" s="20"/>
      <c r="C260" s="3"/>
    </row>
    <row r="261" spans="2:3">
      <c r="B261" s="20"/>
      <c r="C261" s="3"/>
    </row>
    <row r="262" spans="2:3">
      <c r="B262" s="20"/>
      <c r="C262" s="3"/>
    </row>
    <row r="263" spans="2:3">
      <c r="B263" s="20"/>
      <c r="C263" s="3"/>
    </row>
    <row r="264" spans="2:3">
      <c r="B264" s="20"/>
      <c r="C264" s="3"/>
    </row>
    <row r="265" spans="2:3">
      <c r="B265" s="20"/>
      <c r="C265" s="3"/>
    </row>
    <row r="266" spans="2:3">
      <c r="B266" s="20"/>
      <c r="C266" s="3"/>
    </row>
    <row r="267" spans="2:3">
      <c r="B267" s="20"/>
      <c r="C267" s="3"/>
    </row>
    <row r="268" spans="2:3">
      <c r="B268" s="20"/>
      <c r="C268" s="3"/>
    </row>
    <row r="269" spans="2:3">
      <c r="B269" s="20"/>
      <c r="C269" s="3"/>
    </row>
    <row r="270" spans="2:3">
      <c r="B270" s="20"/>
      <c r="C270" s="3"/>
    </row>
    <row r="271" spans="2:3">
      <c r="B271" s="20"/>
      <c r="C271" s="3"/>
    </row>
    <row r="272" spans="2:3">
      <c r="B272" s="20"/>
      <c r="C272" s="3"/>
    </row>
    <row r="273" spans="2:3">
      <c r="B273" s="20"/>
      <c r="C273" s="3"/>
    </row>
    <row r="274" spans="2:3">
      <c r="B274" s="20"/>
      <c r="C274" s="3"/>
    </row>
    <row r="275" spans="2:3">
      <c r="B275" s="20"/>
      <c r="C275" s="3"/>
    </row>
    <row r="276" spans="2:3">
      <c r="B276" s="20"/>
      <c r="C276" s="3"/>
    </row>
    <row r="277" spans="2:3">
      <c r="B277" s="20"/>
      <c r="C277" s="3"/>
    </row>
    <row r="278" spans="2:3">
      <c r="B278" s="20"/>
      <c r="C278" s="3"/>
    </row>
    <row r="279" spans="2:3">
      <c r="B279" s="20"/>
      <c r="C279" s="3"/>
    </row>
    <row r="280" spans="2:3">
      <c r="B280" s="20"/>
      <c r="C280" s="3"/>
    </row>
    <row r="281" spans="2:3">
      <c r="B281" s="20"/>
      <c r="C281" s="3"/>
    </row>
    <row r="282" spans="2:3">
      <c r="B282" s="20"/>
      <c r="C282" s="3"/>
    </row>
    <row r="283" spans="2:3">
      <c r="B283" s="20"/>
      <c r="C283" s="3"/>
    </row>
    <row r="284" spans="2:3">
      <c r="B284" s="20"/>
      <c r="C284" s="3"/>
    </row>
    <row r="285" spans="2:3">
      <c r="B285" s="20"/>
      <c r="C285" s="3"/>
    </row>
    <row r="286" spans="2:3">
      <c r="B286" s="20"/>
      <c r="C286" s="3"/>
    </row>
    <row r="287" spans="2:3">
      <c r="B287" s="20"/>
      <c r="C287" s="3"/>
    </row>
    <row r="288" spans="2:3">
      <c r="B288" s="20"/>
      <c r="C288" s="3"/>
    </row>
    <row r="289" spans="2:3">
      <c r="B289" s="20"/>
      <c r="C289" s="3"/>
    </row>
    <row r="290" spans="2:3">
      <c r="B290" s="20"/>
      <c r="C290" s="3"/>
    </row>
    <row r="291" spans="2:3">
      <c r="B291" s="20"/>
      <c r="C291" s="3"/>
    </row>
    <row r="292" spans="2:3">
      <c r="B292" s="20"/>
      <c r="C292" s="3"/>
    </row>
    <row r="293" spans="2:3">
      <c r="B293" s="20"/>
      <c r="C293" s="3"/>
    </row>
    <row r="294" spans="2:3">
      <c r="B294" s="20"/>
      <c r="C294" s="3"/>
    </row>
    <row r="295" spans="2:3">
      <c r="B295" s="20"/>
      <c r="C295" s="3"/>
    </row>
    <row r="296" spans="2:3">
      <c r="B296" s="20"/>
      <c r="C296" s="3"/>
    </row>
    <row r="297" spans="2:3">
      <c r="B297" s="20"/>
      <c r="C297" s="3"/>
    </row>
    <row r="298" spans="2:3">
      <c r="B298" s="20"/>
      <c r="C298" s="3"/>
    </row>
    <row r="299" spans="2:3">
      <c r="B299" s="20"/>
      <c r="C299" s="3"/>
    </row>
    <row r="300" spans="2:3">
      <c r="B300" s="20"/>
      <c r="C300" s="3"/>
    </row>
    <row r="301" spans="2:3">
      <c r="B301" s="20"/>
      <c r="C301" s="3"/>
    </row>
    <row r="302" spans="2:3">
      <c r="B302" s="20"/>
      <c r="C302" s="3"/>
    </row>
    <row r="303" spans="2:3">
      <c r="B303" s="20"/>
      <c r="C303" s="3"/>
    </row>
    <row r="304" spans="2:3">
      <c r="B304" s="20"/>
      <c r="C304" s="3"/>
    </row>
    <row r="305" spans="2:3">
      <c r="B305" s="20"/>
      <c r="C305" s="3"/>
    </row>
    <row r="306" spans="2:3">
      <c r="B306" s="20"/>
      <c r="C306" s="3"/>
    </row>
    <row r="307" spans="2:3">
      <c r="B307" s="20"/>
      <c r="C307" s="3"/>
    </row>
    <row r="308" spans="2:3">
      <c r="B308" s="20"/>
      <c r="C308" s="3"/>
    </row>
    <row r="309" spans="2:3">
      <c r="B309" s="20"/>
      <c r="C309" s="3"/>
    </row>
    <row r="310" spans="2:3">
      <c r="B310" s="20"/>
      <c r="C310" s="3"/>
    </row>
    <row r="311" spans="2:3">
      <c r="B311" s="20"/>
      <c r="C311" s="3"/>
    </row>
    <row r="312" spans="2:3">
      <c r="B312" s="20"/>
      <c r="C312" s="3"/>
    </row>
    <row r="313" spans="2:3">
      <c r="B313" s="20"/>
      <c r="C313" s="3"/>
    </row>
    <row r="314" spans="2:3">
      <c r="B314" s="20"/>
      <c r="C314" s="3"/>
    </row>
    <row r="315" spans="2:3">
      <c r="B315" s="20"/>
      <c r="C315" s="3"/>
    </row>
    <row r="316" spans="2:3">
      <c r="B316" s="20"/>
      <c r="C316" s="3"/>
    </row>
    <row r="317" spans="2:3">
      <c r="B317" s="20"/>
      <c r="C317" s="3"/>
    </row>
    <row r="318" spans="2:3">
      <c r="B318" s="20"/>
      <c r="C318" s="3"/>
    </row>
    <row r="319" spans="2:3">
      <c r="B319" s="20"/>
      <c r="C319" s="3"/>
    </row>
    <row r="320" spans="2:3">
      <c r="B320" s="20"/>
      <c r="C320" s="3"/>
    </row>
    <row r="321" spans="2:3">
      <c r="B321" s="20"/>
      <c r="C321" s="3"/>
    </row>
    <row r="322" spans="2:3">
      <c r="B322" s="20"/>
      <c r="C322" s="3"/>
    </row>
    <row r="323" spans="2:3">
      <c r="B323" s="20"/>
      <c r="C323" s="3"/>
    </row>
    <row r="324" spans="2:3">
      <c r="B324" s="20"/>
      <c r="C324" s="3"/>
    </row>
    <row r="325" spans="2:3">
      <c r="B325" s="20"/>
      <c r="C325" s="3"/>
    </row>
    <row r="326" spans="2:3">
      <c r="B326" s="20"/>
      <c r="C326" s="3"/>
    </row>
    <row r="327" spans="2:3">
      <c r="B327" s="20"/>
      <c r="C327" s="3"/>
    </row>
    <row r="328" spans="2:3">
      <c r="B328" s="20"/>
      <c r="C328" s="3"/>
    </row>
    <row r="329" spans="2:3">
      <c r="B329" s="20"/>
      <c r="C329" s="3"/>
    </row>
    <row r="330" spans="2:3">
      <c r="B330" s="20"/>
      <c r="C330" s="3"/>
    </row>
    <row r="331" spans="2:3">
      <c r="B331" s="20"/>
      <c r="C331" s="3"/>
    </row>
    <row r="332" spans="2:3">
      <c r="B332" s="20"/>
      <c r="C332" s="3"/>
    </row>
    <row r="333" spans="2:3">
      <c r="B333" s="20"/>
      <c r="C333" s="3"/>
    </row>
    <row r="334" spans="2:3">
      <c r="B334" s="20"/>
      <c r="C334" s="3"/>
    </row>
    <row r="335" spans="2:3">
      <c r="B335" s="20"/>
      <c r="C335" s="3"/>
    </row>
    <row r="336" spans="2:3">
      <c r="B336" s="20"/>
      <c r="C336" s="3"/>
    </row>
    <row r="337" spans="2:3">
      <c r="B337" s="20"/>
      <c r="C337" s="3"/>
    </row>
    <row r="338" spans="2:3">
      <c r="B338" s="20"/>
      <c r="C338" s="3"/>
    </row>
    <row r="339" spans="2:3">
      <c r="B339" s="20"/>
      <c r="C339" s="3"/>
    </row>
    <row r="340" spans="2:3">
      <c r="B340" s="20"/>
      <c r="C340" s="3"/>
    </row>
    <row r="341" spans="2:3">
      <c r="B341" s="20"/>
      <c r="C341" s="3"/>
    </row>
    <row r="342" spans="2:3">
      <c r="B342" s="20"/>
      <c r="C342" s="3"/>
    </row>
    <row r="343" spans="2:3">
      <c r="B343" s="20"/>
      <c r="C343" s="3"/>
    </row>
    <row r="344" spans="2:3">
      <c r="B344" s="20"/>
      <c r="C344" s="3"/>
    </row>
    <row r="345" spans="2:3">
      <c r="B345" s="20"/>
      <c r="C345" s="3"/>
    </row>
    <row r="346" spans="2:3">
      <c r="B346" s="20"/>
      <c r="C346" s="3"/>
    </row>
    <row r="347" spans="2:3">
      <c r="B347" s="20"/>
      <c r="C347" s="3"/>
    </row>
    <row r="348" spans="2:3">
      <c r="B348" s="20"/>
      <c r="C348" s="3"/>
    </row>
    <row r="349" spans="2:3">
      <c r="B349" s="20"/>
      <c r="C349" s="3"/>
    </row>
    <row r="350" spans="2:3">
      <c r="B350" s="20"/>
      <c r="C350" s="3"/>
    </row>
    <row r="351" spans="2:3">
      <c r="B351" s="20"/>
      <c r="C351" s="3"/>
    </row>
    <row r="352" spans="2:3">
      <c r="B352" s="20"/>
      <c r="C352" s="3"/>
    </row>
    <row r="353" spans="2:3">
      <c r="B353" s="20"/>
      <c r="C353" s="3"/>
    </row>
    <row r="354" spans="2:3">
      <c r="B354" s="20"/>
      <c r="C354" s="3"/>
    </row>
    <row r="355" spans="2:3">
      <c r="B355" s="20"/>
      <c r="C355" s="3"/>
    </row>
    <row r="356" spans="2:3">
      <c r="B356" s="20"/>
      <c r="C356" s="3"/>
    </row>
    <row r="357" spans="2:3">
      <c r="B357" s="20"/>
      <c r="C357" s="3"/>
    </row>
    <row r="358" spans="2:3">
      <c r="B358" s="20"/>
      <c r="C358" s="3"/>
    </row>
    <row r="359" spans="2:3">
      <c r="B359" s="20"/>
      <c r="C359" s="3"/>
    </row>
    <row r="360" spans="2:3">
      <c r="B360" s="20"/>
      <c r="C360" s="3"/>
    </row>
    <row r="361" spans="2:3">
      <c r="B361" s="20"/>
      <c r="C361" s="3"/>
    </row>
    <row r="362" spans="2:3">
      <c r="B362" s="20"/>
      <c r="C362" s="3"/>
    </row>
    <row r="363" spans="2:3">
      <c r="B363" s="20"/>
      <c r="C363" s="3"/>
    </row>
    <row r="364" spans="2:3">
      <c r="B364" s="20"/>
      <c r="C364" s="3"/>
    </row>
    <row r="365" spans="2:3">
      <c r="B365" s="20"/>
      <c r="C365" s="3"/>
    </row>
    <row r="366" spans="2:3">
      <c r="B366" s="20"/>
      <c r="C366" s="3"/>
    </row>
    <row r="367" spans="2:3">
      <c r="B367" s="20"/>
      <c r="C367" s="3"/>
    </row>
    <row r="368" spans="2:3">
      <c r="B368" s="20"/>
      <c r="C368" s="3"/>
    </row>
    <row r="369" spans="2:3">
      <c r="B369" s="20"/>
      <c r="C369" s="3"/>
    </row>
    <row r="370" spans="2:3">
      <c r="B370" s="20"/>
      <c r="C370" s="3"/>
    </row>
    <row r="371" spans="2:3">
      <c r="B371" s="20"/>
      <c r="C371" s="3"/>
    </row>
    <row r="372" spans="2:3">
      <c r="B372" s="20"/>
      <c r="C372" s="3"/>
    </row>
    <row r="373" spans="2:3">
      <c r="B373" s="20"/>
      <c r="C373" s="3"/>
    </row>
    <row r="374" spans="2:3">
      <c r="B374" s="20"/>
      <c r="C374" s="3"/>
    </row>
    <row r="375" spans="2:3">
      <c r="B375" s="20"/>
      <c r="C375" s="3"/>
    </row>
    <row r="376" spans="2:3">
      <c r="B376" s="20"/>
      <c r="C376" s="3"/>
    </row>
    <row r="377" spans="2:3">
      <c r="B377" s="20"/>
      <c r="C377" s="3"/>
    </row>
    <row r="378" spans="2:3">
      <c r="B378" s="20"/>
      <c r="C378" s="3"/>
    </row>
    <row r="379" spans="2:3">
      <c r="B379" s="20"/>
      <c r="C379" s="3"/>
    </row>
    <row r="380" spans="2:3">
      <c r="B380" s="20"/>
      <c r="C380" s="3"/>
    </row>
    <row r="381" spans="2:3">
      <c r="B381" s="20"/>
      <c r="C381" s="3"/>
    </row>
    <row r="382" spans="2:3">
      <c r="B382" s="20"/>
      <c r="C382" s="3"/>
    </row>
    <row r="383" spans="2:3">
      <c r="B383" s="20"/>
      <c r="C383" s="3"/>
    </row>
    <row r="384" spans="2:3">
      <c r="B384" s="20"/>
      <c r="C384" s="3"/>
    </row>
    <row r="385" spans="2:3">
      <c r="B385" s="20"/>
      <c r="C385" s="3"/>
    </row>
    <row r="386" spans="2:3">
      <c r="B386" s="20"/>
      <c r="C386" s="3"/>
    </row>
    <row r="387" spans="2:3">
      <c r="B387" s="20"/>
      <c r="C387" s="3"/>
    </row>
    <row r="388" spans="2:3">
      <c r="B388" s="20"/>
      <c r="C388" s="3"/>
    </row>
    <row r="389" spans="2:3">
      <c r="B389" s="20"/>
      <c r="C389" s="3"/>
    </row>
    <row r="390" spans="2:3">
      <c r="B390" s="20"/>
      <c r="C390" s="3"/>
    </row>
    <row r="391" spans="2:3">
      <c r="B391" s="20"/>
      <c r="C391" s="3"/>
    </row>
    <row r="392" spans="2:3">
      <c r="B392" s="20"/>
      <c r="C392" s="3"/>
    </row>
    <row r="393" spans="2:3">
      <c r="B393" s="20"/>
      <c r="C393" s="3"/>
    </row>
    <row r="394" spans="2:3">
      <c r="B394" s="20"/>
      <c r="C394" s="3"/>
    </row>
    <row r="395" spans="2:3">
      <c r="B395" s="20"/>
      <c r="C395" s="3"/>
    </row>
    <row r="396" spans="2:3">
      <c r="B396" s="20"/>
      <c r="C396" s="3"/>
    </row>
    <row r="397" spans="2:3">
      <c r="B397" s="20"/>
      <c r="C397" s="3"/>
    </row>
    <row r="398" spans="2:3">
      <c r="B398" s="20"/>
      <c r="C398" s="3"/>
    </row>
    <row r="399" spans="2:3">
      <c r="B399" s="20"/>
      <c r="C399" s="3"/>
    </row>
    <row r="400" spans="2:3">
      <c r="B400" s="20"/>
      <c r="C400" s="3"/>
    </row>
    <row r="401" spans="2:3">
      <c r="B401" s="20"/>
      <c r="C401" s="3"/>
    </row>
    <row r="402" spans="2:3">
      <c r="B402" s="20"/>
      <c r="C402" s="3"/>
    </row>
    <row r="403" spans="2:3">
      <c r="B403" s="20"/>
      <c r="C403" s="3"/>
    </row>
    <row r="404" spans="2:3">
      <c r="B404" s="20"/>
      <c r="C404" s="3"/>
    </row>
    <row r="405" spans="2:3">
      <c r="B405" s="20"/>
      <c r="C405" s="3"/>
    </row>
    <row r="406" spans="2:3">
      <c r="B406" s="20"/>
      <c r="C406" s="3"/>
    </row>
    <row r="407" spans="2:3">
      <c r="B407" s="20"/>
      <c r="C407" s="3"/>
    </row>
    <row r="408" spans="2:3">
      <c r="B408" s="20"/>
      <c r="C408" s="3"/>
    </row>
    <row r="409" spans="2:3">
      <c r="B409" s="20"/>
      <c r="C409" s="3"/>
    </row>
    <row r="410" spans="2:3">
      <c r="B410" s="20"/>
      <c r="C410" s="3"/>
    </row>
    <row r="411" spans="2:3">
      <c r="B411" s="20"/>
      <c r="C411" s="3"/>
    </row>
    <row r="412" spans="2:3">
      <c r="B412" s="20"/>
      <c r="C412" s="3"/>
    </row>
    <row r="413" spans="2:3">
      <c r="B413" s="20"/>
      <c r="C413" s="3"/>
    </row>
    <row r="414" spans="2:3">
      <c r="B414" s="20"/>
      <c r="C414" s="3"/>
    </row>
    <row r="415" spans="2:3">
      <c r="B415" s="20"/>
      <c r="C415" s="3"/>
    </row>
    <row r="416" spans="2:3">
      <c r="B416" s="20"/>
      <c r="C416" s="3"/>
    </row>
    <row r="417" spans="2:3">
      <c r="B417" s="20"/>
      <c r="C417" s="3"/>
    </row>
    <row r="418" spans="2:3">
      <c r="B418" s="20"/>
      <c r="C418" s="3"/>
    </row>
    <row r="419" spans="2:3">
      <c r="B419" s="20"/>
      <c r="C419" s="3"/>
    </row>
    <row r="420" spans="2:3">
      <c r="B420" s="20"/>
      <c r="C420" s="3"/>
    </row>
    <row r="421" spans="2:3">
      <c r="B421" s="20"/>
      <c r="C421" s="3"/>
    </row>
    <row r="422" spans="2:3">
      <c r="B422" s="20"/>
      <c r="C422" s="3"/>
    </row>
    <row r="423" spans="2:3">
      <c r="B423" s="20"/>
      <c r="C423" s="3"/>
    </row>
    <row r="424" spans="2:3">
      <c r="B424" s="20"/>
      <c r="C424" s="3"/>
    </row>
    <row r="425" spans="2:3">
      <c r="B425" s="20"/>
      <c r="C425" s="3"/>
    </row>
    <row r="426" spans="2:3">
      <c r="B426" s="20"/>
      <c r="C426" s="3"/>
    </row>
    <row r="427" spans="2:3">
      <c r="B427" s="20"/>
      <c r="C427" s="3"/>
    </row>
    <row r="428" spans="2:3">
      <c r="B428" s="20"/>
      <c r="C428" s="3"/>
    </row>
    <row r="429" spans="2:3">
      <c r="B429" s="20"/>
      <c r="C429" s="3"/>
    </row>
    <row r="430" spans="2:3">
      <c r="B430" s="20"/>
      <c r="C430" s="3"/>
    </row>
    <row r="431" spans="2:3">
      <c r="B431" s="20"/>
      <c r="C431" s="3"/>
    </row>
    <row r="432" spans="2:3">
      <c r="B432" s="20"/>
      <c r="C432" s="3"/>
    </row>
    <row r="433" spans="2:3">
      <c r="B433" s="20"/>
      <c r="C433" s="3"/>
    </row>
    <row r="434" spans="2:3">
      <c r="B434" s="20"/>
      <c r="C434" s="3"/>
    </row>
    <row r="435" spans="2:3">
      <c r="B435" s="20"/>
      <c r="C435" s="3"/>
    </row>
    <row r="436" spans="2:3">
      <c r="B436" s="20"/>
      <c r="C436" s="3"/>
    </row>
    <row r="437" spans="2:3">
      <c r="B437" s="20"/>
      <c r="C437" s="3"/>
    </row>
    <row r="438" spans="2:3">
      <c r="B438" s="20"/>
      <c r="C438" s="3"/>
    </row>
    <row r="439" spans="2:3">
      <c r="B439" s="20"/>
      <c r="C439" s="3"/>
    </row>
    <row r="440" spans="2:3">
      <c r="B440" s="20"/>
      <c r="C440" s="3"/>
    </row>
    <row r="441" spans="2:3">
      <c r="B441" s="20"/>
      <c r="C441" s="3"/>
    </row>
    <row r="442" spans="2:3">
      <c r="B442" s="20"/>
      <c r="C442" s="3"/>
    </row>
    <row r="443" spans="2:3">
      <c r="B443" s="20"/>
      <c r="C443" s="3"/>
    </row>
    <row r="444" spans="2:3">
      <c r="B444" s="20"/>
      <c r="C444" s="3"/>
    </row>
    <row r="445" spans="2:3">
      <c r="B445" s="20"/>
      <c r="C445" s="3"/>
    </row>
    <row r="446" spans="2:3">
      <c r="B446" s="20"/>
      <c r="C446" s="3"/>
    </row>
    <row r="447" spans="2:3">
      <c r="B447" s="20"/>
      <c r="C447" s="3"/>
    </row>
    <row r="448" spans="2:3">
      <c r="B448" s="20"/>
      <c r="C448" s="3"/>
    </row>
    <row r="449" spans="2:3">
      <c r="B449" s="20"/>
      <c r="C449" s="3"/>
    </row>
    <row r="450" spans="2:3">
      <c r="B450" s="20"/>
      <c r="C450" s="3"/>
    </row>
    <row r="451" spans="2:3">
      <c r="B451" s="20"/>
      <c r="C451" s="3"/>
    </row>
    <row r="452" spans="2:3">
      <c r="B452" s="20"/>
      <c r="C452" s="3"/>
    </row>
    <row r="453" spans="2:3">
      <c r="B453" s="20"/>
      <c r="C453" s="3"/>
    </row>
    <row r="454" spans="2:3">
      <c r="B454" s="20"/>
      <c r="C454" s="3"/>
    </row>
    <row r="455" spans="2:3">
      <c r="B455" s="20"/>
      <c r="C455" s="3"/>
    </row>
    <row r="456" spans="2:3">
      <c r="B456" s="20"/>
      <c r="C456" s="3"/>
    </row>
    <row r="457" spans="2:3">
      <c r="B457" s="20"/>
      <c r="C457" s="3"/>
    </row>
    <row r="458" spans="2:3">
      <c r="B458" s="20"/>
      <c r="C458" s="3"/>
    </row>
    <row r="459" spans="2:3">
      <c r="B459" s="20"/>
      <c r="C459" s="3"/>
    </row>
    <row r="460" spans="2:3">
      <c r="B460" s="20"/>
      <c r="C460" s="3"/>
    </row>
    <row r="461" spans="2:3">
      <c r="B461" s="20"/>
      <c r="C461" s="3"/>
    </row>
    <row r="462" spans="2:3">
      <c r="B462" s="20"/>
      <c r="C462" s="3"/>
    </row>
    <row r="463" spans="2:3">
      <c r="B463" s="20"/>
      <c r="C463" s="3"/>
    </row>
    <row r="464" spans="2:3">
      <c r="B464" s="20"/>
      <c r="C464" s="3"/>
    </row>
    <row r="465" spans="2:3">
      <c r="B465" s="20"/>
      <c r="C465" s="3"/>
    </row>
    <row r="466" spans="2:3">
      <c r="B466" s="20"/>
      <c r="C466" s="3"/>
    </row>
    <row r="467" spans="2:3">
      <c r="B467" s="20"/>
      <c r="C467" s="3"/>
    </row>
    <row r="468" spans="2:3">
      <c r="B468" s="20"/>
      <c r="C468" s="3"/>
    </row>
    <row r="469" spans="2:3">
      <c r="B469" s="20"/>
      <c r="C469" s="3"/>
    </row>
    <row r="470" spans="2:3">
      <c r="B470" s="20"/>
      <c r="C470" s="3"/>
    </row>
    <row r="471" spans="2:3">
      <c r="B471" s="20"/>
      <c r="C471" s="3"/>
    </row>
    <row r="472" spans="2:3">
      <c r="B472" s="20"/>
      <c r="C472" s="3"/>
    </row>
    <row r="473" spans="2:3">
      <c r="B473" s="20"/>
      <c r="C473" s="3"/>
    </row>
    <row r="474" spans="2:3">
      <c r="B474" s="20"/>
      <c r="C474" s="3"/>
    </row>
    <row r="475" spans="2:3">
      <c r="B475" s="20"/>
      <c r="C475" s="3"/>
    </row>
    <row r="476" spans="2:3">
      <c r="B476" s="20"/>
      <c r="C476" s="3"/>
    </row>
    <row r="477" spans="2:3">
      <c r="B477" s="20"/>
      <c r="C477" s="3"/>
    </row>
    <row r="478" spans="2:3">
      <c r="B478" s="20"/>
      <c r="C478" s="3"/>
    </row>
    <row r="479" spans="2:3">
      <c r="B479" s="20"/>
      <c r="C479" s="3"/>
    </row>
    <row r="480" spans="2:3">
      <c r="B480" s="20"/>
      <c r="C480" s="3"/>
    </row>
    <row r="481" spans="2:3">
      <c r="B481" s="20"/>
      <c r="C481" s="3"/>
    </row>
    <row r="482" spans="2:3">
      <c r="B482" s="20"/>
      <c r="C482" s="3"/>
    </row>
    <row r="483" spans="2:3">
      <c r="B483" s="20"/>
      <c r="C483" s="3"/>
    </row>
    <row r="484" spans="2:3">
      <c r="B484" s="20"/>
      <c r="C484" s="3"/>
    </row>
    <row r="485" spans="2:3">
      <c r="B485" s="20"/>
      <c r="C485" s="3"/>
    </row>
    <row r="486" spans="2:3">
      <c r="B486" s="20"/>
      <c r="C486" s="3"/>
    </row>
    <row r="487" spans="2:3">
      <c r="B487" s="20"/>
      <c r="C487" s="3"/>
    </row>
    <row r="488" spans="2:3">
      <c r="B488" s="20"/>
      <c r="C488" s="3"/>
    </row>
    <row r="489" spans="2:3">
      <c r="B489" s="20"/>
      <c r="C489" s="3"/>
    </row>
    <row r="490" spans="2:3">
      <c r="B490" s="20"/>
      <c r="C490" s="3"/>
    </row>
    <row r="491" spans="2:3">
      <c r="B491" s="20"/>
      <c r="C491" s="3"/>
    </row>
    <row r="492" spans="2:3">
      <c r="B492" s="20"/>
      <c r="C492" s="3"/>
    </row>
    <row r="493" spans="2:3">
      <c r="B493" s="20"/>
      <c r="C493" s="3"/>
    </row>
    <row r="494" spans="2:3">
      <c r="B494" s="20"/>
      <c r="C494" s="3"/>
    </row>
    <row r="495" spans="2:3">
      <c r="B495" s="20"/>
      <c r="C495" s="3"/>
    </row>
    <row r="496" spans="2:3">
      <c r="B496" s="20"/>
      <c r="C496" s="3"/>
    </row>
    <row r="497" spans="2:3">
      <c r="B497" s="20"/>
      <c r="C497" s="3"/>
    </row>
    <row r="498" spans="2:3">
      <c r="B498" s="20"/>
      <c r="C498" s="3"/>
    </row>
    <row r="499" spans="2:3">
      <c r="B499" s="20"/>
      <c r="C499" s="3"/>
    </row>
    <row r="500" spans="2:3">
      <c r="B500" s="20"/>
      <c r="C500" s="3"/>
    </row>
    <row r="501" spans="2:3">
      <c r="B501" s="20"/>
      <c r="C501" s="3"/>
    </row>
    <row r="502" spans="2:3">
      <c r="B502" s="20"/>
      <c r="C502" s="3"/>
    </row>
    <row r="503" spans="2:3">
      <c r="B503" s="20"/>
      <c r="C503" s="3"/>
    </row>
    <row r="504" spans="2:3">
      <c r="B504" s="20"/>
      <c r="C504" s="3"/>
    </row>
    <row r="505" spans="2:3">
      <c r="B505" s="20"/>
      <c r="C505" s="3"/>
    </row>
    <row r="506" spans="2:3">
      <c r="B506" s="20"/>
      <c r="C506" s="3"/>
    </row>
    <row r="507" spans="2:3">
      <c r="B507" s="20"/>
      <c r="C507" s="3"/>
    </row>
    <row r="508" spans="2:3">
      <c r="B508" s="20"/>
      <c r="C508" s="3"/>
    </row>
    <row r="509" spans="2:3">
      <c r="B509" s="20"/>
      <c r="C509" s="3"/>
    </row>
    <row r="510" spans="2:3">
      <c r="B510" s="20"/>
      <c r="C510" s="3"/>
    </row>
    <row r="511" spans="2:3">
      <c r="B511" s="20"/>
      <c r="C511" s="3"/>
    </row>
    <row r="512" spans="2:3">
      <c r="B512" s="20"/>
      <c r="C512" s="3"/>
    </row>
    <row r="513" spans="2:3">
      <c r="B513" s="20"/>
      <c r="C513" s="3"/>
    </row>
    <row r="514" spans="2:3">
      <c r="B514" s="20"/>
      <c r="C514" s="3"/>
    </row>
    <row r="515" spans="2:3">
      <c r="B515" s="20"/>
      <c r="C515" s="3"/>
    </row>
    <row r="516" spans="2:3">
      <c r="B516" s="20"/>
      <c r="C516" s="3"/>
    </row>
    <row r="517" spans="2:3">
      <c r="B517" s="20"/>
      <c r="C517" s="3"/>
    </row>
    <row r="518" spans="2:3">
      <c r="B518" s="20"/>
      <c r="C518" s="3"/>
    </row>
    <row r="519" spans="2:3">
      <c r="B519" s="20"/>
      <c r="C519" s="3"/>
    </row>
    <row r="520" spans="2:3">
      <c r="B520" s="20"/>
      <c r="C520" s="3"/>
    </row>
    <row r="521" spans="2:3">
      <c r="B521" s="20"/>
      <c r="C521" s="3"/>
    </row>
    <row r="522" spans="2:3">
      <c r="B522" s="20"/>
      <c r="C522" s="3"/>
    </row>
    <row r="523" spans="2:3">
      <c r="B523" s="20"/>
      <c r="C523" s="3"/>
    </row>
    <row r="524" spans="2:3">
      <c r="B524" s="20"/>
      <c r="C524" s="3"/>
    </row>
    <row r="525" spans="2:3">
      <c r="B525" s="20"/>
      <c r="C525" s="3"/>
    </row>
    <row r="526" spans="2:3">
      <c r="B526" s="20"/>
      <c r="C526" s="3"/>
    </row>
    <row r="527" spans="2:3">
      <c r="B527" s="20"/>
      <c r="C527" s="3"/>
    </row>
    <row r="528" spans="2:3">
      <c r="B528" s="20"/>
      <c r="C528" s="3"/>
    </row>
    <row r="529" spans="2:3">
      <c r="B529" s="20"/>
      <c r="C529" s="3"/>
    </row>
    <row r="530" spans="2:3">
      <c r="B530" s="20"/>
      <c r="C530" s="3"/>
    </row>
    <row r="531" spans="2:3">
      <c r="B531" s="20"/>
      <c r="C531" s="3"/>
    </row>
    <row r="532" spans="2:3">
      <c r="B532" s="20"/>
      <c r="C532" s="3"/>
    </row>
    <row r="533" spans="2:3">
      <c r="B533" s="20"/>
      <c r="C533" s="3"/>
    </row>
    <row r="534" spans="2:3">
      <c r="B534" s="20"/>
      <c r="C534" s="3"/>
    </row>
    <row r="535" spans="2:3">
      <c r="B535" s="20"/>
      <c r="C535" s="3"/>
    </row>
    <row r="536" spans="2:3">
      <c r="B536" s="20"/>
      <c r="C536" s="3"/>
    </row>
    <row r="537" spans="2:3">
      <c r="B537" s="20"/>
      <c r="C537" s="3"/>
    </row>
    <row r="538" spans="2:3">
      <c r="B538" s="20"/>
      <c r="C538" s="3"/>
    </row>
    <row r="539" spans="2:3">
      <c r="B539" s="20"/>
      <c r="C539" s="3"/>
    </row>
    <row r="540" spans="2:3">
      <c r="B540" s="20"/>
      <c r="C540" s="3"/>
    </row>
    <row r="541" spans="2:3">
      <c r="B541" s="20"/>
      <c r="C541" s="3"/>
    </row>
    <row r="542" spans="2:3">
      <c r="B542" s="20"/>
      <c r="C542" s="3"/>
    </row>
    <row r="543" spans="2:3">
      <c r="B543" s="20"/>
      <c r="C543" s="3"/>
    </row>
    <row r="544" spans="2:3">
      <c r="B544" s="20"/>
      <c r="C544" s="3"/>
    </row>
    <row r="545" spans="2:3">
      <c r="B545" s="20"/>
      <c r="C545" s="3"/>
    </row>
    <row r="546" spans="2:3">
      <c r="B546" s="20"/>
      <c r="C546" s="3"/>
    </row>
    <row r="547" spans="2:3">
      <c r="B547" s="20"/>
      <c r="C547" s="3"/>
    </row>
    <row r="548" spans="2:3">
      <c r="B548" s="20"/>
      <c r="C548" s="3"/>
    </row>
    <row r="549" spans="2:3">
      <c r="B549" s="20"/>
      <c r="C549" s="3"/>
    </row>
    <row r="550" spans="2:3">
      <c r="B550" s="20"/>
      <c r="C550" s="3"/>
    </row>
    <row r="551" spans="2:3">
      <c r="B551" s="20"/>
      <c r="C551" s="3"/>
    </row>
    <row r="552" spans="2:3">
      <c r="B552" s="20"/>
      <c r="C552" s="3"/>
    </row>
    <row r="553" spans="2:3">
      <c r="B553" s="20"/>
      <c r="C553" s="3"/>
    </row>
    <row r="554" spans="2:3">
      <c r="B554" s="20"/>
      <c r="C554" s="3"/>
    </row>
    <row r="555" spans="2:3">
      <c r="B555" s="20"/>
      <c r="C555" s="3"/>
    </row>
    <row r="556" spans="2:3">
      <c r="B556" s="20"/>
      <c r="C556" s="3"/>
    </row>
    <row r="557" spans="2:3">
      <c r="B557" s="20"/>
      <c r="C557" s="3"/>
    </row>
    <row r="558" spans="2:3">
      <c r="B558" s="20"/>
      <c r="C558" s="3"/>
    </row>
    <row r="559" spans="2:3">
      <c r="B559" s="20"/>
      <c r="C559" s="3"/>
    </row>
    <row r="560" spans="2:3">
      <c r="B560" s="20"/>
      <c r="C560" s="3"/>
    </row>
    <row r="561" spans="2:3">
      <c r="B561" s="20"/>
      <c r="C561" s="3"/>
    </row>
    <row r="562" spans="2:3">
      <c r="B562" s="20"/>
      <c r="C562" s="3"/>
    </row>
    <row r="563" spans="2:3">
      <c r="B563" s="20"/>
      <c r="C563" s="3"/>
    </row>
    <row r="564" spans="2:3">
      <c r="B564" s="20"/>
      <c r="C564" s="3"/>
    </row>
    <row r="565" spans="2:3">
      <c r="B565" s="20"/>
      <c r="C565" s="3"/>
    </row>
    <row r="566" spans="2:3">
      <c r="B566" s="20"/>
      <c r="C566" s="3"/>
    </row>
    <row r="567" spans="2:3">
      <c r="B567" s="20"/>
      <c r="C567" s="3"/>
    </row>
    <row r="568" spans="2:3">
      <c r="B568" s="20"/>
      <c r="C568" s="3"/>
    </row>
    <row r="569" spans="2:3">
      <c r="B569" s="20"/>
      <c r="C569" s="3"/>
    </row>
    <row r="570" spans="2:3">
      <c r="B570" s="20"/>
      <c r="C570" s="3"/>
    </row>
    <row r="571" spans="2:3">
      <c r="B571" s="20"/>
      <c r="C571" s="3"/>
    </row>
    <row r="572" spans="2:3">
      <c r="B572" s="20"/>
      <c r="C572" s="3"/>
    </row>
    <row r="573" spans="2:3">
      <c r="B573" s="20"/>
      <c r="C573" s="3"/>
    </row>
    <row r="574" spans="2:3">
      <c r="B574" s="20"/>
      <c r="C574" s="3"/>
    </row>
    <row r="575" spans="2:3">
      <c r="B575" s="20"/>
      <c r="C575" s="3"/>
    </row>
    <row r="576" spans="2:3">
      <c r="B576" s="20"/>
      <c r="C576" s="3"/>
    </row>
    <row r="577" spans="2:3">
      <c r="B577" s="20"/>
      <c r="C577" s="3"/>
    </row>
    <row r="578" spans="2:3">
      <c r="B578" s="20"/>
      <c r="C578" s="3"/>
    </row>
    <row r="579" spans="2:3">
      <c r="B579" s="20"/>
      <c r="C579" s="3"/>
    </row>
    <row r="580" spans="2:3">
      <c r="B580" s="20"/>
      <c r="C580" s="3"/>
    </row>
    <row r="581" spans="2:3">
      <c r="B581" s="20"/>
      <c r="C581" s="3"/>
    </row>
    <row r="582" spans="2:3">
      <c r="B582" s="20"/>
      <c r="C582" s="3"/>
    </row>
    <row r="583" spans="2:3">
      <c r="B583" s="20"/>
      <c r="C583" s="3"/>
    </row>
    <row r="584" spans="2:3">
      <c r="B584" s="20"/>
      <c r="C584" s="3"/>
    </row>
    <row r="585" spans="2:3">
      <c r="B585" s="20"/>
      <c r="C585" s="3"/>
    </row>
    <row r="586" spans="2:3">
      <c r="B586" s="20"/>
      <c r="C586" s="3"/>
    </row>
    <row r="587" spans="2:3">
      <c r="B587" s="20"/>
      <c r="C587" s="3"/>
    </row>
    <row r="588" spans="2:3">
      <c r="B588" s="20"/>
      <c r="C588" s="3"/>
    </row>
    <row r="589" spans="2:3">
      <c r="B589" s="20"/>
      <c r="C589" s="3"/>
    </row>
    <row r="590" spans="2:3">
      <c r="B590" s="20"/>
      <c r="C590" s="3"/>
    </row>
    <row r="591" spans="2:3">
      <c r="B591" s="20"/>
      <c r="C591" s="3"/>
    </row>
    <row r="592" spans="2:3">
      <c r="B592" s="20"/>
      <c r="C592" s="3"/>
    </row>
    <row r="593" spans="2:3">
      <c r="B593" s="20"/>
      <c r="C593" s="3"/>
    </row>
    <row r="594" spans="2:3">
      <c r="B594" s="20"/>
      <c r="C594" s="3"/>
    </row>
    <row r="595" spans="2:3">
      <c r="B595" s="20"/>
      <c r="C595" s="3"/>
    </row>
    <row r="596" spans="2:3">
      <c r="B596" s="20"/>
      <c r="C596" s="3"/>
    </row>
    <row r="597" spans="2:3">
      <c r="B597" s="20"/>
      <c r="C597" s="3"/>
    </row>
    <row r="598" spans="2:3">
      <c r="B598" s="20"/>
      <c r="C598" s="3"/>
    </row>
    <row r="599" spans="2:3">
      <c r="B599" s="20"/>
      <c r="C599" s="3"/>
    </row>
    <row r="600" spans="2:3">
      <c r="B600" s="20"/>
      <c r="C600" s="3"/>
    </row>
    <row r="601" spans="2:3">
      <c r="B601" s="20"/>
      <c r="C601" s="3"/>
    </row>
    <row r="602" spans="2:3">
      <c r="B602" s="20"/>
      <c r="C602" s="3"/>
    </row>
    <row r="603" spans="2:3">
      <c r="B603" s="20"/>
      <c r="C603" s="3"/>
    </row>
    <row r="604" spans="2:3">
      <c r="B604" s="20"/>
      <c r="C604" s="3"/>
    </row>
    <row r="605" spans="2:3">
      <c r="B605" s="20"/>
      <c r="C605" s="3"/>
    </row>
    <row r="606" spans="2:3">
      <c r="B606" s="20"/>
      <c r="C606" s="3"/>
    </row>
    <row r="607" spans="2:3">
      <c r="B607" s="20"/>
      <c r="C607" s="3"/>
    </row>
    <row r="608" spans="2:3">
      <c r="B608" s="20"/>
      <c r="C608" s="3"/>
    </row>
    <row r="609" spans="2:3">
      <c r="B609" s="20"/>
      <c r="C609" s="3"/>
    </row>
    <row r="610" spans="2:3">
      <c r="B610" s="20"/>
      <c r="C610" s="3"/>
    </row>
    <row r="611" spans="2:3">
      <c r="B611" s="20"/>
      <c r="C611" s="3"/>
    </row>
    <row r="612" spans="2:3">
      <c r="B612" s="20"/>
      <c r="C612" s="3"/>
    </row>
    <row r="613" spans="2:3">
      <c r="B613" s="20"/>
      <c r="C613" s="3"/>
    </row>
    <row r="614" spans="2:3">
      <c r="B614" s="20"/>
      <c r="C614" s="3"/>
    </row>
    <row r="615" spans="2:3">
      <c r="B615" s="20"/>
      <c r="C615" s="3"/>
    </row>
    <row r="616" spans="2:3">
      <c r="B616" s="20"/>
      <c r="C616" s="3"/>
    </row>
    <row r="617" spans="2:3">
      <c r="B617" s="20"/>
      <c r="C617" s="3"/>
    </row>
    <row r="618" spans="2:3">
      <c r="B618" s="20"/>
      <c r="C618" s="3"/>
    </row>
    <row r="619" spans="2:3">
      <c r="B619" s="20"/>
      <c r="C619" s="3"/>
    </row>
    <row r="620" spans="2:3">
      <c r="B620" s="20"/>
      <c r="C620" s="3"/>
    </row>
    <row r="621" spans="2:3">
      <c r="B621" s="20"/>
      <c r="C621" s="3"/>
    </row>
    <row r="622" spans="2:3">
      <c r="B622" s="20"/>
      <c r="C622" s="3"/>
    </row>
    <row r="623" spans="2:3">
      <c r="B623" s="20"/>
      <c r="C623" s="3"/>
    </row>
    <row r="624" spans="2:3">
      <c r="B624" s="20"/>
      <c r="C624" s="3"/>
    </row>
    <row r="625" spans="2:3">
      <c r="B625" s="20"/>
      <c r="C625" s="3"/>
    </row>
    <row r="626" spans="2:3">
      <c r="B626" s="20"/>
      <c r="C626" s="3"/>
    </row>
    <row r="627" spans="2:3">
      <c r="B627" s="20"/>
      <c r="C627" s="3"/>
    </row>
    <row r="628" spans="2:3">
      <c r="B628" s="20"/>
      <c r="C628" s="3"/>
    </row>
    <row r="629" spans="2:3">
      <c r="B629" s="20"/>
      <c r="C629" s="3"/>
    </row>
    <row r="630" spans="2:3">
      <c r="B630" s="20"/>
      <c r="C630" s="3"/>
    </row>
    <row r="631" spans="2:3">
      <c r="B631" s="20"/>
      <c r="C631" s="3"/>
    </row>
    <row r="632" spans="2:3">
      <c r="B632" s="20"/>
      <c r="C632" s="3"/>
    </row>
    <row r="633" spans="2:3">
      <c r="B633" s="20"/>
      <c r="C633" s="3"/>
    </row>
    <row r="634" spans="2:3">
      <c r="B634" s="20"/>
      <c r="C634" s="3"/>
    </row>
    <row r="635" spans="2:3">
      <c r="B635" s="20"/>
      <c r="C635" s="3"/>
    </row>
    <row r="636" spans="2:3">
      <c r="B636" s="20"/>
      <c r="C636" s="3"/>
    </row>
    <row r="637" spans="2:3">
      <c r="B637" s="20"/>
      <c r="C637" s="3"/>
    </row>
    <row r="638" spans="2:3">
      <c r="B638" s="20"/>
      <c r="C638" s="3"/>
    </row>
    <row r="639" spans="2:3">
      <c r="B639" s="20"/>
      <c r="C639" s="3"/>
    </row>
    <row r="640" spans="2:3">
      <c r="B640" s="20"/>
      <c r="C640" s="3"/>
    </row>
    <row r="641" spans="2:3">
      <c r="B641" s="20"/>
      <c r="C641" s="3"/>
    </row>
    <row r="642" spans="2:3">
      <c r="B642" s="20"/>
      <c r="C642" s="3"/>
    </row>
    <row r="643" spans="2:3">
      <c r="B643" s="20"/>
      <c r="C643" s="3"/>
    </row>
    <row r="644" spans="2:3">
      <c r="B644" s="20"/>
      <c r="C644" s="3"/>
    </row>
    <row r="645" spans="2:3">
      <c r="B645" s="20"/>
      <c r="C645" s="3"/>
    </row>
    <row r="646" spans="2:3">
      <c r="B646" s="20"/>
      <c r="C646" s="3"/>
    </row>
    <row r="647" spans="2:3">
      <c r="B647" s="20"/>
      <c r="C647" s="3"/>
    </row>
    <row r="648" spans="2:3">
      <c r="B648" s="20"/>
      <c r="C648" s="3"/>
    </row>
    <row r="649" spans="2:3">
      <c r="B649" s="20"/>
      <c r="C649" s="3"/>
    </row>
    <row r="650" spans="2:3">
      <c r="B650" s="20"/>
      <c r="C650" s="3"/>
    </row>
    <row r="651" spans="2:3">
      <c r="B651" s="20"/>
      <c r="C651" s="3"/>
    </row>
    <row r="652" spans="2:3">
      <c r="B652" s="20"/>
      <c r="C652" s="3"/>
    </row>
    <row r="653" spans="2:3">
      <c r="B653" s="20"/>
      <c r="C653" s="3"/>
    </row>
    <row r="654" spans="2:3">
      <c r="B654" s="20"/>
      <c r="C654" s="3"/>
    </row>
    <row r="655" spans="2:3">
      <c r="B655" s="20"/>
      <c r="C655" s="3"/>
    </row>
    <row r="656" spans="2:3">
      <c r="B656" s="20"/>
      <c r="C656" s="3"/>
    </row>
    <row r="657" spans="2:3">
      <c r="B657" s="20"/>
      <c r="C657" s="3"/>
    </row>
    <row r="658" spans="2:3">
      <c r="B658" s="20"/>
      <c r="C658" s="3"/>
    </row>
    <row r="659" spans="2:3">
      <c r="B659" s="20"/>
      <c r="C659" s="3"/>
    </row>
    <row r="660" spans="2:3">
      <c r="B660" s="20"/>
      <c r="C660" s="3"/>
    </row>
    <row r="661" spans="2:3">
      <c r="B661" s="20"/>
      <c r="C661" s="3"/>
    </row>
    <row r="662" spans="2:3">
      <c r="B662" s="20"/>
      <c r="C662" s="3"/>
    </row>
    <row r="663" spans="2:3">
      <c r="B663" s="20"/>
      <c r="C663" s="3"/>
    </row>
    <row r="664" spans="2:3">
      <c r="B664" s="20"/>
      <c r="C664" s="3"/>
    </row>
    <row r="665" spans="2:3">
      <c r="B665" s="20"/>
      <c r="C665" s="3"/>
    </row>
    <row r="666" spans="2:3">
      <c r="B666" s="20"/>
      <c r="C666" s="3"/>
    </row>
    <row r="667" spans="2:3">
      <c r="B667" s="20"/>
      <c r="C667" s="3"/>
    </row>
    <row r="668" spans="2:3">
      <c r="B668" s="20"/>
      <c r="C668" s="3"/>
    </row>
    <row r="669" spans="2:3">
      <c r="B669" s="20"/>
      <c r="C669" s="3"/>
    </row>
    <row r="670" spans="2:3">
      <c r="B670" s="20"/>
      <c r="C670" s="3"/>
    </row>
    <row r="671" spans="2:3">
      <c r="B671" s="20"/>
      <c r="C671" s="3"/>
    </row>
    <row r="672" spans="2:3">
      <c r="B672" s="20"/>
      <c r="C672" s="3"/>
    </row>
    <row r="673" spans="2:3">
      <c r="B673" s="20"/>
      <c r="C673" s="3"/>
    </row>
    <row r="674" spans="2:3">
      <c r="B674" s="20"/>
      <c r="C674" s="3"/>
    </row>
    <row r="675" spans="2:3">
      <c r="B675" s="20"/>
      <c r="C675" s="3"/>
    </row>
    <row r="676" spans="2:3">
      <c r="B676" s="20"/>
      <c r="C676" s="3"/>
    </row>
    <row r="677" spans="2:3">
      <c r="B677" s="20"/>
      <c r="C677" s="3"/>
    </row>
    <row r="678" spans="2:3">
      <c r="B678" s="20"/>
      <c r="C678" s="3"/>
    </row>
    <row r="679" spans="2:3">
      <c r="B679" s="20"/>
      <c r="C679" s="3"/>
    </row>
    <row r="680" spans="2:3">
      <c r="B680" s="20"/>
      <c r="C680" s="3"/>
    </row>
    <row r="681" spans="2:3">
      <c r="B681" s="20"/>
      <c r="C681" s="3"/>
    </row>
    <row r="682" spans="2:3">
      <c r="B682" s="20"/>
      <c r="C682" s="3"/>
    </row>
    <row r="683" spans="2:3">
      <c r="B683" s="20"/>
      <c r="C683" s="3"/>
    </row>
    <row r="684" spans="2:3">
      <c r="B684" s="20"/>
      <c r="C684" s="3"/>
    </row>
    <row r="685" spans="2:3">
      <c r="B685" s="20"/>
      <c r="C685" s="3"/>
    </row>
    <row r="686" spans="2:3">
      <c r="B686" s="20"/>
      <c r="C686" s="3"/>
    </row>
    <row r="687" spans="2:3">
      <c r="B687" s="20"/>
      <c r="C687" s="3"/>
    </row>
    <row r="688" spans="2:3">
      <c r="B688" s="20"/>
      <c r="C688" s="3"/>
    </row>
    <row r="689" spans="2:3">
      <c r="B689" s="20"/>
      <c r="C689" s="3"/>
    </row>
    <row r="690" spans="2:3">
      <c r="B690" s="20"/>
      <c r="C690" s="3"/>
    </row>
    <row r="691" spans="2:3">
      <c r="B691" s="20"/>
      <c r="C691" s="3"/>
    </row>
    <row r="692" spans="2:3">
      <c r="B692" s="20"/>
      <c r="C692" s="3"/>
    </row>
    <row r="693" spans="2:3">
      <c r="B693" s="20"/>
      <c r="C693" s="3"/>
    </row>
    <row r="694" spans="2:3">
      <c r="B694" s="20"/>
      <c r="C694" s="3"/>
    </row>
    <row r="695" spans="2:3">
      <c r="B695" s="20"/>
      <c r="C695" s="3"/>
    </row>
    <row r="696" spans="2:3">
      <c r="B696" s="20"/>
      <c r="C696" s="3"/>
    </row>
    <row r="697" spans="2:3">
      <c r="B697" s="20"/>
      <c r="C697" s="3"/>
    </row>
    <row r="698" spans="2:3">
      <c r="B698" s="20"/>
      <c r="C698" s="3"/>
    </row>
    <row r="699" spans="2:3">
      <c r="B699" s="20"/>
      <c r="C699" s="3"/>
    </row>
    <row r="700" spans="2:3">
      <c r="B700" s="20"/>
      <c r="C700" s="3"/>
    </row>
    <row r="701" spans="2:3">
      <c r="B701" s="20"/>
      <c r="C701" s="3"/>
    </row>
    <row r="702" spans="2:3">
      <c r="B702" s="20"/>
      <c r="C702" s="3"/>
    </row>
    <row r="703" spans="2:3">
      <c r="B703" s="20"/>
      <c r="C703" s="3"/>
    </row>
    <row r="704" spans="2:3">
      <c r="B704" s="20"/>
      <c r="C704" s="3"/>
    </row>
    <row r="705" spans="2:3">
      <c r="B705" s="20"/>
      <c r="C705" s="3"/>
    </row>
    <row r="706" spans="2:3">
      <c r="B706" s="20"/>
      <c r="C706" s="3"/>
    </row>
    <row r="707" spans="2:3">
      <c r="B707" s="20"/>
      <c r="C707" s="3"/>
    </row>
    <row r="708" spans="2:3">
      <c r="B708" s="20"/>
      <c r="C708" s="3"/>
    </row>
    <row r="709" spans="2:3">
      <c r="B709" s="20"/>
      <c r="C709" s="3"/>
    </row>
    <row r="710" spans="2:3">
      <c r="B710" s="20"/>
      <c r="C710" s="3"/>
    </row>
    <row r="711" spans="2:3">
      <c r="B711" s="20"/>
      <c r="C711" s="3"/>
    </row>
    <row r="712" spans="2:3">
      <c r="B712" s="20"/>
      <c r="C712" s="3"/>
    </row>
    <row r="713" spans="2:3">
      <c r="B713" s="20"/>
      <c r="C713" s="3"/>
    </row>
    <row r="714" spans="2:3">
      <c r="B714" s="20"/>
      <c r="C714" s="3"/>
    </row>
    <row r="715" spans="2:3">
      <c r="B715" s="20"/>
      <c r="C715" s="3"/>
    </row>
    <row r="716" spans="2:3">
      <c r="B716" s="20"/>
      <c r="C716" s="3"/>
    </row>
    <row r="717" spans="2:3">
      <c r="B717" s="20"/>
      <c r="C717" s="3"/>
    </row>
    <row r="718" spans="2:3">
      <c r="B718" s="20"/>
      <c r="C718" s="3"/>
    </row>
    <row r="719" spans="2:3">
      <c r="B719" s="20"/>
      <c r="C719" s="3"/>
    </row>
    <row r="720" spans="2:3">
      <c r="B720" s="20"/>
      <c r="C720" s="3"/>
    </row>
    <row r="721" spans="2:3">
      <c r="B721" s="20"/>
      <c r="C721" s="3"/>
    </row>
    <row r="722" spans="2:3">
      <c r="B722" s="20"/>
      <c r="C722" s="3"/>
    </row>
    <row r="723" spans="2:3">
      <c r="B723" s="20"/>
      <c r="C723" s="3"/>
    </row>
    <row r="724" spans="2:3">
      <c r="B724" s="20"/>
      <c r="C724" s="3"/>
    </row>
    <row r="725" spans="2:3">
      <c r="B725" s="20"/>
      <c r="C725" s="3"/>
    </row>
    <row r="726" spans="2:3">
      <c r="B726" s="20"/>
      <c r="C726" s="3"/>
    </row>
    <row r="727" spans="2:3">
      <c r="B727" s="20"/>
      <c r="C727" s="3"/>
    </row>
    <row r="728" spans="2:3">
      <c r="B728" s="20"/>
      <c r="C728" s="3"/>
    </row>
    <row r="729" spans="2:3">
      <c r="B729" s="20"/>
      <c r="C729" s="3"/>
    </row>
    <row r="730" spans="2:3">
      <c r="B730" s="20"/>
      <c r="C730" s="3"/>
    </row>
    <row r="731" spans="2:3">
      <c r="B731" s="20"/>
      <c r="C731" s="3"/>
    </row>
    <row r="732" spans="2:3">
      <c r="B732" s="20"/>
      <c r="C732" s="3"/>
    </row>
    <row r="733" spans="2:3">
      <c r="B733" s="20"/>
      <c r="C733" s="3"/>
    </row>
    <row r="734" spans="2:3">
      <c r="B734" s="20"/>
      <c r="C734" s="3"/>
    </row>
    <row r="735" spans="2:3">
      <c r="B735" s="20"/>
      <c r="C735" s="3"/>
    </row>
    <row r="736" spans="2:3">
      <c r="B736" s="20"/>
      <c r="C736" s="3"/>
    </row>
    <row r="737" spans="2:3">
      <c r="B737" s="20"/>
      <c r="C737" s="3"/>
    </row>
    <row r="738" spans="2:3">
      <c r="B738" s="20"/>
      <c r="C738" s="3"/>
    </row>
    <row r="739" spans="2:3">
      <c r="B739" s="20"/>
      <c r="C739" s="3"/>
    </row>
    <row r="740" spans="2:3">
      <c r="B740" s="20"/>
      <c r="C740" s="3"/>
    </row>
    <row r="741" spans="2:3">
      <c r="B741" s="20"/>
      <c r="C741" s="3"/>
    </row>
    <row r="742" spans="2:3">
      <c r="B742" s="20"/>
      <c r="C742" s="3"/>
    </row>
    <row r="743" spans="2:3">
      <c r="B743" s="20"/>
      <c r="C743" s="3"/>
    </row>
    <row r="744" spans="2:3">
      <c r="B744" s="20"/>
      <c r="C744" s="3"/>
    </row>
    <row r="745" spans="2:3">
      <c r="B745" s="20"/>
      <c r="C745" s="3"/>
    </row>
    <row r="746" spans="2:3">
      <c r="B746" s="20"/>
      <c r="C746" s="3"/>
    </row>
    <row r="747" spans="2:3">
      <c r="B747" s="20"/>
      <c r="C747" s="3"/>
    </row>
    <row r="748" spans="2:3">
      <c r="B748" s="20"/>
      <c r="C748" s="3"/>
    </row>
    <row r="749" spans="2:3">
      <c r="B749" s="20"/>
      <c r="C749" s="3"/>
    </row>
    <row r="750" spans="2:3">
      <c r="B750" s="20"/>
      <c r="C750" s="3"/>
    </row>
    <row r="751" spans="2:3">
      <c r="B751" s="20"/>
      <c r="C751" s="3"/>
    </row>
    <row r="752" spans="2:3">
      <c r="B752" s="20"/>
      <c r="C752" s="3"/>
    </row>
    <row r="753" spans="2:3">
      <c r="B753" s="20"/>
      <c r="C753" s="3"/>
    </row>
    <row r="754" spans="2:3">
      <c r="B754" s="20"/>
      <c r="C754" s="3"/>
    </row>
    <row r="755" spans="2:3">
      <c r="B755" s="20"/>
      <c r="C755" s="3"/>
    </row>
    <row r="756" spans="2:3">
      <c r="B756" s="20"/>
      <c r="C756" s="3"/>
    </row>
    <row r="757" spans="2:3">
      <c r="B757" s="20"/>
      <c r="C757" s="3"/>
    </row>
    <row r="758" spans="2:3">
      <c r="B758" s="20"/>
      <c r="C758" s="3"/>
    </row>
    <row r="759" spans="2:3">
      <c r="B759" s="20"/>
      <c r="C759" s="3"/>
    </row>
    <row r="760" spans="2:3">
      <c r="B760" s="20"/>
      <c r="C760" s="3"/>
    </row>
    <row r="761" spans="2:3">
      <c r="B761" s="20"/>
      <c r="C761" s="3"/>
    </row>
    <row r="762" spans="2:3">
      <c r="B762" s="20"/>
      <c r="C762" s="3"/>
    </row>
    <row r="763" spans="2:3">
      <c r="B763" s="20"/>
      <c r="C763" s="3"/>
    </row>
    <row r="764" spans="2:3">
      <c r="B764" s="20"/>
      <c r="C764" s="3"/>
    </row>
    <row r="765" spans="2:3">
      <c r="B765" s="20"/>
      <c r="C765" s="3"/>
    </row>
    <row r="766" spans="2:3">
      <c r="B766" s="20"/>
      <c r="C766" s="3"/>
    </row>
    <row r="767" spans="2:3">
      <c r="B767" s="20"/>
      <c r="C767" s="3"/>
    </row>
    <row r="768" spans="2:3">
      <c r="B768" s="20"/>
      <c r="C768" s="3"/>
    </row>
    <row r="769" spans="2:3">
      <c r="B769" s="20"/>
      <c r="C769" s="3"/>
    </row>
    <row r="770" spans="2:3">
      <c r="B770" s="20"/>
      <c r="C770" s="3"/>
    </row>
    <row r="771" spans="2:3">
      <c r="B771" s="20"/>
      <c r="C771" s="3"/>
    </row>
    <row r="772" spans="2:3">
      <c r="B772" s="20"/>
      <c r="C772" s="3"/>
    </row>
    <row r="773" spans="2:3">
      <c r="B773" s="20"/>
      <c r="C773" s="3"/>
    </row>
    <row r="774" spans="2:3">
      <c r="B774" s="20"/>
      <c r="C774" s="3"/>
    </row>
    <row r="775" spans="2:3">
      <c r="B775" s="20"/>
      <c r="C775" s="3"/>
    </row>
    <row r="776" spans="2:3">
      <c r="B776" s="20"/>
      <c r="C776" s="3"/>
    </row>
    <row r="777" spans="2:3">
      <c r="B777" s="20"/>
      <c r="C777" s="3"/>
    </row>
    <row r="778" spans="2:3">
      <c r="B778" s="20"/>
      <c r="C778" s="3"/>
    </row>
    <row r="779" spans="2:3">
      <c r="B779" s="20"/>
      <c r="C779" s="3"/>
    </row>
    <row r="780" spans="2:3">
      <c r="B780" s="20"/>
      <c r="C780" s="3"/>
    </row>
    <row r="781" spans="2:3">
      <c r="B781" s="20"/>
      <c r="C781" s="3"/>
    </row>
    <row r="782" spans="2:3">
      <c r="B782" s="20"/>
      <c r="C782" s="3"/>
    </row>
    <row r="783" spans="2:3">
      <c r="B783" s="20"/>
      <c r="C783" s="3"/>
    </row>
    <row r="784" spans="2:3">
      <c r="B784" s="20"/>
      <c r="C784" s="3"/>
    </row>
    <row r="785" spans="2:3">
      <c r="B785" s="20"/>
      <c r="C785" s="3"/>
    </row>
    <row r="786" spans="2:3">
      <c r="B786" s="20"/>
      <c r="C786" s="3"/>
    </row>
    <row r="787" spans="2:3">
      <c r="B787" s="20"/>
      <c r="C787" s="3"/>
    </row>
    <row r="788" spans="2:3">
      <c r="B788" s="20"/>
      <c r="C788" s="3"/>
    </row>
    <row r="789" spans="2:3">
      <c r="B789" s="20"/>
      <c r="C789" s="3"/>
    </row>
    <row r="790" spans="2:3">
      <c r="B790" s="20"/>
      <c r="C790" s="3"/>
    </row>
    <row r="791" spans="2:3">
      <c r="B791" s="20"/>
      <c r="C791" s="3"/>
    </row>
    <row r="792" spans="2:3">
      <c r="B792" s="20"/>
      <c r="C792" s="3"/>
    </row>
    <row r="793" spans="2:3">
      <c r="B793" s="20"/>
      <c r="C793" s="3"/>
    </row>
    <row r="794" spans="2:3">
      <c r="B794" s="20"/>
      <c r="C794" s="3"/>
    </row>
    <row r="795" spans="2:3">
      <c r="B795" s="20"/>
      <c r="C795" s="3"/>
    </row>
    <row r="796" spans="2:3">
      <c r="B796" s="20"/>
      <c r="C796" s="3"/>
    </row>
    <row r="797" spans="2:3">
      <c r="B797" s="20"/>
      <c r="C797" s="3"/>
    </row>
    <row r="798" spans="2:3">
      <c r="B798" s="20"/>
      <c r="C798" s="3"/>
    </row>
    <row r="799" spans="2:3">
      <c r="B799" s="20"/>
      <c r="C799" s="3"/>
    </row>
    <row r="800" spans="2:3">
      <c r="B800" s="20"/>
      <c r="C800" s="3"/>
    </row>
    <row r="801" spans="2:3">
      <c r="B801" s="20"/>
      <c r="C801" s="3"/>
    </row>
    <row r="802" spans="2:3">
      <c r="B802" s="20"/>
      <c r="C802" s="3"/>
    </row>
    <row r="803" spans="2:3">
      <c r="B803" s="20"/>
      <c r="C803" s="3"/>
    </row>
    <row r="804" spans="2:3">
      <c r="B804" s="20"/>
      <c r="C804" s="3"/>
    </row>
    <row r="805" spans="2:3">
      <c r="B805" s="20"/>
      <c r="C805" s="3"/>
    </row>
    <row r="806" spans="2:3">
      <c r="B806" s="20"/>
      <c r="C806" s="3"/>
    </row>
    <row r="807" spans="2:3">
      <c r="B807" s="20"/>
      <c r="C807" s="3"/>
    </row>
    <row r="808" spans="2:3">
      <c r="B808" s="20"/>
      <c r="C808" s="3"/>
    </row>
    <row r="809" spans="2:3">
      <c r="B809" s="20"/>
      <c r="C809" s="3"/>
    </row>
    <row r="810" spans="2:3">
      <c r="B810" s="20"/>
      <c r="C810" s="3"/>
    </row>
    <row r="811" spans="2:3">
      <c r="B811" s="20"/>
      <c r="C811" s="3"/>
    </row>
    <row r="812" spans="2:3">
      <c r="B812" s="20"/>
      <c r="C812" s="3"/>
    </row>
    <row r="813" spans="2:3">
      <c r="B813" s="20"/>
      <c r="C813" s="3"/>
    </row>
    <row r="814" spans="2:3">
      <c r="B814" s="20"/>
      <c r="C814" s="3"/>
    </row>
    <row r="815" spans="2:3">
      <c r="B815" s="20"/>
      <c r="C815" s="3"/>
    </row>
    <row r="816" spans="2:3">
      <c r="B816" s="20"/>
      <c r="C816" s="3"/>
    </row>
    <row r="817" spans="2:3">
      <c r="B817" s="20"/>
      <c r="C817" s="3"/>
    </row>
    <row r="818" spans="2:3">
      <c r="B818" s="20"/>
      <c r="C818" s="3"/>
    </row>
    <row r="819" spans="2:3">
      <c r="B819" s="20"/>
      <c r="C819" s="3"/>
    </row>
    <row r="820" spans="2:3">
      <c r="B820" s="20"/>
      <c r="C820" s="3"/>
    </row>
    <row r="821" spans="2:3">
      <c r="B821" s="20"/>
      <c r="C821" s="3"/>
    </row>
    <row r="822" spans="2:3">
      <c r="B822" s="20"/>
      <c r="C822" s="3"/>
    </row>
    <row r="823" spans="2:3">
      <c r="B823" s="20"/>
      <c r="C823" s="3"/>
    </row>
    <row r="824" spans="2:3">
      <c r="B824" s="20"/>
      <c r="C824" s="3"/>
    </row>
    <row r="825" spans="2:3">
      <c r="B825" s="20"/>
      <c r="C825" s="3"/>
    </row>
    <row r="826" spans="2:3">
      <c r="B826" s="20"/>
      <c r="C826" s="3"/>
    </row>
    <row r="827" spans="2:3">
      <c r="B827" s="20"/>
      <c r="C827" s="3"/>
    </row>
    <row r="828" spans="2:3">
      <c r="B828" s="20"/>
      <c r="C828" s="3"/>
    </row>
    <row r="829" spans="2:3">
      <c r="B829" s="20"/>
    </row>
    <row r="830" spans="2:3">
      <c r="B830" s="20"/>
      <c r="C830" s="3"/>
    </row>
    <row r="831" spans="2:3">
      <c r="B831" s="20"/>
      <c r="C831" s="3"/>
    </row>
    <row r="832" spans="2:3">
      <c r="B832" s="20"/>
      <c r="C832" s="3"/>
    </row>
    <row r="833" spans="2:3">
      <c r="B833" s="20"/>
      <c r="C833" s="3"/>
    </row>
    <row r="834" spans="2:3">
      <c r="B834" s="20"/>
      <c r="C834" s="3"/>
    </row>
    <row r="835" spans="2:3">
      <c r="B835" s="20"/>
      <c r="C835" s="3"/>
    </row>
    <row r="836" spans="2:3">
      <c r="B836" s="20"/>
      <c r="C836" s="3"/>
    </row>
    <row r="837" spans="2:3">
      <c r="B837" s="20"/>
      <c r="C837" s="3"/>
    </row>
    <row r="838" spans="2:3">
      <c r="B838" s="20"/>
      <c r="C838" s="3"/>
    </row>
    <row r="839" spans="2:3">
      <c r="B839" s="20"/>
      <c r="C839" s="3"/>
    </row>
    <row r="840" spans="2:3">
      <c r="B840" s="20"/>
      <c r="C840" s="3"/>
    </row>
    <row r="841" spans="2:3">
      <c r="B841" s="20"/>
      <c r="C841" s="3"/>
    </row>
    <row r="842" spans="2:3">
      <c r="B842" s="20"/>
      <c r="C842" s="3"/>
    </row>
    <row r="843" spans="2:3">
      <c r="B843" s="20"/>
      <c r="C843" s="3"/>
    </row>
    <row r="844" spans="2:3">
      <c r="B844" s="20"/>
      <c r="C844" s="3"/>
    </row>
    <row r="845" spans="2:3">
      <c r="B845" s="20"/>
      <c r="C845" s="3"/>
    </row>
    <row r="846" spans="2:3">
      <c r="B846" s="20"/>
      <c r="C846" s="3"/>
    </row>
    <row r="847" spans="2:3">
      <c r="B847" s="20"/>
      <c r="C847" s="3"/>
    </row>
    <row r="848" spans="2:3">
      <c r="B848" s="20"/>
      <c r="C848" s="3"/>
    </row>
    <row r="849" spans="2:3">
      <c r="B849" s="20"/>
      <c r="C849" s="3"/>
    </row>
    <row r="850" spans="2:3">
      <c r="B850" s="20"/>
      <c r="C850" s="3"/>
    </row>
    <row r="851" spans="2:3">
      <c r="B851" s="20"/>
      <c r="C851" s="3"/>
    </row>
    <row r="852" spans="2:3">
      <c r="B852" s="20"/>
      <c r="C852" s="3"/>
    </row>
    <row r="853" spans="2:3">
      <c r="B853" s="20"/>
      <c r="C853" s="3"/>
    </row>
    <row r="854" spans="2:3">
      <c r="B854" s="20"/>
      <c r="C854" s="3"/>
    </row>
    <row r="855" spans="2:3">
      <c r="B855" s="20"/>
      <c r="C855" s="3"/>
    </row>
    <row r="856" spans="2:3">
      <c r="B856" s="20"/>
      <c r="C856" s="3"/>
    </row>
    <row r="857" spans="2:3">
      <c r="B857" s="20"/>
      <c r="C857" s="3"/>
    </row>
    <row r="858" spans="2:3">
      <c r="B858" s="20"/>
      <c r="C858" s="3"/>
    </row>
    <row r="859" spans="2:3">
      <c r="B859" s="20"/>
      <c r="C859" s="3"/>
    </row>
    <row r="860" spans="2:3">
      <c r="B860" s="20"/>
      <c r="C860" s="3"/>
    </row>
    <row r="861" spans="2:3">
      <c r="B861" s="20"/>
      <c r="C861" s="3"/>
    </row>
    <row r="862" spans="2:3">
      <c r="B862" s="20"/>
      <c r="C862" s="3"/>
    </row>
    <row r="863" spans="2:3">
      <c r="B863" s="20"/>
      <c r="C863" s="3"/>
    </row>
    <row r="864" spans="2:3">
      <c r="B864" s="20"/>
      <c r="C864" s="3"/>
    </row>
    <row r="865" spans="2:3">
      <c r="B865" s="20"/>
      <c r="C865" s="3"/>
    </row>
    <row r="866" spans="2:3">
      <c r="B866" s="20"/>
      <c r="C866" s="3"/>
    </row>
    <row r="867" spans="2:3">
      <c r="B867" s="20"/>
      <c r="C867" s="3"/>
    </row>
    <row r="868" spans="2:3">
      <c r="B868" s="20"/>
      <c r="C868" s="3"/>
    </row>
    <row r="869" spans="2:3">
      <c r="B869" s="20"/>
      <c r="C869" s="3"/>
    </row>
    <row r="870" spans="2:3">
      <c r="B870" s="20"/>
      <c r="C870" s="3"/>
    </row>
    <row r="871" spans="2:3">
      <c r="B871" s="20"/>
      <c r="C871" s="3"/>
    </row>
    <row r="872" spans="2:3">
      <c r="B872" s="20"/>
      <c r="C872" s="3"/>
    </row>
    <row r="873" spans="2:3">
      <c r="B873" s="20"/>
      <c r="C873" s="3"/>
    </row>
    <row r="874" spans="2:3">
      <c r="B874" s="20"/>
      <c r="C874" s="3"/>
    </row>
    <row r="875" spans="2:3">
      <c r="B875" s="20"/>
      <c r="C875" s="3"/>
    </row>
    <row r="876" spans="2:3">
      <c r="B876" s="20"/>
      <c r="C876" s="3"/>
    </row>
    <row r="877" spans="2:3">
      <c r="B877" s="20"/>
      <c r="C877" s="3"/>
    </row>
    <row r="878" spans="2:3">
      <c r="B878" s="20"/>
      <c r="C878" s="3"/>
    </row>
    <row r="879" spans="2:3">
      <c r="B879" s="20"/>
      <c r="C879" s="3"/>
    </row>
    <row r="880" spans="2:3">
      <c r="B880" s="20"/>
      <c r="C880" s="3"/>
    </row>
    <row r="881" spans="2:3">
      <c r="B881" s="20"/>
      <c r="C881" s="3"/>
    </row>
    <row r="882" spans="2:3">
      <c r="B882" s="20"/>
      <c r="C882" s="3"/>
    </row>
    <row r="883" spans="2:3">
      <c r="B883" s="20"/>
      <c r="C883" s="3"/>
    </row>
    <row r="884" spans="2:3">
      <c r="B884" s="20"/>
      <c r="C884" s="3"/>
    </row>
    <row r="885" spans="2:3">
      <c r="B885" s="20"/>
      <c r="C885" s="3"/>
    </row>
    <row r="886" spans="2:3">
      <c r="B886" s="20"/>
      <c r="C886" s="3"/>
    </row>
    <row r="887" spans="2:3">
      <c r="B887" s="20"/>
      <c r="C887" s="3"/>
    </row>
    <row r="888" spans="2:3">
      <c r="B888" s="20"/>
      <c r="C888" s="3"/>
    </row>
    <row r="889" spans="2:3">
      <c r="B889" s="20"/>
      <c r="C889" s="3"/>
    </row>
    <row r="890" spans="2:3">
      <c r="B890" s="20"/>
      <c r="C890" s="3"/>
    </row>
    <row r="891" spans="2:3">
      <c r="B891" s="20"/>
      <c r="C891" s="3"/>
    </row>
    <row r="892" spans="2:3">
      <c r="B892" s="20"/>
      <c r="C892" s="3"/>
    </row>
    <row r="893" spans="2:3">
      <c r="B893" s="20"/>
      <c r="C893" s="3"/>
    </row>
    <row r="894" spans="2:3">
      <c r="B894" s="20"/>
      <c r="C894" s="3"/>
    </row>
    <row r="895" spans="2:3">
      <c r="B895" s="20"/>
      <c r="C895" s="3"/>
    </row>
    <row r="896" spans="2:3">
      <c r="B896" s="20"/>
      <c r="C896" s="3"/>
    </row>
    <row r="897" spans="2:3">
      <c r="B897" s="20"/>
      <c r="C897" s="3"/>
    </row>
    <row r="898" spans="2:3">
      <c r="B898" s="20"/>
      <c r="C898" s="3"/>
    </row>
    <row r="899" spans="2:3">
      <c r="B899" s="20"/>
      <c r="C899" s="3"/>
    </row>
    <row r="900" spans="2:3">
      <c r="B900" s="20"/>
      <c r="C900" s="3"/>
    </row>
    <row r="901" spans="2:3">
      <c r="B901" s="20"/>
      <c r="C901" s="3"/>
    </row>
    <row r="902" spans="2:3">
      <c r="B902" s="20"/>
      <c r="C902" s="3"/>
    </row>
    <row r="903" spans="2:3">
      <c r="B903" s="20"/>
      <c r="C903" s="3"/>
    </row>
    <row r="904" spans="2:3">
      <c r="B904" s="20"/>
      <c r="C904" s="3"/>
    </row>
    <row r="905" spans="2:3">
      <c r="B905" s="20"/>
      <c r="C905" s="3"/>
    </row>
    <row r="906" spans="2:3">
      <c r="B906" s="20"/>
      <c r="C906" s="3"/>
    </row>
    <row r="907" spans="2:3">
      <c r="B907" s="20"/>
      <c r="C907" s="3"/>
    </row>
    <row r="908" spans="2:3">
      <c r="B908" s="20"/>
      <c r="C908" s="3"/>
    </row>
    <row r="909" spans="2:3">
      <c r="B909" s="20"/>
      <c r="C909" s="3"/>
    </row>
    <row r="910" spans="2:3">
      <c r="B910" s="20"/>
      <c r="C910" s="3"/>
    </row>
    <row r="911" spans="2:3">
      <c r="B911" s="20"/>
      <c r="C911" s="3"/>
    </row>
    <row r="912" spans="2:3">
      <c r="B912" s="20"/>
      <c r="C912" s="3"/>
    </row>
    <row r="913" spans="2:3">
      <c r="B913" s="20"/>
      <c r="C913" s="3"/>
    </row>
    <row r="914" spans="2:3">
      <c r="B914" s="20"/>
      <c r="C914" s="3"/>
    </row>
    <row r="915" spans="2:3">
      <c r="B915" s="20"/>
      <c r="C915" s="3"/>
    </row>
    <row r="916" spans="2:3">
      <c r="B916" s="20"/>
      <c r="C916" s="3"/>
    </row>
    <row r="917" spans="2:3">
      <c r="B917" s="20"/>
      <c r="C917" s="3"/>
    </row>
    <row r="918" spans="2:3">
      <c r="B918" s="20"/>
      <c r="C918" s="3"/>
    </row>
    <row r="919" spans="2:3">
      <c r="B919" s="20"/>
      <c r="C919" s="3"/>
    </row>
    <row r="920" spans="2:3">
      <c r="B920" s="20"/>
      <c r="C920" s="3"/>
    </row>
    <row r="921" spans="2:3">
      <c r="B921" s="20"/>
      <c r="C921" s="3"/>
    </row>
    <row r="922" spans="2:3">
      <c r="B922" s="20"/>
      <c r="C922" s="3"/>
    </row>
    <row r="923" spans="2:3">
      <c r="B923" s="20"/>
      <c r="C923" s="3"/>
    </row>
    <row r="924" spans="2:3">
      <c r="B924" s="20"/>
      <c r="C924" s="3"/>
    </row>
    <row r="925" spans="2:3">
      <c r="B925" s="20"/>
      <c r="C925" s="3"/>
    </row>
    <row r="926" spans="2:3">
      <c r="B926" s="20"/>
      <c r="C926" s="3"/>
    </row>
    <row r="927" spans="2:3">
      <c r="B927" s="20"/>
      <c r="C927" s="3"/>
    </row>
    <row r="928" spans="2:3">
      <c r="B928" s="20"/>
      <c r="C928" s="3"/>
    </row>
    <row r="929" spans="2:3">
      <c r="B929" s="20"/>
      <c r="C929" s="3"/>
    </row>
    <row r="930" spans="2:3">
      <c r="B930" s="20"/>
      <c r="C930" s="3"/>
    </row>
    <row r="931" spans="2:3">
      <c r="B931" s="20"/>
      <c r="C931" s="3"/>
    </row>
    <row r="932" spans="2:3">
      <c r="B932" s="20"/>
      <c r="C932" s="3"/>
    </row>
    <row r="933" spans="2:3">
      <c r="B933" s="20"/>
      <c r="C933" s="3"/>
    </row>
    <row r="934" spans="2:3">
      <c r="B934" s="20"/>
      <c r="C934" s="3"/>
    </row>
    <row r="935" spans="2:3">
      <c r="B935" s="20"/>
      <c r="C935" s="3"/>
    </row>
    <row r="936" spans="2:3">
      <c r="B936" s="20"/>
      <c r="C936" s="3"/>
    </row>
    <row r="937" spans="2:3">
      <c r="B937" s="20"/>
      <c r="C937" s="3"/>
    </row>
    <row r="938" spans="2:3">
      <c r="B938" s="20"/>
      <c r="C938" s="3"/>
    </row>
    <row r="939" spans="2:3">
      <c r="B939" s="20"/>
      <c r="C939" s="3"/>
    </row>
    <row r="940" spans="2:3">
      <c r="B940" s="20"/>
      <c r="C940" s="3"/>
    </row>
    <row r="941" spans="2:3">
      <c r="B941" s="20"/>
      <c r="C941" s="3"/>
    </row>
    <row r="942" spans="2:3">
      <c r="B942" s="20"/>
      <c r="C942" s="3"/>
    </row>
    <row r="943" spans="2:3">
      <c r="B943" s="20"/>
      <c r="C943" s="3"/>
    </row>
    <row r="944" spans="2:3">
      <c r="B944" s="20"/>
      <c r="C944" s="3"/>
    </row>
    <row r="945" spans="2:3">
      <c r="B945" s="20"/>
      <c r="C945" s="3"/>
    </row>
    <row r="946" spans="2:3">
      <c r="B946" s="20"/>
      <c r="C946" s="3"/>
    </row>
    <row r="947" spans="2:3">
      <c r="B947" s="20"/>
      <c r="C947" s="3"/>
    </row>
    <row r="948" spans="2:3">
      <c r="B948" s="20"/>
      <c r="C948" s="3"/>
    </row>
    <row r="949" spans="2:3">
      <c r="B949" s="20"/>
      <c r="C949" s="3"/>
    </row>
    <row r="950" spans="2:3">
      <c r="B950" s="20"/>
      <c r="C950" s="3"/>
    </row>
    <row r="951" spans="2:3">
      <c r="B951" s="20"/>
      <c r="C951" s="3"/>
    </row>
    <row r="952" spans="2:3">
      <c r="B952" s="20"/>
      <c r="C952" s="3"/>
    </row>
    <row r="953" spans="2:3">
      <c r="B953" s="20"/>
      <c r="C953" s="3"/>
    </row>
    <row r="954" spans="2:3">
      <c r="B954" s="20"/>
      <c r="C954" s="3"/>
    </row>
    <row r="955" spans="2:3">
      <c r="B955" s="20"/>
      <c r="C955" s="3"/>
    </row>
    <row r="956" spans="2:3">
      <c r="B956" s="20"/>
      <c r="C956" s="3"/>
    </row>
    <row r="957" spans="2:3">
      <c r="B957" s="20"/>
      <c r="C957" s="3"/>
    </row>
    <row r="958" spans="2:3">
      <c r="B958" s="20"/>
      <c r="C958" s="3"/>
    </row>
    <row r="959" spans="2:3">
      <c r="B959" s="20"/>
      <c r="C959" s="3"/>
    </row>
    <row r="960" spans="2:3">
      <c r="B960" s="20"/>
      <c r="C960" s="3"/>
    </row>
    <row r="961" spans="2:3">
      <c r="B961" s="20"/>
      <c r="C961" s="3"/>
    </row>
    <row r="962" spans="2:3">
      <c r="B962" s="20"/>
      <c r="C962" s="3"/>
    </row>
    <row r="963" spans="2:3">
      <c r="B963" s="20"/>
      <c r="C963" s="3"/>
    </row>
    <row r="964" spans="2:3">
      <c r="B964" s="20"/>
      <c r="C964" s="3"/>
    </row>
    <row r="965" spans="2:3">
      <c r="B965" s="20"/>
      <c r="C965" s="3"/>
    </row>
    <row r="966" spans="2:3">
      <c r="B966" s="20"/>
      <c r="C966" s="3"/>
    </row>
    <row r="967" spans="2:3">
      <c r="B967" s="20"/>
      <c r="C967" s="3"/>
    </row>
    <row r="968" spans="2:3">
      <c r="B968" s="20"/>
      <c r="C968" s="3"/>
    </row>
    <row r="969" spans="2:3">
      <c r="B969" s="20"/>
      <c r="C969" s="3"/>
    </row>
    <row r="970" spans="2:3">
      <c r="B970" s="20"/>
      <c r="C970" s="3"/>
    </row>
    <row r="971" spans="2:3">
      <c r="B971" s="20"/>
      <c r="C971" s="3"/>
    </row>
    <row r="972" spans="2:3">
      <c r="B972" s="20"/>
      <c r="C972" s="3"/>
    </row>
    <row r="973" spans="2:3">
      <c r="B973" s="20"/>
      <c r="C973" s="3"/>
    </row>
    <row r="974" spans="2:3">
      <c r="B974" s="20"/>
      <c r="C974" s="3"/>
    </row>
    <row r="975" spans="2:3">
      <c r="B975" s="20"/>
      <c r="C975" s="3"/>
    </row>
    <row r="976" spans="2:3">
      <c r="B976" s="20"/>
      <c r="C976" s="3"/>
    </row>
    <row r="977" spans="2:3">
      <c r="B977" s="20"/>
      <c r="C977" s="3"/>
    </row>
    <row r="978" spans="2:3">
      <c r="B978" s="20"/>
      <c r="C978" s="3"/>
    </row>
    <row r="979" spans="2:3">
      <c r="B979" s="20"/>
      <c r="C979" s="3"/>
    </row>
    <row r="980" spans="2:3">
      <c r="B980" s="20"/>
      <c r="C980" s="3"/>
    </row>
    <row r="981" spans="2:3">
      <c r="B981" s="20"/>
      <c r="C981" s="3"/>
    </row>
    <row r="982" spans="2:3">
      <c r="B982" s="20"/>
      <c r="C982" s="3"/>
    </row>
    <row r="983" spans="2:3">
      <c r="B983" s="20"/>
      <c r="C983" s="3"/>
    </row>
    <row r="984" spans="2:3">
      <c r="B984" s="20"/>
      <c r="C984" s="3"/>
    </row>
    <row r="985" spans="2:3">
      <c r="B985" s="20"/>
      <c r="C985" s="3"/>
    </row>
    <row r="986" spans="2:3">
      <c r="B986" s="20"/>
      <c r="C986" s="3"/>
    </row>
    <row r="987" spans="2:3">
      <c r="B987" s="20"/>
      <c r="C987" s="3"/>
    </row>
    <row r="988" spans="2:3">
      <c r="B988" s="20"/>
      <c r="C988" s="3"/>
    </row>
    <row r="989" spans="2:3">
      <c r="B989" s="20"/>
      <c r="C989" s="3"/>
    </row>
    <row r="990" spans="2:3">
      <c r="B990" s="20"/>
      <c r="C990" s="3"/>
    </row>
    <row r="991" spans="2:3">
      <c r="B991" s="20"/>
      <c r="C991" s="3"/>
    </row>
    <row r="992" spans="2:3">
      <c r="B992" s="20"/>
      <c r="C992" s="3"/>
    </row>
    <row r="993" spans="2:3">
      <c r="B993" s="20"/>
      <c r="C993" s="3"/>
    </row>
    <row r="994" spans="2:3">
      <c r="B994" s="20"/>
      <c r="C994" s="3"/>
    </row>
    <row r="995" spans="2:3">
      <c r="B995" s="20"/>
      <c r="C995" s="3"/>
    </row>
    <row r="996" spans="2:3">
      <c r="B996" s="20"/>
      <c r="C996" s="3"/>
    </row>
    <row r="997" spans="2:3">
      <c r="B997" s="20"/>
      <c r="C997" s="3"/>
    </row>
    <row r="998" spans="2:3">
      <c r="B998" s="20"/>
      <c r="C998" s="3"/>
    </row>
    <row r="999" spans="2:3">
      <c r="B999" s="20"/>
      <c r="C999" s="3"/>
    </row>
    <row r="1000" spans="2:3">
      <c r="B1000" s="20"/>
      <c r="C1000" s="3"/>
    </row>
    <row r="1001" spans="2:3">
      <c r="B1001" s="20"/>
      <c r="C1001" s="3"/>
    </row>
    <row r="1002" spans="2:3">
      <c r="B1002" s="20"/>
      <c r="C1002" s="3"/>
    </row>
    <row r="1003" spans="2:3">
      <c r="B1003" s="20"/>
      <c r="C1003" s="3"/>
    </row>
    <row r="1004" spans="2:3">
      <c r="B1004" s="20"/>
      <c r="C1004" s="3"/>
    </row>
    <row r="1005" spans="2:3">
      <c r="B1005" s="20"/>
      <c r="C1005" s="3"/>
    </row>
    <row r="1006" spans="2:3">
      <c r="B1006" s="20"/>
      <c r="C1006" s="3"/>
    </row>
    <row r="1007" spans="2:3">
      <c r="B1007" s="20"/>
      <c r="C1007" s="3"/>
    </row>
    <row r="1008" spans="2:3">
      <c r="B1008" s="20"/>
      <c r="C1008" s="3"/>
    </row>
    <row r="1009" spans="2:3">
      <c r="B1009" s="20"/>
      <c r="C1009" s="3"/>
    </row>
    <row r="1010" spans="2:3">
      <c r="B1010" s="20"/>
      <c r="C1010" s="3"/>
    </row>
    <row r="1011" spans="2:3">
      <c r="B1011" s="20"/>
      <c r="C1011" s="3"/>
    </row>
    <row r="1012" spans="2:3">
      <c r="B1012" s="20"/>
      <c r="C1012" s="3"/>
    </row>
    <row r="1013" spans="2:3">
      <c r="B1013" s="20"/>
      <c r="C1013" s="3"/>
    </row>
    <row r="1014" spans="2:3">
      <c r="B1014" s="20"/>
      <c r="C1014" s="3"/>
    </row>
    <row r="1015" spans="2:3">
      <c r="B1015" s="20"/>
      <c r="C1015" s="3"/>
    </row>
    <row r="1016" spans="2:3">
      <c r="B1016" s="20"/>
      <c r="C1016" s="3"/>
    </row>
    <row r="1017" spans="2:3">
      <c r="B1017" s="20"/>
      <c r="C1017" s="3"/>
    </row>
    <row r="1018" spans="2:3">
      <c r="B1018" s="20"/>
      <c r="C1018" s="3"/>
    </row>
    <row r="1019" spans="2:3">
      <c r="B1019" s="20"/>
      <c r="C1019" s="3"/>
    </row>
    <row r="1020" spans="2:3">
      <c r="B1020" s="20"/>
      <c r="C1020" s="3"/>
    </row>
    <row r="1021" spans="2:3">
      <c r="B1021" s="20"/>
      <c r="C1021" s="3"/>
    </row>
    <row r="1022" spans="2:3">
      <c r="B1022" s="20"/>
      <c r="C1022" s="3"/>
    </row>
    <row r="1023" spans="2:3">
      <c r="B1023" s="20"/>
      <c r="C1023" s="3"/>
    </row>
    <row r="1024" spans="2:3">
      <c r="B1024" s="20"/>
      <c r="C1024" s="3"/>
    </row>
    <row r="1025" spans="2:3">
      <c r="B1025" s="20"/>
      <c r="C1025" s="3"/>
    </row>
    <row r="1026" spans="2:3">
      <c r="B1026" s="20"/>
      <c r="C1026" s="3"/>
    </row>
    <row r="1027" spans="2:3">
      <c r="B1027" s="20"/>
      <c r="C1027" s="3"/>
    </row>
    <row r="1028" spans="2:3">
      <c r="B1028" s="20"/>
      <c r="C1028" s="3"/>
    </row>
    <row r="1029" spans="2:3">
      <c r="B1029" s="20"/>
      <c r="C1029" s="3"/>
    </row>
    <row r="1030" spans="2:3">
      <c r="B1030" s="20"/>
      <c r="C1030" s="3"/>
    </row>
    <row r="1031" spans="2:3">
      <c r="B1031" s="20"/>
      <c r="C1031" s="3"/>
    </row>
    <row r="1032" spans="2:3">
      <c r="B1032" s="20"/>
      <c r="C1032" s="3"/>
    </row>
    <row r="1033" spans="2:3">
      <c r="B1033" s="20"/>
      <c r="C1033" s="3"/>
    </row>
    <row r="1034" spans="2:3">
      <c r="B1034" s="20"/>
      <c r="C1034" s="3"/>
    </row>
    <row r="1035" spans="2:3">
      <c r="B1035" s="20"/>
      <c r="C1035" s="3"/>
    </row>
    <row r="1036" spans="2:3">
      <c r="B1036" s="20"/>
      <c r="C1036" s="3"/>
    </row>
    <row r="1037" spans="2:3">
      <c r="B1037" s="20"/>
      <c r="C1037" s="3"/>
    </row>
    <row r="1038" spans="2:3">
      <c r="B1038" s="20"/>
      <c r="C1038" s="3"/>
    </row>
    <row r="1039" spans="2:3">
      <c r="B1039" s="20"/>
      <c r="C1039" s="3"/>
    </row>
    <row r="1040" spans="2:3">
      <c r="B1040" s="20"/>
      <c r="C1040" s="3"/>
    </row>
    <row r="1041" spans="2:3">
      <c r="B1041" s="20"/>
      <c r="C1041" s="3"/>
    </row>
    <row r="1042" spans="2:3">
      <c r="B1042" s="20"/>
      <c r="C1042" s="3"/>
    </row>
    <row r="1043" spans="2:3">
      <c r="B1043" s="20"/>
      <c r="C1043" s="3"/>
    </row>
    <row r="1044" spans="2:3">
      <c r="B1044" s="20"/>
      <c r="C1044" s="3"/>
    </row>
    <row r="1045" spans="2:3">
      <c r="B1045" s="20"/>
      <c r="C1045" s="3"/>
    </row>
    <row r="1046" spans="2:3">
      <c r="B1046" s="20"/>
      <c r="C1046" s="3"/>
    </row>
    <row r="1047" spans="2:3">
      <c r="B1047" s="20"/>
      <c r="C1047" s="3"/>
    </row>
    <row r="1048" spans="2:3">
      <c r="B1048" s="20"/>
      <c r="C1048" s="3"/>
    </row>
    <row r="1049" spans="2:3">
      <c r="B1049" s="20"/>
      <c r="C1049" s="3"/>
    </row>
    <row r="1050" spans="2:3">
      <c r="B1050" s="20"/>
      <c r="C1050" s="3"/>
    </row>
    <row r="1051" spans="2:3">
      <c r="B1051" s="20"/>
      <c r="C1051" s="3"/>
    </row>
    <row r="1052" spans="2:3">
      <c r="B1052" s="20"/>
      <c r="C1052" s="3"/>
    </row>
    <row r="1053" spans="2:3">
      <c r="B1053" s="20"/>
      <c r="C1053" s="3"/>
    </row>
    <row r="1054" spans="2:3">
      <c r="B1054" s="20"/>
      <c r="C1054" s="3"/>
    </row>
    <row r="1055" spans="2:3">
      <c r="B1055" s="20"/>
      <c r="C1055" s="3"/>
    </row>
    <row r="1056" spans="2:3">
      <c r="B1056" s="20"/>
      <c r="C1056" s="3"/>
    </row>
    <row r="1057" spans="2:3">
      <c r="B1057" s="20"/>
      <c r="C1057" s="3"/>
    </row>
    <row r="1058" spans="2:3">
      <c r="B1058" s="20"/>
      <c r="C1058" s="3"/>
    </row>
    <row r="1059" spans="2:3">
      <c r="B1059" s="20"/>
      <c r="C1059" s="3"/>
    </row>
    <row r="1060" spans="2:3">
      <c r="B1060" s="20"/>
      <c r="C1060" s="3"/>
    </row>
    <row r="1061" spans="2:3">
      <c r="B1061" s="20"/>
      <c r="C1061" s="3"/>
    </row>
    <row r="1062" spans="2:3">
      <c r="B1062" s="20"/>
      <c r="C1062" s="3"/>
    </row>
    <row r="1063" spans="2:3">
      <c r="B1063" s="20"/>
      <c r="C1063" s="3"/>
    </row>
    <row r="1064" spans="2:3">
      <c r="B1064" s="20"/>
      <c r="C1064" s="3"/>
    </row>
    <row r="1065" spans="2:3">
      <c r="B1065" s="20"/>
      <c r="C1065" s="3"/>
    </row>
    <row r="1066" spans="2:3">
      <c r="B1066" s="20"/>
      <c r="C1066" s="3"/>
    </row>
    <row r="1067" spans="2:3">
      <c r="B1067" s="20"/>
      <c r="C1067" s="3"/>
    </row>
    <row r="1068" spans="2:3">
      <c r="B1068" s="20"/>
      <c r="C1068" s="3"/>
    </row>
    <row r="1069" spans="2:3">
      <c r="B1069" s="20"/>
      <c r="C1069" s="3"/>
    </row>
    <row r="1070" spans="2:3">
      <c r="B1070" s="20"/>
      <c r="C1070" s="3"/>
    </row>
    <row r="1071" spans="2:3">
      <c r="B1071" s="20"/>
      <c r="C1071" s="3"/>
    </row>
    <row r="1072" spans="2:3">
      <c r="B1072" s="20"/>
      <c r="C1072" s="3"/>
    </row>
    <row r="1073" spans="2:3">
      <c r="B1073" s="20"/>
      <c r="C1073" s="3"/>
    </row>
    <row r="1074" spans="2:3">
      <c r="B1074" s="20"/>
      <c r="C1074" s="3"/>
    </row>
    <row r="1075" spans="2:3">
      <c r="B1075" s="20"/>
      <c r="C1075" s="3"/>
    </row>
    <row r="1076" spans="2:3">
      <c r="B1076" s="20"/>
      <c r="C1076" s="3"/>
    </row>
    <row r="1077" spans="2:3">
      <c r="B1077" s="20"/>
      <c r="C1077" s="3"/>
    </row>
    <row r="1078" spans="2:3">
      <c r="B1078" s="20"/>
      <c r="C1078" s="3"/>
    </row>
    <row r="1079" spans="2:3">
      <c r="B1079" s="20"/>
      <c r="C1079" s="3"/>
    </row>
    <row r="1080" spans="2:3">
      <c r="B1080" s="20"/>
      <c r="C1080" s="3"/>
    </row>
    <row r="1081" spans="2:3">
      <c r="B1081" s="20"/>
      <c r="C1081" s="3"/>
    </row>
    <row r="1082" spans="2:3">
      <c r="B1082" s="20"/>
      <c r="C1082" s="3"/>
    </row>
    <row r="1083" spans="2:3">
      <c r="B1083" s="20"/>
      <c r="C1083" s="3"/>
    </row>
    <row r="1084" spans="2:3">
      <c r="B1084" s="20"/>
      <c r="C1084" s="3"/>
    </row>
    <row r="1085" spans="2:3">
      <c r="B1085" s="20"/>
      <c r="C1085" s="3"/>
    </row>
    <row r="1086" spans="2:3">
      <c r="B1086" s="20"/>
      <c r="C1086" s="3"/>
    </row>
    <row r="1087" spans="2:3">
      <c r="B1087" s="20"/>
      <c r="C1087" s="3"/>
    </row>
    <row r="1088" spans="2:3">
      <c r="B1088" s="20"/>
      <c r="C1088" s="3"/>
    </row>
    <row r="1089" spans="2:3">
      <c r="B1089" s="20"/>
      <c r="C1089" s="3"/>
    </row>
    <row r="1090" spans="2:3">
      <c r="B1090" s="20"/>
      <c r="C1090" s="3"/>
    </row>
    <row r="1091" spans="2:3">
      <c r="B1091" s="20"/>
      <c r="C1091" s="3"/>
    </row>
    <row r="1092" spans="2:3">
      <c r="B1092" s="20"/>
      <c r="C1092" s="3"/>
    </row>
    <row r="1093" spans="2:3">
      <c r="B1093" s="20"/>
      <c r="C1093" s="3"/>
    </row>
    <row r="1094" spans="2:3">
      <c r="B1094" s="20"/>
      <c r="C1094" s="3"/>
    </row>
    <row r="1095" spans="2:3">
      <c r="B1095" s="20"/>
      <c r="C1095" s="3"/>
    </row>
    <row r="1096" spans="2:3">
      <c r="B1096" s="20"/>
      <c r="C1096" s="3"/>
    </row>
    <row r="1097" spans="2:3">
      <c r="B1097" s="20"/>
      <c r="C1097" s="3"/>
    </row>
    <row r="1098" spans="2:3">
      <c r="B1098" s="20"/>
      <c r="C1098" s="3"/>
    </row>
    <row r="1099" spans="2:3">
      <c r="B1099" s="20"/>
      <c r="C1099" s="3"/>
    </row>
    <row r="1100" spans="2:3">
      <c r="B1100" s="20"/>
      <c r="C1100" s="3"/>
    </row>
    <row r="1101" spans="2:3">
      <c r="B1101" s="20"/>
      <c r="C1101" s="3"/>
    </row>
    <row r="1102" spans="2:3">
      <c r="B1102" s="20"/>
      <c r="C1102" s="3"/>
    </row>
    <row r="1103" spans="2:3">
      <c r="B1103" s="20"/>
      <c r="C1103" s="3"/>
    </row>
    <row r="1104" spans="2:3">
      <c r="B1104" s="20"/>
      <c r="C1104" s="3"/>
    </row>
    <row r="1105" spans="2:3">
      <c r="B1105" s="20"/>
      <c r="C1105" s="3"/>
    </row>
    <row r="1106" spans="2:3">
      <c r="B1106" s="20"/>
      <c r="C1106" s="3"/>
    </row>
    <row r="1107" spans="2:3">
      <c r="B1107" s="20"/>
      <c r="C1107" s="3"/>
    </row>
    <row r="1108" spans="2:3">
      <c r="B1108" s="20"/>
      <c r="C1108" s="3"/>
    </row>
    <row r="1109" spans="2:3">
      <c r="B1109" s="20"/>
      <c r="C1109" s="3"/>
    </row>
    <row r="1110" spans="2:3">
      <c r="B1110" s="20"/>
      <c r="C1110" s="3"/>
    </row>
    <row r="1111" spans="2:3">
      <c r="B1111" s="20"/>
      <c r="C1111" s="3"/>
    </row>
    <row r="1112" spans="2:3">
      <c r="B1112" s="20"/>
      <c r="C1112" s="3"/>
    </row>
    <row r="1113" spans="2:3">
      <c r="B1113" s="20"/>
      <c r="C1113" s="3"/>
    </row>
    <row r="1114" spans="2:3">
      <c r="B1114" s="20"/>
      <c r="C1114" s="3"/>
    </row>
    <row r="1115" spans="2:3">
      <c r="B1115" s="20"/>
      <c r="C1115" s="3"/>
    </row>
    <row r="1116" spans="2:3">
      <c r="B1116" s="20"/>
      <c r="C1116" s="3"/>
    </row>
    <row r="1117" spans="2:3">
      <c r="B1117" s="20"/>
      <c r="C1117" s="3"/>
    </row>
    <row r="1118" spans="2:3">
      <c r="B1118" s="20"/>
      <c r="C1118" s="3"/>
    </row>
    <row r="1119" spans="2:3">
      <c r="B1119" s="20"/>
      <c r="C1119" s="3"/>
    </row>
    <row r="1120" spans="2:3">
      <c r="B1120" s="20"/>
      <c r="C1120" s="3"/>
    </row>
    <row r="1121" spans="2:3">
      <c r="B1121" s="20"/>
      <c r="C1121" s="3"/>
    </row>
    <row r="1122" spans="2:3">
      <c r="B1122" s="20"/>
      <c r="C1122" s="3"/>
    </row>
    <row r="1123" spans="2:3">
      <c r="B1123" s="20"/>
      <c r="C1123" s="3"/>
    </row>
    <row r="1124" spans="2:3">
      <c r="B1124" s="20"/>
      <c r="C1124" s="3"/>
    </row>
    <row r="1125" spans="2:3">
      <c r="B1125" s="20"/>
      <c r="C1125" s="3"/>
    </row>
    <row r="1126" spans="2:3">
      <c r="B1126" s="20"/>
      <c r="C1126" s="3"/>
    </row>
    <row r="1127" spans="2:3">
      <c r="B1127" s="20"/>
      <c r="C1127" s="3"/>
    </row>
    <row r="1128" spans="2:3">
      <c r="B1128" s="20"/>
      <c r="C1128" s="3"/>
    </row>
    <row r="1129" spans="2:3">
      <c r="B1129" s="20"/>
      <c r="C1129" s="3"/>
    </row>
    <row r="1130" spans="2:3">
      <c r="B1130" s="20"/>
      <c r="C1130" s="3"/>
    </row>
    <row r="1131" spans="2:3">
      <c r="B1131" s="20"/>
      <c r="C1131" s="3"/>
    </row>
    <row r="1132" spans="2:3">
      <c r="B1132" s="20"/>
      <c r="C1132" s="3"/>
    </row>
    <row r="1133" spans="2:3">
      <c r="B1133" s="20"/>
      <c r="C1133" s="3"/>
    </row>
    <row r="1134" spans="2:3">
      <c r="B1134" s="20"/>
      <c r="C1134" s="3"/>
    </row>
    <row r="1135" spans="2:3">
      <c r="B1135" s="20"/>
      <c r="C1135" s="3"/>
    </row>
    <row r="1136" spans="2:3">
      <c r="B1136" s="20"/>
      <c r="C1136" s="3"/>
    </row>
    <row r="1137" spans="2:3">
      <c r="B1137" s="20"/>
      <c r="C1137" s="3"/>
    </row>
    <row r="1138" spans="2:3">
      <c r="B1138" s="20"/>
      <c r="C1138" s="3"/>
    </row>
    <row r="1139" spans="2:3">
      <c r="B1139" s="20"/>
      <c r="C1139" s="3"/>
    </row>
    <row r="1140" spans="2:3">
      <c r="B1140" s="20"/>
      <c r="C1140" s="3"/>
    </row>
    <row r="1141" spans="2:3">
      <c r="B1141" s="20"/>
      <c r="C1141" s="3"/>
    </row>
    <row r="1142" spans="2:3">
      <c r="B1142" s="20"/>
      <c r="C1142" s="3"/>
    </row>
    <row r="1143" spans="2:3">
      <c r="B1143" s="20"/>
      <c r="C1143" s="3"/>
    </row>
    <row r="1144" spans="2:3">
      <c r="B1144" s="20"/>
      <c r="C1144" s="3"/>
    </row>
    <row r="1145" spans="2:3">
      <c r="B1145" s="20"/>
      <c r="C1145" s="3"/>
    </row>
    <row r="1146" spans="2:3">
      <c r="B1146" s="20"/>
      <c r="C1146" s="3"/>
    </row>
    <row r="1147" spans="2:3">
      <c r="B1147" s="20"/>
      <c r="C1147" s="3"/>
    </row>
    <row r="1148" spans="2:3">
      <c r="B1148" s="20"/>
      <c r="C1148" s="3"/>
    </row>
    <row r="1149" spans="2:3">
      <c r="B1149" s="20"/>
      <c r="C1149" s="3"/>
    </row>
    <row r="1150" spans="2:3">
      <c r="B1150" s="20"/>
      <c r="C1150" s="3"/>
    </row>
    <row r="1151" spans="2:3">
      <c r="B1151" s="20"/>
      <c r="C1151" s="3"/>
    </row>
    <row r="1152" spans="2:3">
      <c r="B1152" s="20"/>
      <c r="C1152" s="3"/>
    </row>
    <row r="1153" spans="2:3">
      <c r="B1153" s="20"/>
      <c r="C1153" s="3"/>
    </row>
    <row r="1154" spans="2:3">
      <c r="B1154" s="20"/>
      <c r="C1154" s="3"/>
    </row>
    <row r="1155" spans="2:3">
      <c r="B1155" s="20"/>
      <c r="C1155" s="3"/>
    </row>
    <row r="1156" spans="2:3">
      <c r="B1156" s="20"/>
      <c r="C1156" s="3"/>
    </row>
    <row r="1157" spans="2:3">
      <c r="B1157" s="20"/>
      <c r="C1157" s="3"/>
    </row>
    <row r="1158" spans="2:3">
      <c r="B1158" s="20"/>
      <c r="C1158" s="3"/>
    </row>
    <row r="1159" spans="2:3">
      <c r="B1159" s="20"/>
      <c r="C1159" s="3"/>
    </row>
    <row r="1160" spans="2:3">
      <c r="B1160" s="20"/>
      <c r="C1160" s="3"/>
    </row>
    <row r="1161" spans="2:3">
      <c r="B1161" s="20"/>
      <c r="C1161" s="3"/>
    </row>
    <row r="1162" spans="2:3">
      <c r="B1162" s="20"/>
      <c r="C1162" s="3"/>
    </row>
    <row r="1163" spans="2:3">
      <c r="B1163" s="20"/>
      <c r="C1163" s="3"/>
    </row>
    <row r="1164" spans="2:3">
      <c r="B1164" s="20"/>
      <c r="C1164" s="3"/>
    </row>
    <row r="1165" spans="2:3">
      <c r="B1165" s="20"/>
      <c r="C1165" s="3"/>
    </row>
    <row r="1166" spans="2:3">
      <c r="B1166" s="20"/>
      <c r="C1166" s="3"/>
    </row>
    <row r="1167" spans="2:3">
      <c r="B1167" s="20"/>
      <c r="C1167" s="3"/>
    </row>
    <row r="1168" spans="2:3">
      <c r="B1168" s="20"/>
      <c r="C1168" s="3"/>
    </row>
    <row r="1169" spans="2:3">
      <c r="B1169" s="20"/>
      <c r="C1169" s="3"/>
    </row>
    <row r="1170" spans="2:3">
      <c r="B1170" s="20"/>
      <c r="C1170" s="3"/>
    </row>
    <row r="1171" spans="2:3">
      <c r="B1171" s="20"/>
      <c r="C1171" s="3"/>
    </row>
    <row r="1172" spans="2:3">
      <c r="B1172" s="20"/>
      <c r="C1172" s="3"/>
    </row>
    <row r="1173" spans="2:3">
      <c r="B1173" s="20"/>
      <c r="C1173" s="3"/>
    </row>
    <row r="1174" spans="2:3">
      <c r="B1174" s="20"/>
      <c r="C1174" s="3"/>
    </row>
    <row r="1175" spans="2:3">
      <c r="B1175" s="20"/>
      <c r="C1175" s="3"/>
    </row>
    <row r="1176" spans="2:3">
      <c r="B1176" s="20"/>
      <c r="C1176" s="3"/>
    </row>
    <row r="1177" spans="2:3">
      <c r="B1177" s="20"/>
      <c r="C1177" s="3"/>
    </row>
    <row r="1178" spans="2:3">
      <c r="B1178" s="20"/>
      <c r="C1178" s="3"/>
    </row>
    <row r="1179" spans="2:3">
      <c r="B1179" s="20"/>
      <c r="C1179" s="3"/>
    </row>
    <row r="1180" spans="2:3">
      <c r="B1180" s="20"/>
      <c r="C1180" s="3"/>
    </row>
    <row r="1181" spans="2:3">
      <c r="B1181" s="20"/>
      <c r="C1181" s="3"/>
    </row>
    <row r="1182" spans="2:3">
      <c r="B1182" s="20"/>
      <c r="C1182" s="3"/>
    </row>
    <row r="1183" spans="2:3">
      <c r="B1183" s="20"/>
      <c r="C1183" s="3"/>
    </row>
    <row r="1184" spans="2:3">
      <c r="B1184" s="20"/>
      <c r="C1184" s="3"/>
    </row>
    <row r="1185" spans="2:3">
      <c r="B1185" s="20"/>
      <c r="C1185" s="3"/>
    </row>
    <row r="1186" spans="2:3">
      <c r="B1186" s="20"/>
      <c r="C1186" s="3"/>
    </row>
    <row r="1187" spans="2:3">
      <c r="B1187" s="20"/>
      <c r="C1187" s="3"/>
    </row>
    <row r="1188" spans="2:3">
      <c r="B1188" s="20"/>
      <c r="C1188" s="3"/>
    </row>
    <row r="1189" spans="2:3">
      <c r="B1189" s="20"/>
      <c r="C1189" s="3"/>
    </row>
    <row r="1190" spans="2:3">
      <c r="B1190" s="20"/>
      <c r="C1190" s="3"/>
    </row>
    <row r="1191" spans="2:3">
      <c r="B1191" s="20"/>
      <c r="C1191" s="3"/>
    </row>
    <row r="1192" spans="2:3">
      <c r="B1192" s="20"/>
      <c r="C1192" s="3"/>
    </row>
    <row r="1193" spans="2:3">
      <c r="B1193" s="20"/>
      <c r="C1193" s="3"/>
    </row>
    <row r="1194" spans="2:3">
      <c r="B1194" s="20"/>
      <c r="C1194" s="3"/>
    </row>
    <row r="1195" spans="2:3">
      <c r="B1195" s="20"/>
      <c r="C1195" s="3"/>
    </row>
    <row r="1196" spans="2:3">
      <c r="B1196" s="20"/>
      <c r="C1196" s="3"/>
    </row>
    <row r="1197" spans="2:3">
      <c r="B1197" s="20"/>
      <c r="C1197" s="3"/>
    </row>
    <row r="1198" spans="2:3">
      <c r="B1198" s="20"/>
      <c r="C1198" s="3"/>
    </row>
    <row r="1199" spans="2:3">
      <c r="B1199" s="20"/>
      <c r="C1199" s="3"/>
    </row>
    <row r="1200" spans="2:3">
      <c r="B1200" s="20"/>
      <c r="C1200" s="3"/>
    </row>
    <row r="1201" spans="2:3">
      <c r="B1201" s="20"/>
      <c r="C1201" s="3"/>
    </row>
    <row r="1202" spans="2:3">
      <c r="B1202" s="20"/>
      <c r="C1202" s="3"/>
    </row>
    <row r="1203" spans="2:3">
      <c r="B1203" s="20"/>
      <c r="C1203" s="3"/>
    </row>
    <row r="1204" spans="2:3">
      <c r="B1204" s="20"/>
      <c r="C1204" s="3"/>
    </row>
    <row r="1205" spans="2:3">
      <c r="B1205" s="20"/>
      <c r="C1205" s="3"/>
    </row>
    <row r="1206" spans="2:3">
      <c r="B1206" s="20"/>
      <c r="C1206" s="3"/>
    </row>
    <row r="1207" spans="2:3">
      <c r="B1207" s="20"/>
      <c r="C1207" s="3"/>
    </row>
    <row r="1208" spans="2:3">
      <c r="B1208" s="20"/>
      <c r="C1208" s="3"/>
    </row>
    <row r="1209" spans="2:3">
      <c r="B1209" s="20"/>
      <c r="C1209" s="3"/>
    </row>
    <row r="1210" spans="2:3">
      <c r="B1210" s="20"/>
      <c r="C1210" s="3"/>
    </row>
    <row r="1211" spans="2:3">
      <c r="B1211" s="20"/>
      <c r="C1211" s="3"/>
    </row>
    <row r="1212" spans="2:3">
      <c r="B1212" s="20"/>
      <c r="C1212" s="3"/>
    </row>
    <row r="1213" spans="2:3">
      <c r="B1213" s="20"/>
      <c r="C1213" s="3"/>
    </row>
    <row r="1214" spans="2:3">
      <c r="B1214" s="20"/>
      <c r="C1214" s="3"/>
    </row>
    <row r="1215" spans="2:3">
      <c r="B1215" s="20"/>
      <c r="C1215" s="3"/>
    </row>
    <row r="1216" spans="2:3">
      <c r="B1216" s="20"/>
      <c r="C1216" s="3"/>
    </row>
    <row r="1217" spans="2:3">
      <c r="B1217" s="20"/>
      <c r="C1217" s="3"/>
    </row>
    <row r="1218" spans="2:3">
      <c r="B1218" s="20"/>
      <c r="C1218" s="3"/>
    </row>
    <row r="1219" spans="2:3">
      <c r="B1219" s="20"/>
      <c r="C1219" s="3"/>
    </row>
    <row r="1220" spans="2:3">
      <c r="B1220" s="20"/>
      <c r="C1220" s="3"/>
    </row>
    <row r="1221" spans="2:3">
      <c r="B1221" s="20"/>
      <c r="C1221" s="3"/>
    </row>
    <row r="1222" spans="2:3">
      <c r="B1222" s="20"/>
      <c r="C1222" s="3"/>
    </row>
    <row r="1223" spans="2:3">
      <c r="B1223" s="20"/>
      <c r="C1223" s="3"/>
    </row>
    <row r="1224" spans="2:3">
      <c r="B1224" s="20"/>
      <c r="C1224" s="3"/>
    </row>
    <row r="1225" spans="2:3">
      <c r="B1225" s="20"/>
      <c r="C1225" s="3"/>
    </row>
    <row r="1226" spans="2:3">
      <c r="B1226" s="20"/>
      <c r="C1226" s="3"/>
    </row>
    <row r="1227" spans="2:3">
      <c r="B1227" s="20"/>
      <c r="C1227" s="3"/>
    </row>
    <row r="1228" spans="2:3">
      <c r="B1228" s="20"/>
      <c r="C1228" s="3"/>
    </row>
    <row r="1229" spans="2:3">
      <c r="B1229" s="20"/>
      <c r="C1229" s="3"/>
    </row>
    <row r="1230" spans="2:3">
      <c r="B1230" s="20"/>
      <c r="C1230" s="3"/>
    </row>
    <row r="1231" spans="2:3">
      <c r="B1231" s="20"/>
      <c r="C1231" s="3"/>
    </row>
    <row r="1232" spans="2:3">
      <c r="B1232" s="20"/>
      <c r="C1232" s="3"/>
    </row>
    <row r="1233" spans="2:3">
      <c r="B1233" s="20"/>
      <c r="C1233" s="3"/>
    </row>
    <row r="1234" spans="2:3">
      <c r="B1234" s="20"/>
      <c r="C1234" s="3"/>
    </row>
    <row r="1235" spans="2:3">
      <c r="B1235" s="20"/>
      <c r="C1235" s="3"/>
    </row>
    <row r="1236" spans="2:3">
      <c r="B1236" s="20"/>
      <c r="C1236" s="3"/>
    </row>
    <row r="1237" spans="2:3">
      <c r="B1237" s="20"/>
      <c r="C1237" s="3"/>
    </row>
    <row r="1238" spans="2:3">
      <c r="B1238" s="20"/>
      <c r="C1238" s="3"/>
    </row>
    <row r="1239" spans="2:3">
      <c r="B1239" s="20"/>
      <c r="C1239" s="3"/>
    </row>
    <row r="1240" spans="2:3">
      <c r="B1240" s="20"/>
      <c r="C1240" s="3"/>
    </row>
    <row r="1241" spans="2:3">
      <c r="B1241" s="20"/>
      <c r="C1241" s="3"/>
    </row>
    <row r="1242" spans="2:3">
      <c r="B1242" s="20"/>
      <c r="C1242" s="3"/>
    </row>
    <row r="1243" spans="2:3">
      <c r="B1243" s="20"/>
      <c r="C1243" s="3"/>
    </row>
    <row r="1244" spans="2:3">
      <c r="B1244" s="20"/>
      <c r="C1244" s="3"/>
    </row>
    <row r="1245" spans="2:3">
      <c r="B1245" s="20"/>
      <c r="C1245" s="3"/>
    </row>
    <row r="1246" spans="2:3">
      <c r="B1246" s="20"/>
      <c r="C1246" s="3"/>
    </row>
    <row r="1247" spans="2:3">
      <c r="B1247" s="20"/>
      <c r="C1247" s="3"/>
    </row>
    <row r="1248" spans="2:3">
      <c r="B1248" s="20"/>
      <c r="C1248" s="3"/>
    </row>
    <row r="1249" spans="2:3">
      <c r="B1249" s="20"/>
      <c r="C1249" s="3"/>
    </row>
    <row r="1250" spans="2:3">
      <c r="B1250" s="20"/>
      <c r="C1250" s="3"/>
    </row>
    <row r="1251" spans="2:3">
      <c r="B1251" s="20"/>
      <c r="C1251" s="3"/>
    </row>
    <row r="1252" spans="2:3">
      <c r="B1252" s="20"/>
      <c r="C1252" s="3"/>
    </row>
    <row r="1253" spans="2:3">
      <c r="B1253" s="20"/>
      <c r="C1253" s="3"/>
    </row>
    <row r="1254" spans="2:3">
      <c r="B1254" s="20"/>
      <c r="C1254" s="3"/>
    </row>
    <row r="1255" spans="2:3">
      <c r="B1255" s="20"/>
      <c r="C1255" s="3"/>
    </row>
    <row r="1256" spans="2:3">
      <c r="B1256" s="20"/>
      <c r="C1256" s="3"/>
    </row>
    <row r="1257" spans="2:3">
      <c r="B1257" s="20"/>
      <c r="C1257" s="3"/>
    </row>
    <row r="1258" spans="2:3">
      <c r="B1258" s="20"/>
      <c r="C1258" s="3"/>
    </row>
    <row r="1259" spans="2:3">
      <c r="B1259" s="20"/>
      <c r="C1259" s="3"/>
    </row>
    <row r="1260" spans="2:3">
      <c r="B1260" s="20"/>
      <c r="C1260" s="3"/>
    </row>
    <row r="1261" spans="2:3">
      <c r="B1261" s="20"/>
      <c r="C1261" s="3"/>
    </row>
    <row r="1262" spans="2:3">
      <c r="B1262" s="20"/>
      <c r="C1262" s="3"/>
    </row>
    <row r="1263" spans="2:3">
      <c r="B1263" s="20"/>
      <c r="C1263" s="3"/>
    </row>
    <row r="1264" spans="2:3">
      <c r="B1264" s="20"/>
      <c r="C1264" s="3"/>
    </row>
    <row r="1265" spans="2:3">
      <c r="B1265" s="20"/>
      <c r="C1265" s="3"/>
    </row>
    <row r="1266" spans="2:3">
      <c r="B1266" s="20"/>
      <c r="C1266" s="3"/>
    </row>
    <row r="1267" spans="2:3">
      <c r="B1267" s="20"/>
      <c r="C1267" s="3"/>
    </row>
    <row r="1268" spans="2:3">
      <c r="B1268" s="20"/>
      <c r="C1268" s="3"/>
    </row>
    <row r="1269" spans="2:3">
      <c r="B1269" s="20"/>
      <c r="C1269" s="3"/>
    </row>
    <row r="1270" spans="2:3">
      <c r="B1270" s="20"/>
      <c r="C1270" s="3"/>
    </row>
    <row r="1271" spans="2:3">
      <c r="B1271" s="20"/>
      <c r="C1271" s="3"/>
    </row>
    <row r="1272" spans="2:3">
      <c r="B1272" s="20"/>
      <c r="C1272" s="3"/>
    </row>
    <row r="1273" spans="2:3">
      <c r="B1273" s="20"/>
      <c r="C1273" s="3"/>
    </row>
    <row r="1274" spans="2:3">
      <c r="B1274" s="20"/>
      <c r="C1274" s="3"/>
    </row>
    <row r="1275" spans="2:3">
      <c r="B1275" s="20"/>
      <c r="C1275" s="3"/>
    </row>
    <row r="1276" spans="2:3">
      <c r="B1276" s="20"/>
      <c r="C1276" s="3"/>
    </row>
    <row r="1277" spans="2:3">
      <c r="B1277" s="20"/>
      <c r="C1277" s="3"/>
    </row>
    <row r="1278" spans="2:3">
      <c r="B1278" s="20"/>
      <c r="C1278" s="3"/>
    </row>
    <row r="1279" spans="2:3">
      <c r="B1279" s="20"/>
      <c r="C1279" s="3"/>
    </row>
    <row r="1280" spans="2:3">
      <c r="B1280" s="20"/>
      <c r="C1280" s="3"/>
    </row>
    <row r="1281" spans="2:3">
      <c r="B1281" s="20"/>
      <c r="C1281" s="3"/>
    </row>
    <row r="1282" spans="2:3">
      <c r="B1282" s="20"/>
      <c r="C1282" s="3"/>
    </row>
    <row r="1283" spans="2:3">
      <c r="B1283" s="20"/>
      <c r="C1283" s="3"/>
    </row>
    <row r="1284" spans="2:3">
      <c r="B1284" s="20"/>
      <c r="C1284" s="3"/>
    </row>
    <row r="1285" spans="2:3">
      <c r="B1285" s="20"/>
      <c r="C1285" s="3"/>
    </row>
    <row r="1286" spans="2:3">
      <c r="B1286" s="20"/>
      <c r="C1286" s="3"/>
    </row>
    <row r="1287" spans="2:3">
      <c r="B1287" s="20"/>
      <c r="C1287" s="3"/>
    </row>
    <row r="1288" spans="2:3">
      <c r="B1288" s="20"/>
      <c r="C1288" s="3"/>
    </row>
    <row r="1289" spans="2:3">
      <c r="B1289" s="20"/>
      <c r="C1289" s="3"/>
    </row>
    <row r="1290" spans="2:3">
      <c r="B1290" s="20"/>
      <c r="C1290" s="3"/>
    </row>
    <row r="1291" spans="2:3">
      <c r="B1291" s="20"/>
      <c r="C1291" s="3"/>
    </row>
    <row r="1292" spans="2:3">
      <c r="B1292" s="20"/>
      <c r="C1292" s="3"/>
    </row>
    <row r="1293" spans="2:3">
      <c r="B1293" s="20"/>
      <c r="C1293" s="3"/>
    </row>
    <row r="1294" spans="2:3">
      <c r="B1294" s="20"/>
      <c r="C1294" s="3"/>
    </row>
    <row r="1295" spans="2:3">
      <c r="B1295" s="20"/>
      <c r="C1295" s="3"/>
    </row>
    <row r="1296" spans="2:3">
      <c r="B1296" s="20"/>
      <c r="C1296" s="3"/>
    </row>
    <row r="1297" spans="2:3">
      <c r="B1297" s="20"/>
      <c r="C1297" s="3"/>
    </row>
    <row r="1298" spans="2:3">
      <c r="B1298" s="20"/>
      <c r="C1298" s="3"/>
    </row>
    <row r="1299" spans="2:3">
      <c r="B1299" s="20"/>
      <c r="C1299" s="3"/>
    </row>
    <row r="1300" spans="2:3">
      <c r="B1300" s="20"/>
      <c r="C1300" s="3"/>
    </row>
    <row r="1301" spans="2:3">
      <c r="B1301" s="20"/>
      <c r="C1301" s="3"/>
    </row>
    <row r="1302" spans="2:3">
      <c r="B1302" s="20"/>
      <c r="C1302" s="3"/>
    </row>
    <row r="1303" spans="2:3">
      <c r="B1303" s="20"/>
      <c r="C1303" s="3"/>
    </row>
    <row r="1304" spans="2:3">
      <c r="B1304" s="20"/>
      <c r="C1304" s="3"/>
    </row>
    <row r="1305" spans="2:3">
      <c r="B1305" s="20"/>
      <c r="C1305" s="3"/>
    </row>
    <row r="1306" spans="2:3">
      <c r="B1306" s="20"/>
      <c r="C1306" s="3"/>
    </row>
    <row r="1307" spans="2:3">
      <c r="B1307" s="20"/>
      <c r="C1307" s="3"/>
    </row>
    <row r="1308" spans="2:3">
      <c r="B1308" s="20"/>
      <c r="C1308" s="3"/>
    </row>
    <row r="1309" spans="2:3">
      <c r="B1309" s="20"/>
      <c r="C1309" s="3"/>
    </row>
    <row r="1310" spans="2:3">
      <c r="B1310" s="20"/>
      <c r="C1310" s="3"/>
    </row>
    <row r="1311" spans="2:3">
      <c r="B1311" s="20"/>
      <c r="C1311" s="3"/>
    </row>
    <row r="1312" spans="2:3">
      <c r="B1312" s="20"/>
      <c r="C1312" s="3"/>
    </row>
    <row r="1313" spans="2:3">
      <c r="B1313" s="20"/>
      <c r="C1313" s="3"/>
    </row>
    <row r="1314" spans="2:3">
      <c r="B1314" s="20"/>
      <c r="C1314" s="3"/>
    </row>
    <row r="1315" spans="2:3">
      <c r="B1315" s="20"/>
      <c r="C1315" s="3"/>
    </row>
    <row r="1316" spans="2:3">
      <c r="B1316" s="20"/>
      <c r="C1316" s="3"/>
    </row>
    <row r="1317" spans="2:3">
      <c r="B1317" s="20"/>
      <c r="C1317" s="3"/>
    </row>
    <row r="1318" spans="2:3">
      <c r="B1318" s="20"/>
      <c r="C1318" s="3"/>
    </row>
    <row r="1319" spans="2:3">
      <c r="B1319" s="20"/>
      <c r="C1319" s="3"/>
    </row>
    <row r="1320" spans="2:3">
      <c r="B1320" s="20"/>
      <c r="C1320" s="3"/>
    </row>
    <row r="1321" spans="2:3">
      <c r="B1321" s="20"/>
      <c r="C1321" s="3"/>
    </row>
    <row r="1322" spans="2:3">
      <c r="B1322" s="20"/>
      <c r="C1322" s="3"/>
    </row>
    <row r="1323" spans="2:3">
      <c r="B1323" s="20"/>
      <c r="C1323" s="3"/>
    </row>
    <row r="1324" spans="2:3">
      <c r="B1324" s="20"/>
      <c r="C1324" s="3"/>
    </row>
    <row r="1325" spans="2:3">
      <c r="B1325" s="20"/>
      <c r="C1325" s="3"/>
    </row>
    <row r="1326" spans="2:3">
      <c r="B1326" s="20"/>
      <c r="C1326" s="3"/>
    </row>
    <row r="1327" spans="2:3">
      <c r="B1327" s="20"/>
      <c r="C1327" s="3"/>
    </row>
    <row r="1328" spans="2:3">
      <c r="B1328" s="20"/>
      <c r="C1328" s="3"/>
    </row>
    <row r="1329" spans="2:3">
      <c r="B1329" s="20"/>
      <c r="C1329" s="3"/>
    </row>
    <row r="1330" spans="2:3">
      <c r="B1330" s="20"/>
      <c r="C1330" s="3"/>
    </row>
    <row r="1331" spans="2:3">
      <c r="B1331" s="20"/>
      <c r="C1331" s="3"/>
    </row>
    <row r="1332" spans="2:3">
      <c r="B1332" s="20"/>
      <c r="C1332" s="3"/>
    </row>
    <row r="1333" spans="2:3">
      <c r="B1333" s="20"/>
      <c r="C1333" s="3"/>
    </row>
    <row r="1334" spans="2:3">
      <c r="B1334" s="20"/>
      <c r="C1334" s="3"/>
    </row>
    <row r="1335" spans="2:3">
      <c r="B1335" s="20"/>
      <c r="C1335" s="3"/>
    </row>
    <row r="1336" spans="2:3">
      <c r="B1336" s="20"/>
      <c r="C1336" s="3"/>
    </row>
    <row r="1337" spans="2:3">
      <c r="B1337" s="20"/>
      <c r="C1337" s="3"/>
    </row>
    <row r="1338" spans="2:3">
      <c r="B1338" s="20"/>
      <c r="C1338" s="3"/>
    </row>
    <row r="1339" spans="2:3">
      <c r="B1339" s="20"/>
      <c r="C1339" s="3"/>
    </row>
    <row r="1340" spans="2:3">
      <c r="B1340" s="20"/>
      <c r="C1340" s="3"/>
    </row>
    <row r="1341" spans="2:3">
      <c r="B1341" s="20"/>
      <c r="C1341" s="3"/>
    </row>
    <row r="1342" spans="2:3">
      <c r="B1342" s="20"/>
      <c r="C1342" s="3"/>
    </row>
    <row r="1343" spans="2:3">
      <c r="B1343" s="20"/>
      <c r="C1343" s="3"/>
    </row>
    <row r="1344" spans="2:3">
      <c r="B1344" s="20"/>
      <c r="C1344" s="3"/>
    </row>
    <row r="1345" spans="2:3">
      <c r="B1345" s="20"/>
      <c r="C1345" s="3"/>
    </row>
    <row r="1346" spans="2:3">
      <c r="B1346" s="20"/>
      <c r="C1346" s="3"/>
    </row>
    <row r="1347" spans="2:3">
      <c r="B1347" s="20"/>
      <c r="C1347" s="3"/>
    </row>
    <row r="1348" spans="2:3">
      <c r="B1348" s="20"/>
      <c r="C1348" s="3"/>
    </row>
    <row r="1349" spans="2:3">
      <c r="B1349" s="20"/>
      <c r="C1349" s="3"/>
    </row>
    <row r="1350" spans="2:3">
      <c r="B1350" s="20"/>
      <c r="C1350" s="3"/>
    </row>
    <row r="1351" spans="2:3">
      <c r="B1351" s="20"/>
      <c r="C1351" s="3"/>
    </row>
    <row r="1352" spans="2:3">
      <c r="B1352" s="20"/>
      <c r="C1352" s="3"/>
    </row>
    <row r="1353" spans="2:3">
      <c r="B1353" s="20"/>
      <c r="C1353" s="3"/>
    </row>
    <row r="1354" spans="2:3">
      <c r="B1354" s="20"/>
      <c r="C1354" s="3"/>
    </row>
    <row r="1355" spans="2:3">
      <c r="B1355" s="20"/>
      <c r="C1355" s="3"/>
    </row>
    <row r="1356" spans="2:3">
      <c r="B1356" s="20"/>
      <c r="C1356" s="3"/>
    </row>
    <row r="1357" spans="2:3">
      <c r="B1357" s="20"/>
      <c r="C1357" s="3"/>
    </row>
    <row r="1358" spans="2:3">
      <c r="B1358" s="20"/>
      <c r="C1358" s="3"/>
    </row>
    <row r="1359" spans="2:3">
      <c r="B1359" s="20"/>
      <c r="C1359" s="3"/>
    </row>
    <row r="1360" spans="2:3">
      <c r="B1360" s="20"/>
      <c r="C1360" s="3"/>
    </row>
    <row r="1361" spans="2:3">
      <c r="B1361" s="20"/>
      <c r="C1361" s="3"/>
    </row>
    <row r="1362" spans="2:3">
      <c r="B1362" s="20"/>
      <c r="C1362" s="3"/>
    </row>
    <row r="1363" spans="2:3">
      <c r="B1363" s="20"/>
      <c r="C1363" s="3"/>
    </row>
    <row r="1364" spans="2:3">
      <c r="B1364" s="20"/>
      <c r="C1364" s="3"/>
    </row>
    <row r="1365" spans="2:3">
      <c r="B1365" s="20"/>
      <c r="C1365" s="3"/>
    </row>
    <row r="1366" spans="2:3">
      <c r="B1366" s="20"/>
      <c r="C1366" s="3"/>
    </row>
    <row r="1367" spans="2:3">
      <c r="B1367" s="20"/>
      <c r="C1367" s="3"/>
    </row>
    <row r="1368" spans="2:3">
      <c r="B1368" s="20"/>
      <c r="C1368" s="3"/>
    </row>
    <row r="1369" spans="2:3">
      <c r="B1369" s="20"/>
      <c r="C1369" s="3"/>
    </row>
    <row r="1370" spans="2:3">
      <c r="B1370" s="20"/>
      <c r="C1370" s="3"/>
    </row>
    <row r="1371" spans="2:3">
      <c r="B1371" s="20"/>
      <c r="C1371" s="3"/>
    </row>
    <row r="1372" spans="2:3">
      <c r="B1372" s="20"/>
      <c r="C1372" s="3"/>
    </row>
    <row r="1373" spans="2:3">
      <c r="B1373" s="20"/>
      <c r="C1373" s="3"/>
    </row>
    <row r="1374" spans="2:3">
      <c r="B1374" s="20"/>
      <c r="C1374" s="3"/>
    </row>
    <row r="1375" spans="2:3">
      <c r="B1375" s="20"/>
      <c r="C1375" s="3"/>
    </row>
    <row r="1376" spans="2:3">
      <c r="B1376" s="20"/>
      <c r="C1376" s="3"/>
    </row>
    <row r="1377" spans="2:3">
      <c r="B1377" s="20"/>
      <c r="C1377" s="3"/>
    </row>
    <row r="1378" spans="2:3">
      <c r="B1378" s="20"/>
      <c r="C1378" s="3"/>
    </row>
    <row r="1379" spans="2:3">
      <c r="B1379" s="20"/>
      <c r="C1379" s="3"/>
    </row>
    <row r="1380" spans="2:3">
      <c r="B1380" s="20"/>
      <c r="C1380" s="3"/>
    </row>
    <row r="1381" spans="2:3">
      <c r="B1381" s="20"/>
      <c r="C1381" s="3"/>
    </row>
    <row r="1382" spans="2:3">
      <c r="B1382" s="20"/>
      <c r="C1382" s="3"/>
    </row>
    <row r="1383" spans="2:3">
      <c r="B1383" s="20"/>
      <c r="C1383" s="3"/>
    </row>
    <row r="1384" spans="2:3">
      <c r="B1384" s="20"/>
      <c r="C1384" s="3"/>
    </row>
    <row r="1385" spans="2:3">
      <c r="B1385" s="20"/>
      <c r="C1385" s="3"/>
    </row>
    <row r="1386" spans="2:3">
      <c r="B1386" s="20"/>
      <c r="C1386" s="3"/>
    </row>
    <row r="1387" spans="2:3">
      <c r="B1387" s="20"/>
      <c r="C1387" s="3"/>
    </row>
    <row r="1388" spans="2:3">
      <c r="B1388" s="20"/>
      <c r="C1388" s="3"/>
    </row>
    <row r="1389" spans="2:3">
      <c r="B1389" s="20"/>
      <c r="C1389" s="3"/>
    </row>
    <row r="1390" spans="2:3">
      <c r="B1390" s="20"/>
      <c r="C1390" s="3"/>
    </row>
    <row r="1391" spans="2:3">
      <c r="B1391" s="20"/>
      <c r="C1391" s="3"/>
    </row>
    <row r="1392" spans="2:3">
      <c r="B1392" s="20"/>
      <c r="C1392" s="3"/>
    </row>
    <row r="1393" spans="2:3">
      <c r="B1393" s="20"/>
      <c r="C1393" s="3"/>
    </row>
    <row r="1394" spans="2:3">
      <c r="B1394" s="20"/>
      <c r="C1394" s="3"/>
    </row>
    <row r="1395" spans="2:3">
      <c r="B1395" s="20"/>
      <c r="C1395" s="3"/>
    </row>
    <row r="1396" spans="2:3">
      <c r="B1396" s="20"/>
      <c r="C1396" s="3"/>
    </row>
    <row r="1397" spans="2:3">
      <c r="B1397" s="20"/>
      <c r="C1397" s="3"/>
    </row>
    <row r="1398" spans="2:3">
      <c r="B1398" s="20"/>
      <c r="C1398" s="3"/>
    </row>
    <row r="1399" spans="2:3">
      <c r="B1399" s="20"/>
      <c r="C1399" s="3"/>
    </row>
    <row r="1400" spans="2:3">
      <c r="B1400" s="20"/>
      <c r="C1400" s="3"/>
    </row>
    <row r="1401" spans="2:3">
      <c r="B1401" s="20"/>
      <c r="C1401" s="3"/>
    </row>
    <row r="1402" spans="2:3">
      <c r="B1402" s="20"/>
      <c r="C1402" s="3"/>
    </row>
    <row r="1403" spans="2:3">
      <c r="B1403" s="20"/>
      <c r="C1403" s="3"/>
    </row>
    <row r="1404" spans="2:3">
      <c r="B1404" s="20"/>
      <c r="C1404" s="3"/>
    </row>
    <row r="1405" spans="2:3">
      <c r="B1405" s="20"/>
      <c r="C1405" s="3"/>
    </row>
    <row r="1406" spans="2:3">
      <c r="B1406" s="20"/>
      <c r="C1406" s="3"/>
    </row>
    <row r="1407" spans="2:3">
      <c r="B1407" s="20"/>
      <c r="C1407" s="3"/>
    </row>
    <row r="1408" spans="2:3">
      <c r="B1408" s="20"/>
      <c r="C1408" s="3"/>
    </row>
    <row r="1409" spans="2:3">
      <c r="B1409" s="20"/>
      <c r="C1409" s="3"/>
    </row>
    <row r="1410" spans="2:3">
      <c r="B1410" s="20"/>
      <c r="C1410" s="3"/>
    </row>
    <row r="1411" spans="2:3">
      <c r="B1411" s="20"/>
      <c r="C1411" s="3"/>
    </row>
    <row r="1412" spans="2:3">
      <c r="B1412" s="20"/>
      <c r="C1412" s="3"/>
    </row>
    <row r="1413" spans="2:3">
      <c r="B1413" s="20"/>
      <c r="C1413" s="3"/>
    </row>
    <row r="1414" spans="2:3">
      <c r="B1414" s="20"/>
      <c r="C1414" s="3"/>
    </row>
    <row r="1415" spans="2:3">
      <c r="B1415" s="20"/>
      <c r="C1415" s="3"/>
    </row>
    <row r="1416" spans="2:3">
      <c r="B1416" s="20"/>
      <c r="C1416" s="3"/>
    </row>
    <row r="1417" spans="2:3">
      <c r="B1417" s="20"/>
      <c r="C1417" s="3"/>
    </row>
    <row r="1418" spans="2:3">
      <c r="B1418" s="20"/>
      <c r="C1418" s="3"/>
    </row>
    <row r="1419" spans="2:3">
      <c r="B1419" s="20"/>
      <c r="C1419" s="3"/>
    </row>
    <row r="1420" spans="2:3">
      <c r="B1420" s="20"/>
      <c r="C1420" s="3"/>
    </row>
    <row r="1421" spans="2:3">
      <c r="B1421" s="20"/>
      <c r="C1421" s="3"/>
    </row>
    <row r="1422" spans="2:3">
      <c r="B1422" s="20"/>
      <c r="C1422" s="3"/>
    </row>
    <row r="1423" spans="2:3">
      <c r="B1423" s="20"/>
      <c r="C1423" s="3"/>
    </row>
    <row r="1424" spans="2:3">
      <c r="B1424" s="20"/>
      <c r="C1424" s="3"/>
    </row>
    <row r="1425" spans="2:3">
      <c r="B1425" s="20"/>
      <c r="C1425" s="3"/>
    </row>
    <row r="1426" spans="2:3">
      <c r="B1426" s="20"/>
      <c r="C1426" s="3"/>
    </row>
    <row r="1427" spans="2:3">
      <c r="B1427" s="20"/>
      <c r="C1427" s="3"/>
    </row>
    <row r="1428" spans="2:3">
      <c r="B1428" s="20"/>
      <c r="C1428" s="3"/>
    </row>
    <row r="1429" spans="2:3">
      <c r="B1429" s="20"/>
      <c r="C1429" s="3"/>
    </row>
    <row r="1430" spans="2:3">
      <c r="B1430" s="20"/>
      <c r="C1430" s="3"/>
    </row>
    <row r="1431" spans="2:3">
      <c r="B1431" s="20"/>
      <c r="C1431" s="3"/>
    </row>
    <row r="1432" spans="2:3">
      <c r="B1432" s="20"/>
      <c r="C1432" s="3"/>
    </row>
    <row r="1433" spans="2:3">
      <c r="B1433" s="20"/>
      <c r="C1433" s="3"/>
    </row>
    <row r="1434" spans="2:3">
      <c r="B1434" s="20"/>
      <c r="C1434" s="3"/>
    </row>
    <row r="1435" spans="2:3">
      <c r="B1435" s="20"/>
      <c r="C1435" s="3"/>
    </row>
    <row r="1436" spans="2:3">
      <c r="B1436" s="20"/>
      <c r="C1436" s="3"/>
    </row>
    <row r="1437" spans="2:3">
      <c r="B1437" s="20"/>
      <c r="C1437" s="3"/>
    </row>
    <row r="1438" spans="2:3">
      <c r="B1438" s="20"/>
      <c r="C1438" s="3"/>
    </row>
    <row r="1439" spans="2:3">
      <c r="B1439" s="20"/>
      <c r="C1439" s="3"/>
    </row>
    <row r="1440" spans="2:3">
      <c r="B1440" s="20"/>
      <c r="C1440" s="3"/>
    </row>
    <row r="1441" spans="2:3">
      <c r="B1441" s="20"/>
      <c r="C1441" s="3"/>
    </row>
    <row r="1442" spans="2:3">
      <c r="B1442" s="20"/>
      <c r="C1442" s="3"/>
    </row>
    <row r="1443" spans="2:3">
      <c r="B1443" s="20"/>
      <c r="C1443" s="3"/>
    </row>
    <row r="1444" spans="2:3">
      <c r="B1444" s="20"/>
      <c r="C1444" s="3"/>
    </row>
    <row r="1445" spans="2:3">
      <c r="B1445" s="20"/>
      <c r="C1445" s="3"/>
    </row>
    <row r="1446" spans="2:3">
      <c r="B1446" s="20"/>
      <c r="C1446" s="3"/>
    </row>
    <row r="1447" spans="2:3">
      <c r="B1447" s="20"/>
      <c r="C1447" s="3"/>
    </row>
    <row r="1448" spans="2:3">
      <c r="B1448" s="20"/>
      <c r="C1448" s="3"/>
    </row>
    <row r="1449" spans="2:3">
      <c r="B1449" s="20"/>
      <c r="C1449" s="3"/>
    </row>
    <row r="1450" spans="2:3">
      <c r="B1450" s="20"/>
      <c r="C1450" s="3"/>
    </row>
    <row r="1451" spans="2:3">
      <c r="B1451" s="20"/>
      <c r="C1451" s="3"/>
    </row>
    <row r="1452" spans="2:3">
      <c r="B1452" s="20"/>
      <c r="C1452" s="3"/>
    </row>
    <row r="1453" spans="2:3">
      <c r="B1453" s="20"/>
      <c r="C1453" s="3"/>
    </row>
    <row r="1454" spans="2:3">
      <c r="B1454" s="20"/>
      <c r="C1454" s="3"/>
    </row>
    <row r="1455" spans="2:3">
      <c r="B1455" s="20"/>
      <c r="C1455" s="3"/>
    </row>
    <row r="1456" spans="2:3">
      <c r="B1456" s="20"/>
      <c r="C1456" s="3"/>
    </row>
    <row r="1457" spans="2:3">
      <c r="B1457" s="20"/>
      <c r="C1457" s="3"/>
    </row>
    <row r="1458" spans="2:3">
      <c r="B1458" s="20"/>
      <c r="C1458" s="3"/>
    </row>
    <row r="1459" spans="2:3">
      <c r="B1459" s="20"/>
      <c r="C1459" s="3"/>
    </row>
    <row r="1460" spans="2:3">
      <c r="B1460" s="20"/>
      <c r="C1460" s="3"/>
    </row>
    <row r="1461" spans="2:3">
      <c r="B1461" s="20"/>
      <c r="C1461" s="3"/>
    </row>
    <row r="1462" spans="2:3">
      <c r="B1462" s="20"/>
      <c r="C1462" s="3"/>
    </row>
    <row r="1463" spans="2:3">
      <c r="B1463" s="20"/>
      <c r="C1463" s="3"/>
    </row>
    <row r="1464" spans="2:3">
      <c r="B1464" s="20"/>
      <c r="C1464" s="3"/>
    </row>
    <row r="1465" spans="2:3">
      <c r="B1465" s="20"/>
      <c r="C1465" s="3"/>
    </row>
    <row r="1466" spans="2:3">
      <c r="B1466" s="20"/>
      <c r="C1466" s="3"/>
    </row>
    <row r="1467" spans="2:3">
      <c r="B1467" s="20"/>
      <c r="C1467" s="3"/>
    </row>
    <row r="1468" spans="2:3">
      <c r="B1468" s="20"/>
      <c r="C1468" s="3"/>
    </row>
    <row r="1469" spans="2:3">
      <c r="B1469" s="20"/>
      <c r="C1469" s="3"/>
    </row>
    <row r="1470" spans="2:3">
      <c r="B1470" s="20"/>
      <c r="C1470" s="3"/>
    </row>
    <row r="1471" spans="2:3">
      <c r="B1471" s="20"/>
      <c r="C1471" s="3"/>
    </row>
    <row r="1472" spans="2:3">
      <c r="B1472" s="20"/>
      <c r="C1472" s="3"/>
    </row>
    <row r="1473" spans="2:3">
      <c r="B1473" s="20"/>
      <c r="C1473" s="3"/>
    </row>
    <row r="1474" spans="2:3">
      <c r="B1474" s="20"/>
      <c r="C1474" s="3"/>
    </row>
    <row r="1475" spans="2:3">
      <c r="B1475" s="20"/>
      <c r="C1475" s="3"/>
    </row>
    <row r="1476" spans="2:3">
      <c r="B1476" s="20"/>
      <c r="C1476" s="3"/>
    </row>
    <row r="1477" spans="2:3">
      <c r="B1477" s="20"/>
      <c r="C1477" s="3"/>
    </row>
    <row r="1478" spans="2:3">
      <c r="B1478" s="20"/>
      <c r="C1478" s="3"/>
    </row>
    <row r="1479" spans="2:3">
      <c r="B1479" s="20"/>
      <c r="C1479" s="3"/>
    </row>
    <row r="1480" spans="2:3">
      <c r="B1480" s="20"/>
      <c r="C1480" s="3"/>
    </row>
    <row r="1481" spans="2:3">
      <c r="B1481" s="20"/>
      <c r="C1481" s="3"/>
    </row>
    <row r="1482" spans="2:3">
      <c r="B1482" s="20"/>
      <c r="C1482" s="3"/>
    </row>
    <row r="1483" spans="2:3">
      <c r="B1483" s="20"/>
      <c r="C1483" s="3"/>
    </row>
    <row r="1484" spans="2:3">
      <c r="B1484" s="20"/>
      <c r="C1484" s="3"/>
    </row>
    <row r="1485" spans="2:3">
      <c r="B1485" s="20"/>
      <c r="C1485" s="3"/>
    </row>
    <row r="1486" spans="2:3">
      <c r="B1486" s="20"/>
      <c r="C1486" s="3"/>
    </row>
    <row r="1487" spans="2:3">
      <c r="B1487" s="20"/>
      <c r="C1487" s="3"/>
    </row>
    <row r="1488" spans="2:3">
      <c r="B1488" s="20"/>
      <c r="C1488" s="3"/>
    </row>
    <row r="1489" spans="2:3">
      <c r="B1489" s="20"/>
      <c r="C1489" s="3"/>
    </row>
    <row r="1490" spans="2:3">
      <c r="B1490" s="20"/>
      <c r="C1490" s="3"/>
    </row>
    <row r="1491" spans="2:3">
      <c r="B1491" s="20"/>
      <c r="C1491" s="3"/>
    </row>
    <row r="1492" spans="2:3">
      <c r="B1492" s="20"/>
      <c r="C1492" s="3"/>
    </row>
    <row r="1493" spans="2:3">
      <c r="B1493" s="20"/>
      <c r="C1493" s="3"/>
    </row>
    <row r="1494" spans="2:3">
      <c r="B1494" s="20"/>
      <c r="C1494" s="3"/>
    </row>
    <row r="1495" spans="2:3">
      <c r="B1495" s="20"/>
      <c r="C1495" s="3"/>
    </row>
    <row r="1496" spans="2:3">
      <c r="B1496" s="20"/>
      <c r="C1496" s="3"/>
    </row>
    <row r="1497" spans="2:3">
      <c r="B1497" s="20"/>
      <c r="C1497" s="3"/>
    </row>
    <row r="1498" spans="2:3">
      <c r="B1498" s="20"/>
      <c r="C1498" s="3"/>
    </row>
    <row r="1499" spans="2:3">
      <c r="B1499" s="20"/>
      <c r="C1499" s="3"/>
    </row>
    <row r="1500" spans="2:3">
      <c r="B1500" s="20"/>
      <c r="C1500" s="3"/>
    </row>
    <row r="1501" spans="2:3">
      <c r="B1501" s="20"/>
      <c r="C1501" s="3"/>
    </row>
    <row r="1502" spans="2:3">
      <c r="B1502" s="20"/>
      <c r="C1502" s="3"/>
    </row>
    <row r="1503" spans="2:3">
      <c r="B1503" s="20"/>
      <c r="C1503" s="3"/>
    </row>
    <row r="1504" spans="2:3">
      <c r="B1504" s="20"/>
      <c r="C1504" s="3"/>
    </row>
    <row r="1505" spans="2:3">
      <c r="B1505" s="20"/>
      <c r="C1505" s="3"/>
    </row>
    <row r="1506" spans="2:3">
      <c r="B1506" s="20"/>
      <c r="C1506" s="3"/>
    </row>
    <row r="1507" spans="2:3">
      <c r="B1507" s="20"/>
      <c r="C1507" s="3"/>
    </row>
    <row r="1508" spans="2:3">
      <c r="B1508" s="20"/>
      <c r="C1508" s="3"/>
    </row>
    <row r="1509" spans="2:3">
      <c r="B1509" s="20"/>
      <c r="C1509" s="3"/>
    </row>
    <row r="1510" spans="2:3">
      <c r="B1510" s="20"/>
      <c r="C1510" s="3"/>
    </row>
    <row r="1511" spans="2:3">
      <c r="B1511" s="20"/>
      <c r="C1511" s="3"/>
    </row>
    <row r="1512" spans="2:3">
      <c r="B1512" s="20"/>
      <c r="C1512" s="3"/>
    </row>
    <row r="1513" spans="2:3">
      <c r="B1513" s="20"/>
      <c r="C1513" s="3"/>
    </row>
    <row r="1514" spans="2:3">
      <c r="B1514" s="20"/>
      <c r="C1514" s="3"/>
    </row>
    <row r="1515" spans="2:3">
      <c r="B1515" s="20"/>
      <c r="C1515" s="3"/>
    </row>
    <row r="1516" spans="2:3">
      <c r="B1516" s="20"/>
      <c r="C1516" s="3"/>
    </row>
    <row r="1517" spans="2:3">
      <c r="B1517" s="20"/>
      <c r="C1517" s="3"/>
    </row>
    <row r="1518" spans="2:3">
      <c r="B1518" s="20"/>
      <c r="C1518" s="3"/>
    </row>
    <row r="1519" spans="2:3">
      <c r="B1519" s="20"/>
      <c r="C1519" s="3"/>
    </row>
    <row r="1520" spans="2:3">
      <c r="B1520" s="20"/>
      <c r="C1520" s="3"/>
    </row>
    <row r="1521" spans="2:3">
      <c r="B1521" s="20"/>
      <c r="C1521" s="3"/>
    </row>
    <row r="1522" spans="2:3">
      <c r="B1522" s="20"/>
      <c r="C1522" s="3"/>
    </row>
    <row r="1523" spans="2:3">
      <c r="B1523" s="20"/>
      <c r="C1523" s="3"/>
    </row>
    <row r="1524" spans="2:3">
      <c r="B1524" s="20"/>
      <c r="C1524" s="3"/>
    </row>
    <row r="1525" spans="2:3">
      <c r="B1525" s="20"/>
      <c r="C1525" s="3"/>
    </row>
    <row r="1526" spans="2:3">
      <c r="B1526" s="20"/>
      <c r="C1526" s="3"/>
    </row>
    <row r="1527" spans="2:3">
      <c r="B1527" s="20"/>
      <c r="C1527" s="3"/>
    </row>
    <row r="1528" spans="2:3">
      <c r="B1528" s="20"/>
      <c r="C1528" s="3"/>
    </row>
    <row r="1529" spans="2:3">
      <c r="B1529" s="20"/>
      <c r="C1529" s="3"/>
    </row>
    <row r="1530" spans="2:3">
      <c r="B1530" s="20"/>
      <c r="C1530" s="3"/>
    </row>
    <row r="1531" spans="2:3">
      <c r="B1531" s="20"/>
      <c r="C1531" s="3"/>
    </row>
    <row r="1532" spans="2:3">
      <c r="B1532" s="20"/>
      <c r="C1532" s="3"/>
    </row>
    <row r="1533" spans="2:3">
      <c r="B1533" s="20"/>
      <c r="C1533" s="3"/>
    </row>
    <row r="1534" spans="2:3">
      <c r="B1534" s="20"/>
      <c r="C1534" s="3"/>
    </row>
    <row r="1535" spans="2:3">
      <c r="B1535" s="20"/>
      <c r="C1535" s="3"/>
    </row>
    <row r="1536" spans="2:3">
      <c r="B1536" s="20"/>
      <c r="C1536" s="3"/>
    </row>
    <row r="1537" spans="2:3">
      <c r="B1537" s="20"/>
      <c r="C1537" s="3"/>
    </row>
    <row r="1538" spans="2:3">
      <c r="B1538" s="20"/>
      <c r="C1538" s="3"/>
    </row>
    <row r="1539" spans="2:3">
      <c r="B1539" s="20"/>
      <c r="C1539" s="3"/>
    </row>
    <row r="1540" spans="2:3">
      <c r="B1540" s="20"/>
      <c r="C1540" s="3"/>
    </row>
    <row r="1541" spans="2:3">
      <c r="B1541" s="20"/>
      <c r="C1541" s="3"/>
    </row>
    <row r="1542" spans="2:3">
      <c r="B1542" s="20"/>
      <c r="C1542" s="3"/>
    </row>
    <row r="1543" spans="2:3">
      <c r="B1543" s="20"/>
      <c r="C1543" s="3"/>
    </row>
    <row r="1544" spans="2:3">
      <c r="B1544" s="20"/>
      <c r="C1544" s="3"/>
    </row>
    <row r="1545" spans="2:3">
      <c r="B1545" s="20"/>
      <c r="C1545" s="3"/>
    </row>
    <row r="1546" spans="2:3">
      <c r="B1546" s="20"/>
      <c r="C1546" s="3"/>
    </row>
    <row r="1547" spans="2:3">
      <c r="B1547" s="20"/>
      <c r="C1547" s="3"/>
    </row>
    <row r="1548" spans="2:3">
      <c r="B1548" s="20"/>
      <c r="C1548" s="3"/>
    </row>
    <row r="1549" spans="2:3">
      <c r="B1549" s="20"/>
      <c r="C1549" s="3"/>
    </row>
    <row r="1550" spans="2:3">
      <c r="B1550" s="20"/>
      <c r="C1550" s="3"/>
    </row>
    <row r="1551" spans="2:3">
      <c r="B1551" s="20"/>
      <c r="C1551" s="3"/>
    </row>
    <row r="1552" spans="2:3">
      <c r="B1552" s="20"/>
      <c r="C1552" s="3"/>
    </row>
    <row r="1553" spans="2:3">
      <c r="B1553" s="20"/>
      <c r="C1553" s="3"/>
    </row>
    <row r="1554" spans="2:3">
      <c r="B1554" s="20"/>
      <c r="C1554" s="3"/>
    </row>
    <row r="1555" spans="2:3">
      <c r="B1555" s="20"/>
      <c r="C1555" s="3"/>
    </row>
    <row r="1556" spans="2:3">
      <c r="B1556" s="20"/>
      <c r="C1556" s="3"/>
    </row>
    <row r="1557" spans="2:3">
      <c r="B1557" s="20"/>
      <c r="C1557" s="3"/>
    </row>
    <row r="1558" spans="2:3">
      <c r="B1558" s="20"/>
      <c r="C1558" s="3"/>
    </row>
    <row r="1559" spans="2:3">
      <c r="B1559" s="20"/>
      <c r="C1559" s="3"/>
    </row>
    <row r="1560" spans="2:3">
      <c r="B1560" s="20"/>
      <c r="C1560" s="3"/>
    </row>
    <row r="1561" spans="2:3">
      <c r="B1561" s="20"/>
      <c r="C1561" s="3"/>
    </row>
    <row r="1562" spans="2:3">
      <c r="B1562" s="20"/>
      <c r="C1562" s="3"/>
    </row>
    <row r="1563" spans="2:3">
      <c r="B1563" s="20"/>
      <c r="C1563" s="3"/>
    </row>
    <row r="1564" spans="2:3">
      <c r="B1564" s="20"/>
      <c r="C1564" s="3"/>
    </row>
    <row r="1565" spans="2:3">
      <c r="B1565" s="20"/>
      <c r="C1565" s="3"/>
    </row>
    <row r="1566" spans="2:3">
      <c r="B1566" s="20"/>
      <c r="C1566" s="3"/>
    </row>
    <row r="1567" spans="2:3">
      <c r="B1567" s="20"/>
      <c r="C1567" s="3"/>
    </row>
    <row r="1568" spans="2:3">
      <c r="B1568" s="20"/>
      <c r="C1568" s="3"/>
    </row>
    <row r="1569" spans="2:3">
      <c r="B1569" s="20"/>
      <c r="C1569" s="3"/>
    </row>
    <row r="1570" spans="2:3">
      <c r="B1570" s="20"/>
      <c r="C1570" s="3"/>
    </row>
    <row r="1571" spans="2:3">
      <c r="B1571" s="20"/>
      <c r="C1571" s="3"/>
    </row>
    <row r="1572" spans="2:3">
      <c r="B1572" s="20"/>
      <c r="C1572" s="3"/>
    </row>
    <row r="1573" spans="2:3">
      <c r="B1573" s="20"/>
      <c r="C1573" s="3"/>
    </row>
    <row r="1574" spans="2:3">
      <c r="B1574" s="20"/>
      <c r="C1574" s="3"/>
    </row>
    <row r="1575" spans="2:3">
      <c r="B1575" s="20"/>
      <c r="C1575" s="3"/>
    </row>
    <row r="1576" spans="2:3">
      <c r="B1576" s="20"/>
      <c r="C1576" s="3"/>
    </row>
    <row r="1577" spans="2:3">
      <c r="B1577" s="20"/>
      <c r="C1577" s="3"/>
    </row>
    <row r="1578" spans="2:3">
      <c r="B1578" s="20"/>
      <c r="C1578" s="3"/>
    </row>
    <row r="1579" spans="2:3">
      <c r="B1579" s="20"/>
      <c r="C1579" s="3"/>
    </row>
    <row r="1580" spans="2:3">
      <c r="B1580" s="20"/>
      <c r="C1580" s="3"/>
    </row>
    <row r="1581" spans="2:3">
      <c r="B1581" s="20"/>
      <c r="C1581" s="3"/>
    </row>
    <row r="1582" spans="2:3">
      <c r="B1582" s="20"/>
      <c r="C1582" s="3"/>
    </row>
    <row r="1583" spans="2:3">
      <c r="B1583" s="20"/>
      <c r="C1583" s="3"/>
    </row>
    <row r="1584" spans="2:3">
      <c r="B1584" s="20"/>
      <c r="C1584" s="3"/>
    </row>
    <row r="1585" spans="2:3">
      <c r="B1585" s="20"/>
      <c r="C1585" s="3"/>
    </row>
    <row r="1586" spans="2:3">
      <c r="B1586" s="20"/>
      <c r="C1586" s="3"/>
    </row>
    <row r="1587" spans="2:3">
      <c r="B1587" s="20"/>
      <c r="C1587" s="3"/>
    </row>
    <row r="1588" spans="2:3">
      <c r="B1588" s="20"/>
      <c r="C1588" s="3"/>
    </row>
    <row r="1589" spans="2:3">
      <c r="B1589" s="20"/>
      <c r="C1589" s="3"/>
    </row>
    <row r="1590" spans="2:3">
      <c r="B1590" s="20"/>
      <c r="C1590" s="3"/>
    </row>
    <row r="1591" spans="2:3">
      <c r="B1591" s="20"/>
      <c r="C1591" s="3"/>
    </row>
    <row r="1592" spans="2:3">
      <c r="B1592" s="20"/>
      <c r="C1592" s="3"/>
    </row>
    <row r="1593" spans="2:3">
      <c r="B1593" s="20"/>
      <c r="C1593" s="3"/>
    </row>
    <row r="1594" spans="2:3">
      <c r="B1594" s="20"/>
      <c r="C1594" s="3"/>
    </row>
    <row r="1595" spans="2:3">
      <c r="B1595" s="20"/>
      <c r="C1595" s="3"/>
    </row>
    <row r="1596" spans="2:3">
      <c r="B1596" s="20"/>
      <c r="C1596" s="3"/>
    </row>
    <row r="1597" spans="2:3">
      <c r="B1597" s="20"/>
      <c r="C1597" s="3"/>
    </row>
    <row r="1598" spans="2:3">
      <c r="B1598" s="20"/>
      <c r="C1598" s="3"/>
    </row>
    <row r="1599" spans="2:3">
      <c r="B1599" s="20"/>
      <c r="C1599" s="3"/>
    </row>
    <row r="1600" spans="2:3">
      <c r="B1600" s="20"/>
      <c r="C1600" s="3"/>
    </row>
    <row r="1601" spans="2:3">
      <c r="B1601" s="20"/>
      <c r="C1601" s="3"/>
    </row>
    <row r="1602" spans="2:3">
      <c r="B1602" s="20"/>
      <c r="C1602" s="3"/>
    </row>
    <row r="1603" spans="2:3">
      <c r="B1603" s="20"/>
      <c r="C1603" s="3"/>
    </row>
    <row r="1604" spans="2:3">
      <c r="B1604" s="20"/>
      <c r="C1604" s="3"/>
    </row>
    <row r="1605" spans="2:3">
      <c r="B1605" s="20"/>
      <c r="C1605" s="3"/>
    </row>
    <row r="1606" spans="2:3">
      <c r="B1606" s="20"/>
      <c r="C1606" s="3"/>
    </row>
    <row r="1607" spans="2:3">
      <c r="B1607" s="20"/>
      <c r="C1607" s="3"/>
    </row>
    <row r="1608" spans="2:3">
      <c r="B1608" s="20"/>
      <c r="C1608" s="3"/>
    </row>
    <row r="1609" spans="2:3">
      <c r="B1609" s="20"/>
      <c r="C1609" s="3"/>
    </row>
    <row r="1610" spans="2:3">
      <c r="B1610" s="20"/>
      <c r="C1610" s="3"/>
    </row>
    <row r="1611" spans="2:3">
      <c r="B1611" s="20"/>
      <c r="C1611" s="3"/>
    </row>
    <row r="1612" spans="2:3">
      <c r="B1612" s="20"/>
      <c r="C1612" s="3"/>
    </row>
    <row r="1613" spans="2:3">
      <c r="B1613" s="20"/>
      <c r="C1613" s="3"/>
    </row>
    <row r="1614" spans="2:3">
      <c r="B1614" s="20"/>
      <c r="C1614" s="3"/>
    </row>
    <row r="1615" spans="2:3">
      <c r="B1615" s="20"/>
      <c r="C1615" s="3"/>
    </row>
    <row r="1616" spans="2:3">
      <c r="B1616" s="20"/>
      <c r="C1616" s="3"/>
    </row>
    <row r="1617" spans="2:3">
      <c r="B1617" s="20"/>
      <c r="C1617" s="3"/>
    </row>
    <row r="1618" spans="2:3">
      <c r="B1618" s="20"/>
      <c r="C1618" s="3"/>
    </row>
    <row r="1619" spans="2:3">
      <c r="B1619" s="20"/>
      <c r="C1619" s="3"/>
    </row>
    <row r="1620" spans="2:3">
      <c r="B1620" s="20"/>
      <c r="C1620" s="3"/>
    </row>
    <row r="1621" spans="2:3">
      <c r="B1621" s="20"/>
      <c r="C1621" s="3"/>
    </row>
    <row r="1622" spans="2:3">
      <c r="B1622" s="20"/>
      <c r="C1622" s="3"/>
    </row>
    <row r="1623" spans="2:3">
      <c r="B1623" s="20"/>
      <c r="C1623" s="3"/>
    </row>
    <row r="1624" spans="2:3">
      <c r="B1624" s="20"/>
      <c r="C1624" s="3"/>
    </row>
    <row r="1625" spans="2:3">
      <c r="B1625" s="20"/>
      <c r="C1625" s="3"/>
    </row>
    <row r="1626" spans="2:3">
      <c r="B1626" s="20"/>
      <c r="C1626" s="3"/>
    </row>
    <row r="1627" spans="2:3">
      <c r="B1627" s="20"/>
      <c r="C1627" s="3"/>
    </row>
    <row r="1628" spans="2:3">
      <c r="B1628" s="20"/>
      <c r="C1628" s="3"/>
    </row>
    <row r="1629" spans="2:3">
      <c r="B1629" s="20"/>
      <c r="C1629" s="3"/>
    </row>
    <row r="1630" spans="2:3">
      <c r="B1630" s="20"/>
      <c r="C1630" s="3"/>
    </row>
    <row r="1631" spans="2:3">
      <c r="B1631" s="20"/>
      <c r="C1631" s="3"/>
    </row>
    <row r="1632" spans="2:3">
      <c r="B1632" s="20"/>
      <c r="C1632" s="3"/>
    </row>
    <row r="1633" spans="2:3">
      <c r="B1633" s="20"/>
      <c r="C1633" s="3"/>
    </row>
    <row r="1634" spans="2:3">
      <c r="B1634" s="20"/>
      <c r="C1634" s="3"/>
    </row>
    <row r="1635" spans="2:3">
      <c r="B1635" s="20"/>
      <c r="C1635" s="3"/>
    </row>
    <row r="1636" spans="2:3">
      <c r="B1636" s="20"/>
      <c r="C1636" s="3"/>
    </row>
    <row r="1637" spans="2:3">
      <c r="B1637" s="20"/>
      <c r="C1637" s="3"/>
    </row>
    <row r="1638" spans="2:3">
      <c r="B1638" s="20"/>
      <c r="C1638" s="3"/>
    </row>
    <row r="1639" spans="2:3">
      <c r="B1639" s="20"/>
      <c r="C1639" s="3"/>
    </row>
    <row r="1640" spans="2:3">
      <c r="B1640" s="20"/>
      <c r="C1640" s="3"/>
    </row>
    <row r="1641" spans="2:3">
      <c r="B1641" s="20"/>
      <c r="C1641" s="3"/>
    </row>
    <row r="1642" spans="2:3">
      <c r="B1642" s="20"/>
      <c r="C1642" s="3"/>
    </row>
    <row r="1643" spans="2:3">
      <c r="B1643" s="20"/>
      <c r="C1643" s="3"/>
    </row>
    <row r="1644" spans="2:3">
      <c r="B1644" s="20"/>
      <c r="C1644" s="3"/>
    </row>
    <row r="1645" spans="2:3">
      <c r="B1645" s="20"/>
      <c r="C1645" s="3"/>
    </row>
    <row r="1646" spans="2:3">
      <c r="B1646" s="20"/>
      <c r="C1646" s="3"/>
    </row>
    <row r="1647" spans="2:3">
      <c r="B1647" s="20"/>
      <c r="C1647" s="3"/>
    </row>
    <row r="1648" spans="2:3">
      <c r="B1648" s="20"/>
      <c r="C1648" s="3"/>
    </row>
    <row r="1649" spans="2:3">
      <c r="B1649" s="20"/>
      <c r="C1649" s="3"/>
    </row>
    <row r="1650" spans="2:3">
      <c r="B1650" s="20"/>
      <c r="C1650" s="3"/>
    </row>
    <row r="1651" spans="2:3">
      <c r="B1651" s="20"/>
      <c r="C1651" s="3"/>
    </row>
    <row r="1652" spans="2:3">
      <c r="B1652" s="20"/>
      <c r="C1652" s="3"/>
    </row>
    <row r="1653" spans="2:3">
      <c r="B1653" s="20"/>
      <c r="C1653" s="3"/>
    </row>
    <row r="1654" spans="2:3">
      <c r="B1654" s="20"/>
      <c r="C1654" s="3"/>
    </row>
    <row r="1655" spans="2:3">
      <c r="B1655" s="20"/>
      <c r="C1655" s="3"/>
    </row>
    <row r="1656" spans="2:3">
      <c r="B1656" s="20"/>
      <c r="C1656" s="3"/>
    </row>
    <row r="1657" spans="2:3">
      <c r="B1657" s="20"/>
      <c r="C1657" s="3"/>
    </row>
    <row r="1658" spans="2:3">
      <c r="B1658" s="20"/>
      <c r="C1658" s="3"/>
    </row>
    <row r="1659" spans="2:3">
      <c r="B1659" s="20"/>
      <c r="C1659" s="3"/>
    </row>
    <row r="1660" spans="2:3">
      <c r="B1660" s="20"/>
      <c r="C1660" s="3"/>
    </row>
    <row r="1661" spans="2:3">
      <c r="B1661" s="20"/>
      <c r="C1661" s="3"/>
    </row>
    <row r="1662" spans="2:3">
      <c r="B1662" s="20"/>
      <c r="C1662" s="3"/>
    </row>
    <row r="1663" spans="2:3">
      <c r="B1663" s="20"/>
      <c r="C1663" s="3"/>
    </row>
    <row r="1664" spans="2:3">
      <c r="B1664" s="20"/>
      <c r="C1664" s="3"/>
    </row>
    <row r="1665" spans="2:3">
      <c r="B1665" s="20"/>
      <c r="C1665" s="3"/>
    </row>
    <row r="1666" spans="2:3">
      <c r="B1666" s="20"/>
      <c r="C1666" s="3"/>
    </row>
    <row r="1667" spans="2:3">
      <c r="B1667" s="20"/>
      <c r="C1667" s="3"/>
    </row>
    <row r="1668" spans="2:3">
      <c r="B1668" s="20"/>
      <c r="C1668" s="3"/>
    </row>
    <row r="1669" spans="2:3">
      <c r="B1669" s="20"/>
      <c r="C1669" s="3"/>
    </row>
    <row r="1670" spans="2:3">
      <c r="B1670" s="20"/>
      <c r="C1670" s="3"/>
    </row>
    <row r="1671" spans="2:3">
      <c r="B1671" s="20"/>
      <c r="C1671" s="3"/>
    </row>
    <row r="1672" spans="2:3">
      <c r="B1672" s="20"/>
      <c r="C1672" s="3"/>
    </row>
    <row r="1673" spans="2:3">
      <c r="B1673" s="20"/>
      <c r="C1673" s="3"/>
    </row>
    <row r="1674" spans="2:3">
      <c r="B1674" s="20"/>
      <c r="C1674" s="3"/>
    </row>
    <row r="1675" spans="2:3">
      <c r="B1675" s="20"/>
      <c r="C1675" s="3"/>
    </row>
    <row r="1676" spans="2:3">
      <c r="B1676" s="20"/>
      <c r="C1676" s="3"/>
    </row>
    <row r="1677" spans="2:3">
      <c r="B1677" s="20"/>
      <c r="C1677" s="3"/>
    </row>
    <row r="1678" spans="2:3">
      <c r="B1678" s="20"/>
      <c r="C1678" s="3"/>
    </row>
    <row r="1679" spans="2:3">
      <c r="B1679" s="20"/>
      <c r="C1679" s="3"/>
    </row>
    <row r="1680" spans="2:3">
      <c r="B1680" s="20"/>
      <c r="C1680" s="3"/>
    </row>
    <row r="1681" spans="2:3">
      <c r="B1681" s="20"/>
      <c r="C1681" s="3"/>
    </row>
    <row r="1682" spans="2:3">
      <c r="B1682" s="20"/>
      <c r="C1682" s="3"/>
    </row>
    <row r="1683" spans="2:3">
      <c r="B1683" s="20"/>
      <c r="C1683" s="3"/>
    </row>
    <row r="1684" spans="2:3">
      <c r="B1684" s="20"/>
      <c r="C1684" s="3"/>
    </row>
    <row r="1685" spans="2:3">
      <c r="B1685" s="20"/>
      <c r="C1685" s="3"/>
    </row>
    <row r="1686" spans="2:3">
      <c r="B1686" s="20"/>
      <c r="C1686" s="3"/>
    </row>
    <row r="1687" spans="2:3">
      <c r="B1687" s="20"/>
      <c r="C1687" s="3"/>
    </row>
    <row r="1688" spans="2:3">
      <c r="B1688" s="20"/>
      <c r="C1688" s="3"/>
    </row>
    <row r="1689" spans="2:3">
      <c r="B1689" s="20"/>
      <c r="C1689" s="3"/>
    </row>
    <row r="1690" spans="2:3">
      <c r="B1690" s="20"/>
      <c r="C1690" s="3"/>
    </row>
    <row r="1691" spans="2:3">
      <c r="B1691" s="20"/>
      <c r="C1691" s="3"/>
    </row>
    <row r="1692" spans="2:3">
      <c r="B1692" s="20"/>
      <c r="C1692" s="3"/>
    </row>
    <row r="1693" spans="2:3">
      <c r="B1693" s="20"/>
      <c r="C1693" s="3"/>
    </row>
    <row r="1694" spans="2:3">
      <c r="B1694" s="20"/>
      <c r="C1694" s="3"/>
    </row>
    <row r="1695" spans="2:3">
      <c r="B1695" s="20"/>
      <c r="C1695" s="3"/>
    </row>
    <row r="1696" spans="2:3">
      <c r="B1696" s="20"/>
      <c r="C1696" s="3"/>
    </row>
    <row r="1697" spans="2:3">
      <c r="B1697" s="20"/>
      <c r="C1697" s="3"/>
    </row>
    <row r="1698" spans="2:3">
      <c r="B1698" s="20"/>
      <c r="C1698" s="3"/>
    </row>
    <row r="1699" spans="2:3">
      <c r="B1699" s="20"/>
      <c r="C1699" s="3"/>
    </row>
    <row r="1700" spans="2:3">
      <c r="B1700" s="20"/>
      <c r="C1700" s="3"/>
    </row>
    <row r="1701" spans="2:3">
      <c r="B1701" s="20"/>
      <c r="C1701" s="3"/>
    </row>
    <row r="1702" spans="2:3">
      <c r="B1702" s="20"/>
      <c r="C1702" s="3"/>
    </row>
    <row r="1703" spans="2:3">
      <c r="B1703" s="20"/>
      <c r="C1703" s="3"/>
    </row>
    <row r="1704" spans="2:3">
      <c r="B1704" s="20"/>
      <c r="C1704" s="3"/>
    </row>
    <row r="1705" spans="2:3">
      <c r="B1705" s="20"/>
      <c r="C1705" s="3"/>
    </row>
    <row r="1706" spans="2:3">
      <c r="B1706" s="20"/>
      <c r="C1706" s="3"/>
    </row>
    <row r="1707" spans="2:3">
      <c r="B1707" s="20"/>
      <c r="C1707" s="3"/>
    </row>
    <row r="1708" spans="2:3">
      <c r="B1708" s="20"/>
      <c r="C1708" s="3"/>
    </row>
    <row r="1709" spans="2:3">
      <c r="B1709" s="20"/>
      <c r="C1709" s="3"/>
    </row>
    <row r="1710" spans="2:3">
      <c r="B1710" s="20"/>
      <c r="C1710" s="3"/>
    </row>
    <row r="1711" spans="2:3">
      <c r="B1711" s="20"/>
      <c r="C1711" s="3"/>
    </row>
    <row r="1712" spans="2:3">
      <c r="B1712" s="20"/>
      <c r="C1712" s="3"/>
    </row>
    <row r="1713" spans="2:3">
      <c r="B1713" s="20"/>
      <c r="C1713" s="3"/>
    </row>
    <row r="1714" spans="2:3">
      <c r="B1714" s="20"/>
      <c r="C1714" s="3"/>
    </row>
    <row r="1715" spans="2:3">
      <c r="B1715" s="20"/>
      <c r="C1715" s="3"/>
    </row>
    <row r="1716" spans="2:3">
      <c r="B1716" s="20"/>
      <c r="C1716" s="3"/>
    </row>
    <row r="1717" spans="2:3">
      <c r="B1717" s="20"/>
      <c r="C1717" s="3"/>
    </row>
    <row r="1718" spans="2:3">
      <c r="B1718" s="20"/>
      <c r="C1718" s="3"/>
    </row>
    <row r="1719" spans="2:3">
      <c r="B1719" s="20"/>
      <c r="C1719" s="3"/>
    </row>
    <row r="1720" spans="2:3">
      <c r="B1720" s="20"/>
      <c r="C1720" s="3"/>
    </row>
    <row r="1721" spans="2:3">
      <c r="B1721" s="20"/>
      <c r="C1721" s="3"/>
    </row>
    <row r="1722" spans="2:3">
      <c r="B1722" s="20"/>
      <c r="C1722" s="3"/>
    </row>
    <row r="1723" spans="2:3">
      <c r="B1723" s="20"/>
      <c r="C1723" s="3"/>
    </row>
    <row r="1724" spans="2:3">
      <c r="B1724" s="20"/>
      <c r="C1724" s="3"/>
    </row>
    <row r="1725" spans="2:3">
      <c r="B1725" s="20"/>
      <c r="C1725" s="3"/>
    </row>
    <row r="1726" spans="2:3">
      <c r="B1726" s="20"/>
      <c r="C1726" s="3"/>
    </row>
    <row r="1727" spans="2:3">
      <c r="B1727" s="20"/>
      <c r="C1727" s="3"/>
    </row>
    <row r="1728" spans="2:3">
      <c r="B1728" s="20"/>
      <c r="C1728" s="3"/>
    </row>
    <row r="1729" spans="2:3">
      <c r="B1729" s="20"/>
      <c r="C1729" s="3"/>
    </row>
    <row r="1730" spans="2:3">
      <c r="B1730" s="20"/>
      <c r="C1730" s="3"/>
    </row>
    <row r="1731" spans="2:3">
      <c r="B1731" s="20"/>
      <c r="C1731" s="3"/>
    </row>
    <row r="1732" spans="2:3">
      <c r="B1732" s="20"/>
      <c r="C1732" s="3"/>
    </row>
    <row r="1733" spans="2:3">
      <c r="B1733" s="20"/>
      <c r="C1733" s="3"/>
    </row>
    <row r="1734" spans="2:3">
      <c r="B1734" s="20"/>
      <c r="C1734" s="3"/>
    </row>
    <row r="1735" spans="2:3">
      <c r="B1735" s="20"/>
      <c r="C1735" s="3"/>
    </row>
    <row r="1736" spans="2:3">
      <c r="B1736" s="20"/>
      <c r="C1736" s="3"/>
    </row>
    <row r="1737" spans="2:3">
      <c r="B1737" s="20"/>
      <c r="C1737" s="3"/>
    </row>
    <row r="1738" spans="2:3">
      <c r="B1738" s="20"/>
      <c r="C1738" s="3"/>
    </row>
    <row r="1739" spans="2:3">
      <c r="B1739" s="20"/>
      <c r="C1739" s="3"/>
    </row>
    <row r="1740" spans="2:3">
      <c r="B1740" s="20"/>
      <c r="C1740" s="3"/>
    </row>
    <row r="1741" spans="2:3">
      <c r="B1741" s="20"/>
      <c r="C1741" s="3"/>
    </row>
    <row r="1742" spans="2:3">
      <c r="B1742" s="20"/>
      <c r="C1742" s="3"/>
    </row>
    <row r="1743" spans="2:3">
      <c r="B1743" s="20"/>
      <c r="C1743" s="3"/>
    </row>
    <row r="1744" spans="2:3">
      <c r="B1744" s="20"/>
      <c r="C1744" s="3"/>
    </row>
    <row r="1745" spans="2:3">
      <c r="B1745" s="20"/>
      <c r="C1745" s="3"/>
    </row>
    <row r="1746" spans="2:3">
      <c r="B1746" s="20"/>
      <c r="C1746" s="3"/>
    </row>
    <row r="1747" spans="2:3">
      <c r="B1747" s="20"/>
      <c r="C1747" s="3"/>
    </row>
    <row r="1748" spans="2:3">
      <c r="B1748" s="20"/>
      <c r="C1748" s="3"/>
    </row>
    <row r="1749" spans="2:3">
      <c r="B1749" s="20"/>
      <c r="C1749" s="3"/>
    </row>
    <row r="1750" spans="2:3">
      <c r="B1750" s="20"/>
      <c r="C1750" s="3"/>
    </row>
    <row r="1751" spans="2:3">
      <c r="B1751" s="20"/>
      <c r="C1751" s="3"/>
    </row>
    <row r="1752" spans="2:3">
      <c r="B1752" s="20"/>
      <c r="C1752" s="3"/>
    </row>
    <row r="1753" spans="2:3">
      <c r="B1753" s="20"/>
      <c r="C1753" s="3"/>
    </row>
    <row r="1754" spans="2:3">
      <c r="B1754" s="20"/>
      <c r="C1754" s="3"/>
    </row>
    <row r="1755" spans="2:3">
      <c r="B1755" s="20"/>
      <c r="C1755" s="3"/>
    </row>
    <row r="1756" spans="2:3">
      <c r="B1756" s="20"/>
      <c r="C1756" s="3"/>
    </row>
    <row r="1757" spans="2:3">
      <c r="B1757" s="20"/>
      <c r="C1757" s="3"/>
    </row>
    <row r="1758" spans="2:3">
      <c r="B1758" s="20"/>
      <c r="C1758" s="3"/>
    </row>
    <row r="1759" spans="2:3">
      <c r="B1759" s="20"/>
      <c r="C1759" s="3"/>
    </row>
    <row r="1760" spans="2:3">
      <c r="B1760" s="20"/>
      <c r="C1760" s="3"/>
    </row>
    <row r="1761" spans="2:3">
      <c r="B1761" s="20"/>
      <c r="C1761" s="3"/>
    </row>
    <row r="1762" spans="2:3">
      <c r="B1762" s="20"/>
      <c r="C1762" s="3"/>
    </row>
    <row r="1763" spans="2:3">
      <c r="B1763" s="20"/>
      <c r="C1763" s="3"/>
    </row>
    <row r="1764" spans="2:3">
      <c r="B1764" s="20"/>
      <c r="C1764" s="3"/>
    </row>
    <row r="1765" spans="2:3">
      <c r="B1765" s="20"/>
      <c r="C1765" s="3"/>
    </row>
    <row r="1766" spans="2:3">
      <c r="B1766" s="20"/>
      <c r="C1766" s="3"/>
    </row>
    <row r="1767" spans="2:3">
      <c r="B1767" s="20"/>
      <c r="C1767" s="3"/>
    </row>
    <row r="1768" spans="2:3">
      <c r="B1768" s="20"/>
      <c r="C1768" s="3"/>
    </row>
    <row r="1769" spans="2:3">
      <c r="B1769" s="20"/>
      <c r="C1769" s="3"/>
    </row>
    <row r="1770" spans="2:3">
      <c r="B1770" s="20"/>
      <c r="C1770" s="3"/>
    </row>
    <row r="1771" spans="2:3">
      <c r="B1771" s="20"/>
      <c r="C1771" s="3"/>
    </row>
    <row r="1772" spans="2:3">
      <c r="B1772" s="20"/>
      <c r="C1772" s="3"/>
    </row>
    <row r="1773" spans="2:3">
      <c r="B1773" s="20"/>
      <c r="C1773" s="3"/>
    </row>
    <row r="1774" spans="2:3">
      <c r="B1774" s="20"/>
      <c r="C1774" s="3"/>
    </row>
    <row r="1775" spans="2:3">
      <c r="B1775" s="20"/>
      <c r="C1775" s="3"/>
    </row>
    <row r="1776" spans="2:3">
      <c r="B1776" s="20"/>
      <c r="C1776" s="3"/>
    </row>
    <row r="1777" spans="2:3">
      <c r="B1777" s="20"/>
      <c r="C1777" s="3"/>
    </row>
    <row r="1778" spans="2:3">
      <c r="B1778" s="20"/>
      <c r="C1778" s="3"/>
    </row>
    <row r="1779" spans="2:3">
      <c r="B1779" s="20"/>
      <c r="C1779" s="3"/>
    </row>
    <row r="1780" spans="2:3">
      <c r="B1780" s="20"/>
      <c r="C1780" s="3"/>
    </row>
    <row r="1781" spans="2:3">
      <c r="B1781" s="20"/>
      <c r="C1781" s="3"/>
    </row>
    <row r="1782" spans="2:3">
      <c r="B1782" s="20"/>
      <c r="C1782" s="3"/>
    </row>
    <row r="1783" spans="2:3">
      <c r="B1783" s="20"/>
      <c r="C1783" s="3"/>
    </row>
    <row r="1784" spans="2:3">
      <c r="B1784" s="20"/>
      <c r="C1784" s="3"/>
    </row>
    <row r="1785" spans="2:3">
      <c r="B1785" s="20"/>
      <c r="C1785" s="3"/>
    </row>
    <row r="1786" spans="2:3">
      <c r="B1786" s="20"/>
      <c r="C1786" s="3"/>
    </row>
    <row r="1787" spans="2:3">
      <c r="B1787" s="20"/>
      <c r="C1787" s="3"/>
    </row>
    <row r="1788" spans="2:3">
      <c r="B1788" s="20"/>
      <c r="C1788" s="3"/>
    </row>
    <row r="1789" spans="2:3">
      <c r="B1789" s="20"/>
      <c r="C1789" s="3"/>
    </row>
    <row r="1790" spans="2:3">
      <c r="B1790" s="20"/>
      <c r="C1790" s="3"/>
    </row>
    <row r="1791" spans="2:3">
      <c r="B1791" s="20"/>
      <c r="C1791" s="3"/>
    </row>
    <row r="1792" spans="2:3">
      <c r="B1792" s="20"/>
      <c r="C1792" s="3"/>
    </row>
    <row r="1793" spans="2:3">
      <c r="B1793" s="20"/>
      <c r="C1793" s="3"/>
    </row>
    <row r="1794" spans="2:3">
      <c r="B1794" s="20"/>
      <c r="C1794" s="3"/>
    </row>
    <row r="1795" spans="2:3">
      <c r="B1795" s="20"/>
      <c r="C1795" s="3"/>
    </row>
    <row r="1796" spans="2:3">
      <c r="B1796" s="20"/>
      <c r="C1796" s="3"/>
    </row>
    <row r="1797" spans="2:3">
      <c r="B1797" s="20"/>
      <c r="C1797" s="3"/>
    </row>
    <row r="1798" spans="2:3">
      <c r="B1798" s="20"/>
      <c r="C1798" s="3"/>
    </row>
    <row r="1799" spans="2:3">
      <c r="B1799" s="20"/>
      <c r="C1799" s="3"/>
    </row>
    <row r="1800" spans="2:3">
      <c r="B1800" s="20"/>
      <c r="C1800" s="3"/>
    </row>
    <row r="1801" spans="2:3">
      <c r="B1801" s="20"/>
      <c r="C1801" s="3"/>
    </row>
    <row r="1802" spans="2:3">
      <c r="B1802" s="20"/>
      <c r="C1802" s="3"/>
    </row>
    <row r="1803" spans="2:3">
      <c r="B1803" s="20"/>
      <c r="C1803" s="3"/>
    </row>
    <row r="1804" spans="2:3">
      <c r="B1804" s="20"/>
      <c r="C1804" s="3"/>
    </row>
    <row r="1805" spans="2:3">
      <c r="B1805" s="20"/>
      <c r="C1805" s="3"/>
    </row>
    <row r="1806" spans="2:3">
      <c r="B1806" s="20"/>
      <c r="C1806" s="3"/>
    </row>
    <row r="1807" spans="2:3">
      <c r="B1807" s="20"/>
      <c r="C1807" s="3"/>
    </row>
    <row r="1808" spans="2:3">
      <c r="B1808" s="20"/>
      <c r="C1808" s="3"/>
    </row>
    <row r="1809" spans="2:3">
      <c r="B1809" s="20"/>
      <c r="C1809" s="3"/>
    </row>
    <row r="1810" spans="2:3">
      <c r="B1810" s="20"/>
      <c r="C1810" s="3"/>
    </row>
    <row r="1811" spans="2:3">
      <c r="B1811" s="20"/>
      <c r="C1811" s="3"/>
    </row>
    <row r="1812" spans="2:3">
      <c r="B1812" s="20"/>
      <c r="C1812" s="3"/>
    </row>
    <row r="1813" spans="2:3">
      <c r="B1813" s="20"/>
      <c r="C1813" s="3"/>
    </row>
    <row r="1814" spans="2:3">
      <c r="B1814" s="20"/>
      <c r="C1814" s="3"/>
    </row>
    <row r="1815" spans="2:3">
      <c r="B1815" s="20"/>
      <c r="C1815" s="3"/>
    </row>
    <row r="1816" spans="2:3">
      <c r="B1816" s="20"/>
      <c r="C1816" s="3"/>
    </row>
    <row r="1817" spans="2:3">
      <c r="B1817" s="20"/>
      <c r="C1817" s="3"/>
    </row>
    <row r="1818" spans="2:3">
      <c r="B1818" s="20"/>
      <c r="C1818" s="3"/>
    </row>
    <row r="1819" spans="2:3">
      <c r="B1819" s="20"/>
      <c r="C1819" s="3"/>
    </row>
    <row r="1820" spans="2:3">
      <c r="B1820" s="20"/>
      <c r="C1820" s="3"/>
    </row>
    <row r="1821" spans="2:3">
      <c r="B1821" s="20"/>
      <c r="C1821" s="3"/>
    </row>
    <row r="1822" spans="2:3">
      <c r="B1822" s="20"/>
      <c r="C1822" s="3"/>
    </row>
    <row r="1823" spans="2:3">
      <c r="B1823" s="20"/>
      <c r="C1823" s="3"/>
    </row>
    <row r="1824" spans="2:3">
      <c r="B1824" s="20"/>
      <c r="C1824" s="3"/>
    </row>
    <row r="1825" spans="2:3">
      <c r="B1825" s="20"/>
      <c r="C1825" s="3"/>
    </row>
    <row r="1826" spans="2:3">
      <c r="B1826" s="20"/>
      <c r="C1826" s="3"/>
    </row>
    <row r="1827" spans="2:3">
      <c r="B1827" s="20"/>
      <c r="C1827" s="3"/>
    </row>
    <row r="1828" spans="2:3">
      <c r="B1828" s="20"/>
      <c r="C1828" s="3"/>
    </row>
    <row r="1829" spans="2:3">
      <c r="B1829" s="20"/>
      <c r="C1829" s="3"/>
    </row>
    <row r="1830" spans="2:3">
      <c r="B1830" s="20"/>
      <c r="C1830" s="3"/>
    </row>
    <row r="1831" spans="2:3">
      <c r="B1831" s="20"/>
      <c r="C1831" s="3"/>
    </row>
    <row r="1832" spans="2:3">
      <c r="B1832" s="20"/>
      <c r="C1832" s="3"/>
    </row>
    <row r="1833" spans="2:3">
      <c r="B1833" s="20"/>
      <c r="C1833" s="3"/>
    </row>
    <row r="1834" spans="2:3">
      <c r="B1834" s="20"/>
      <c r="C1834" s="3"/>
    </row>
    <row r="1835" spans="2:3">
      <c r="B1835" s="20"/>
      <c r="C1835" s="3"/>
    </row>
    <row r="1836" spans="2:3">
      <c r="B1836" s="20"/>
      <c r="C1836" s="34"/>
    </row>
    <row r="1837" spans="2:3">
      <c r="B1837" s="20"/>
      <c r="C1837" s="3"/>
    </row>
    <row r="1838" spans="2:3">
      <c r="B1838" s="20"/>
      <c r="C1838" s="3"/>
    </row>
    <row r="1839" spans="2:3">
      <c r="B1839" s="20"/>
      <c r="C1839" s="3"/>
    </row>
    <row r="1840" spans="2:3">
      <c r="B1840" s="20"/>
      <c r="C1840" s="3"/>
    </row>
    <row r="1841" spans="2:3">
      <c r="B1841" s="20"/>
      <c r="C1841" s="3"/>
    </row>
    <row r="1842" spans="2:3">
      <c r="B1842" s="20"/>
      <c r="C1842" s="3"/>
    </row>
    <row r="1843" spans="2:3">
      <c r="B1843" s="20"/>
      <c r="C1843" s="3"/>
    </row>
    <row r="1844" spans="2:3">
      <c r="B1844" s="20"/>
      <c r="C1844" s="3"/>
    </row>
    <row r="1845" spans="2:3">
      <c r="B1845" s="20"/>
      <c r="C1845" s="3"/>
    </row>
    <row r="1846" spans="2:3">
      <c r="B1846" s="20"/>
      <c r="C1846" s="3"/>
    </row>
    <row r="1847" spans="2:3">
      <c r="B1847" s="20"/>
      <c r="C1847" s="3"/>
    </row>
    <row r="1848" spans="2:3">
      <c r="B1848" s="20"/>
      <c r="C1848" s="3"/>
    </row>
    <row r="1849" spans="2:3">
      <c r="B1849" s="20"/>
      <c r="C1849" s="3"/>
    </row>
    <row r="1850" spans="2:3">
      <c r="B1850" s="20"/>
      <c r="C1850" s="3"/>
    </row>
    <row r="1851" spans="2:3">
      <c r="B1851" s="20"/>
      <c r="C1851" s="3"/>
    </row>
    <row r="1852" spans="2:3">
      <c r="B1852" s="20"/>
      <c r="C1852" s="3"/>
    </row>
    <row r="1853" spans="2:3">
      <c r="B1853" s="20"/>
      <c r="C1853" s="3"/>
    </row>
    <row r="1854" spans="2:3">
      <c r="B1854" s="20"/>
      <c r="C1854" s="3"/>
    </row>
    <row r="1855" spans="2:3">
      <c r="B1855" s="20"/>
      <c r="C1855" s="3"/>
    </row>
    <row r="1856" spans="2:3">
      <c r="B1856" s="20"/>
      <c r="C1856" s="3"/>
    </row>
    <row r="1857" spans="2:3">
      <c r="B1857" s="20"/>
      <c r="C1857" s="3"/>
    </row>
    <row r="1858" spans="2:3">
      <c r="B1858" s="20"/>
      <c r="C1858" s="3"/>
    </row>
    <row r="1859" spans="2:3">
      <c r="B1859" s="20"/>
      <c r="C1859" s="3"/>
    </row>
    <row r="1860" spans="2:3">
      <c r="B1860" s="20"/>
      <c r="C1860" s="3"/>
    </row>
    <row r="1861" spans="2:3">
      <c r="B1861" s="20"/>
      <c r="C1861" s="3"/>
    </row>
    <row r="1862" spans="2:3">
      <c r="B1862" s="20"/>
      <c r="C1862" s="3"/>
    </row>
    <row r="1863" spans="2:3">
      <c r="B1863" s="20"/>
      <c r="C1863" s="3"/>
    </row>
    <row r="1864" spans="2:3">
      <c r="B1864" s="20"/>
      <c r="C1864" s="3"/>
    </row>
    <row r="1865" spans="2:3">
      <c r="B1865" s="20"/>
      <c r="C1865" s="3"/>
    </row>
    <row r="1866" spans="2:3">
      <c r="B1866" s="20"/>
      <c r="C1866" s="3"/>
    </row>
    <row r="1867" spans="2:3">
      <c r="B1867" s="20"/>
      <c r="C1867" s="3"/>
    </row>
    <row r="1868" spans="2:3">
      <c r="B1868" s="20"/>
      <c r="C1868" s="3"/>
    </row>
    <row r="1869" spans="2:3">
      <c r="B1869" s="20"/>
      <c r="C1869" s="3"/>
    </row>
    <row r="1870" spans="2:3">
      <c r="B1870" s="20"/>
      <c r="C1870" s="3"/>
    </row>
    <row r="1871" spans="2:3">
      <c r="B1871" s="20"/>
      <c r="C1871" s="3"/>
    </row>
    <row r="1872" spans="2:3">
      <c r="B1872" s="20"/>
      <c r="C1872" s="3"/>
    </row>
    <row r="1873" spans="2:3">
      <c r="B1873" s="20"/>
      <c r="C1873" s="3"/>
    </row>
    <row r="1874" spans="2:3">
      <c r="B1874" s="20"/>
      <c r="C1874" s="3"/>
    </row>
    <row r="1875" spans="2:3">
      <c r="B1875" s="20"/>
      <c r="C1875" s="3"/>
    </row>
    <row r="1876" spans="2:3">
      <c r="B1876" s="20"/>
      <c r="C1876" s="3"/>
    </row>
    <row r="1877" spans="2:3">
      <c r="B1877" s="20"/>
      <c r="C1877" s="3"/>
    </row>
    <row r="1878" spans="2:3">
      <c r="B1878" s="20"/>
      <c r="C1878" s="3"/>
    </row>
    <row r="1879" spans="2:3">
      <c r="B1879" s="20"/>
      <c r="C1879" s="3"/>
    </row>
    <row r="1880" spans="2:3">
      <c r="B1880" s="20"/>
      <c r="C1880" s="3"/>
    </row>
    <row r="1881" spans="2:3">
      <c r="B1881" s="20"/>
      <c r="C1881" s="3"/>
    </row>
    <row r="1882" spans="2:3">
      <c r="B1882" s="20"/>
      <c r="C1882" s="3"/>
    </row>
    <row r="1883" spans="2:3">
      <c r="B1883" s="20"/>
      <c r="C1883" s="3"/>
    </row>
    <row r="1884" spans="2:3">
      <c r="B1884" s="20"/>
      <c r="C1884" s="3"/>
    </row>
    <row r="1885" spans="2:3">
      <c r="B1885" s="20"/>
      <c r="C1885" s="3"/>
    </row>
    <row r="1886" spans="2:3">
      <c r="B1886" s="20"/>
      <c r="C1886" s="3"/>
    </row>
    <row r="1887" spans="2:3">
      <c r="B1887" s="20"/>
      <c r="C1887" s="3"/>
    </row>
    <row r="1888" spans="2:3">
      <c r="B1888" s="20"/>
      <c r="C1888" s="3"/>
    </row>
    <row r="1889" spans="2:3">
      <c r="B1889" s="20"/>
      <c r="C1889" s="3"/>
    </row>
    <row r="1890" spans="2:3">
      <c r="B1890" s="20"/>
      <c r="C1890" s="3"/>
    </row>
    <row r="1891" spans="2:3">
      <c r="B1891" s="20"/>
      <c r="C1891" s="3"/>
    </row>
    <row r="1892" spans="2:3">
      <c r="B1892" s="20"/>
      <c r="C1892" s="3"/>
    </row>
    <row r="1893" spans="2:3">
      <c r="B1893" s="20"/>
      <c r="C1893" s="3"/>
    </row>
    <row r="1894" spans="2:3">
      <c r="B1894" s="20"/>
      <c r="C1894" s="3"/>
    </row>
    <row r="1895" spans="2:3">
      <c r="B1895" s="20"/>
      <c r="C1895" s="3"/>
    </row>
    <row r="1896" spans="2:3">
      <c r="B1896" s="20"/>
      <c r="C1896" s="3"/>
    </row>
    <row r="1897" spans="2:3">
      <c r="B1897" s="20"/>
      <c r="C1897" s="3"/>
    </row>
    <row r="1898" spans="2:3">
      <c r="B1898" s="20"/>
      <c r="C1898" s="3"/>
    </row>
    <row r="1899" spans="2:3">
      <c r="B1899" s="20"/>
      <c r="C1899" s="3"/>
    </row>
    <row r="1900" spans="2:3">
      <c r="B1900" s="20"/>
      <c r="C1900" s="3"/>
    </row>
    <row r="1901" spans="2:3">
      <c r="B1901" s="20"/>
      <c r="C1901" s="3"/>
    </row>
    <row r="1902" spans="2:3">
      <c r="B1902" s="20"/>
      <c r="C1902" s="3"/>
    </row>
    <row r="1903" spans="2:3">
      <c r="B1903" s="20"/>
      <c r="C1903" s="3"/>
    </row>
    <row r="1904" spans="2:3">
      <c r="B1904" s="20"/>
      <c r="C1904" s="3"/>
    </row>
    <row r="1905" spans="2:3">
      <c r="B1905" s="20"/>
      <c r="C1905" s="3"/>
    </row>
    <row r="1906" spans="2:3">
      <c r="B1906" s="20"/>
      <c r="C1906" s="3"/>
    </row>
    <row r="1907" spans="2:3">
      <c r="B1907" s="20"/>
      <c r="C1907" s="3"/>
    </row>
    <row r="1908" spans="2:3">
      <c r="B1908" s="20"/>
      <c r="C1908" s="3"/>
    </row>
    <row r="1909" spans="2:3">
      <c r="B1909" s="20"/>
      <c r="C1909" s="3"/>
    </row>
    <row r="1910" spans="2:3">
      <c r="B1910" s="20"/>
      <c r="C1910" s="3"/>
    </row>
    <row r="1911" spans="2:3">
      <c r="B1911" s="20"/>
      <c r="C1911" s="3"/>
    </row>
    <row r="1912" spans="2:3">
      <c r="B1912" s="20"/>
      <c r="C1912" s="3"/>
    </row>
    <row r="1913" spans="2:3">
      <c r="B1913" s="20"/>
      <c r="C1913" s="3"/>
    </row>
    <row r="1914" spans="2:3">
      <c r="B1914" s="20"/>
      <c r="C1914" s="3"/>
    </row>
    <row r="1915" spans="2:3">
      <c r="B1915" s="20"/>
      <c r="C1915" s="3"/>
    </row>
    <row r="1916" spans="2:3">
      <c r="B1916" s="20"/>
      <c r="C1916" s="3"/>
    </row>
    <row r="1917" spans="2:3">
      <c r="B1917" s="20"/>
      <c r="C1917" s="3"/>
    </row>
    <row r="1918" spans="2:3">
      <c r="B1918" s="20"/>
      <c r="C1918" s="3"/>
    </row>
    <row r="1919" spans="2:3">
      <c r="B1919" s="20"/>
      <c r="C1919" s="3"/>
    </row>
    <row r="1920" spans="2:3">
      <c r="B1920" s="20"/>
      <c r="C1920" s="3"/>
    </row>
    <row r="1921" spans="2:3">
      <c r="B1921" s="20"/>
      <c r="C1921" s="3"/>
    </row>
    <row r="1922" spans="2:3">
      <c r="B1922" s="20"/>
      <c r="C1922" s="3"/>
    </row>
    <row r="1923" spans="2:3">
      <c r="B1923" s="20"/>
      <c r="C1923" s="3"/>
    </row>
    <row r="1924" spans="2:3">
      <c r="B1924" s="20"/>
      <c r="C1924" s="3"/>
    </row>
    <row r="1925" spans="2:3">
      <c r="B1925" s="20"/>
      <c r="C1925" s="3"/>
    </row>
    <row r="1926" spans="2:3">
      <c r="B1926" s="20"/>
      <c r="C1926" s="3"/>
    </row>
    <row r="1927" spans="2:3">
      <c r="B1927" s="20"/>
      <c r="C1927" s="3"/>
    </row>
    <row r="1928" spans="2:3">
      <c r="B1928" s="20"/>
      <c r="C1928" s="3"/>
    </row>
    <row r="1929" spans="2:3">
      <c r="B1929" s="20"/>
      <c r="C1929" s="3"/>
    </row>
    <row r="1930" spans="2:3">
      <c r="B1930" s="20"/>
      <c r="C1930" s="3"/>
    </row>
    <row r="1931" spans="2:3">
      <c r="B1931" s="20"/>
      <c r="C1931" s="3"/>
    </row>
    <row r="1932" spans="2:3">
      <c r="B1932" s="20"/>
      <c r="C1932" s="3"/>
    </row>
    <row r="1933" spans="2:3">
      <c r="B1933" s="20"/>
      <c r="C1933" s="3"/>
    </row>
    <row r="1934" spans="2:3">
      <c r="B1934" s="20"/>
      <c r="C1934" s="3"/>
    </row>
    <row r="1935" spans="2:3">
      <c r="B1935" s="20"/>
      <c r="C1935" s="3"/>
    </row>
    <row r="1936" spans="2:3">
      <c r="B1936" s="20"/>
      <c r="C1936" s="3"/>
    </row>
    <row r="1937" spans="2:3">
      <c r="B1937" s="20"/>
      <c r="C1937" s="3"/>
    </row>
    <row r="1938" spans="2:3">
      <c r="B1938" s="20"/>
      <c r="C1938" s="3"/>
    </row>
    <row r="1939" spans="2:3">
      <c r="B1939" s="20"/>
      <c r="C1939" s="3"/>
    </row>
    <row r="1940" spans="2:3">
      <c r="B1940" s="20"/>
      <c r="C1940" s="3"/>
    </row>
    <row r="1941" spans="2:3">
      <c r="B1941" s="20"/>
      <c r="C1941" s="3"/>
    </row>
    <row r="1942" spans="2:3">
      <c r="B1942" s="20"/>
      <c r="C1942" s="3"/>
    </row>
    <row r="1943" spans="2:3">
      <c r="B1943" s="20"/>
      <c r="C1943" s="3"/>
    </row>
    <row r="1944" spans="2:3">
      <c r="B1944" s="20"/>
      <c r="C1944" s="3"/>
    </row>
    <row r="1945" spans="2:3">
      <c r="B1945" s="20"/>
      <c r="C1945" s="3"/>
    </row>
    <row r="1946" spans="2:3">
      <c r="B1946" s="20"/>
      <c r="C1946" s="3"/>
    </row>
    <row r="1947" spans="2:3">
      <c r="B1947" s="20"/>
      <c r="C1947" s="3"/>
    </row>
    <row r="1948" spans="2:3">
      <c r="B1948" s="20"/>
      <c r="C1948" s="3"/>
    </row>
    <row r="1949" spans="2:3">
      <c r="B1949" s="20"/>
      <c r="C1949" s="3"/>
    </row>
    <row r="1950" spans="2:3">
      <c r="B1950" s="20"/>
      <c r="C1950" s="3"/>
    </row>
    <row r="1951" spans="2:3">
      <c r="B1951" s="20"/>
      <c r="C1951" s="3"/>
    </row>
    <row r="1952" spans="2:3">
      <c r="B1952" s="20"/>
      <c r="C1952" s="3"/>
    </row>
    <row r="1953" spans="2:3">
      <c r="B1953" s="20"/>
      <c r="C1953" s="3"/>
    </row>
    <row r="1954" spans="2:3">
      <c r="B1954" s="20"/>
      <c r="C1954" s="3"/>
    </row>
    <row r="1955" spans="2:3">
      <c r="B1955" s="20"/>
      <c r="C1955" s="3"/>
    </row>
    <row r="1956" spans="2:3">
      <c r="B1956" s="20"/>
      <c r="C1956" s="3"/>
    </row>
    <row r="1957" spans="2:3">
      <c r="B1957" s="20"/>
      <c r="C1957" s="3"/>
    </row>
    <row r="1958" spans="2:3">
      <c r="B1958" s="20"/>
      <c r="C1958" s="3"/>
    </row>
    <row r="1959" spans="2:3">
      <c r="B1959" s="20"/>
      <c r="C1959" s="3"/>
    </row>
    <row r="1960" spans="2:3">
      <c r="B1960" s="20"/>
      <c r="C1960" s="3"/>
    </row>
    <row r="1961" spans="2:3">
      <c r="B1961" s="20"/>
      <c r="C1961" s="3"/>
    </row>
    <row r="1962" spans="2:3">
      <c r="B1962" s="20"/>
      <c r="C1962" s="3"/>
    </row>
    <row r="1963" spans="2:3">
      <c r="B1963" s="20"/>
      <c r="C1963" s="3"/>
    </row>
    <row r="1964" spans="2:3">
      <c r="B1964" s="20"/>
      <c r="C1964" s="3"/>
    </row>
    <row r="1965" spans="2:3">
      <c r="B1965" s="20"/>
      <c r="C1965" s="3"/>
    </row>
    <row r="1966" spans="2:3">
      <c r="B1966" s="20"/>
      <c r="C1966" s="3"/>
    </row>
    <row r="1967" spans="2:3">
      <c r="B1967" s="20"/>
      <c r="C1967" s="3"/>
    </row>
    <row r="1968" spans="2:3">
      <c r="B1968" s="20"/>
      <c r="C1968" s="3"/>
    </row>
    <row r="1969" spans="2:3">
      <c r="B1969" s="20"/>
      <c r="C1969" s="3"/>
    </row>
    <row r="1970" spans="2:3">
      <c r="B1970" s="20"/>
      <c r="C1970" s="3"/>
    </row>
    <row r="1971" spans="2:3">
      <c r="B1971" s="20"/>
      <c r="C1971" s="3"/>
    </row>
    <row r="1972" spans="2:3">
      <c r="B1972" s="20"/>
      <c r="C1972" s="3"/>
    </row>
    <row r="1973" spans="2:3">
      <c r="B1973" s="20"/>
      <c r="C1973" s="3"/>
    </row>
    <row r="1974" spans="2:3">
      <c r="B1974" s="20"/>
      <c r="C1974" s="3"/>
    </row>
    <row r="1975" spans="2:3">
      <c r="B1975" s="20"/>
      <c r="C1975" s="3"/>
    </row>
    <row r="1976" spans="2:3">
      <c r="B1976" s="20"/>
      <c r="C1976" s="3"/>
    </row>
    <row r="1977" spans="2:3">
      <c r="B1977" s="20"/>
      <c r="C1977" s="3"/>
    </row>
    <row r="1978" spans="2:3">
      <c r="B1978" s="20"/>
      <c r="C1978" s="3"/>
    </row>
    <row r="1979" spans="2:3">
      <c r="B1979" s="20"/>
      <c r="C1979" s="3"/>
    </row>
    <row r="1980" spans="2:3">
      <c r="B1980" s="20"/>
      <c r="C1980" s="3"/>
    </row>
    <row r="1981" spans="2:3">
      <c r="B1981" s="20"/>
      <c r="C1981" s="3"/>
    </row>
    <row r="1982" spans="2:3">
      <c r="B1982" s="20"/>
      <c r="C1982" s="3"/>
    </row>
    <row r="1983" spans="2:3">
      <c r="B1983" s="20"/>
      <c r="C1983" s="3"/>
    </row>
    <row r="1984" spans="2:3">
      <c r="B1984" s="20"/>
      <c r="C1984" s="3"/>
    </row>
    <row r="1985" spans="2:3">
      <c r="B1985" s="20"/>
      <c r="C1985" s="3"/>
    </row>
    <row r="1986" spans="2:3">
      <c r="B1986" s="20"/>
      <c r="C1986" s="3"/>
    </row>
    <row r="1987" spans="2:3">
      <c r="B1987" s="20"/>
      <c r="C1987" s="3"/>
    </row>
    <row r="1988" spans="2:3">
      <c r="B1988" s="20"/>
      <c r="C1988" s="3"/>
    </row>
    <row r="1989" spans="2:3">
      <c r="B1989" s="20"/>
      <c r="C1989" s="3"/>
    </row>
    <row r="1990" spans="2:3">
      <c r="B1990" s="20"/>
      <c r="C1990" s="3"/>
    </row>
    <row r="1991" spans="2:3">
      <c r="B1991" s="20"/>
      <c r="C1991" s="3"/>
    </row>
    <row r="1992" spans="2:3">
      <c r="B1992" s="20"/>
      <c r="C1992" s="3"/>
    </row>
    <row r="1993" spans="2:3">
      <c r="B1993" s="20"/>
      <c r="C1993" s="3"/>
    </row>
    <row r="1994" spans="2:3">
      <c r="B1994" s="20"/>
      <c r="C1994" s="3"/>
    </row>
    <row r="1995" spans="2:3">
      <c r="B1995" s="20"/>
      <c r="C1995" s="3"/>
    </row>
    <row r="1996" spans="2:3">
      <c r="B1996" s="20"/>
      <c r="C1996" s="3"/>
    </row>
    <row r="1997" spans="2:3">
      <c r="B1997" s="20"/>
      <c r="C1997" s="3"/>
    </row>
    <row r="1998" spans="2:3">
      <c r="B1998" s="20"/>
      <c r="C1998" s="3"/>
    </row>
    <row r="1999" spans="2:3">
      <c r="B1999" s="20"/>
      <c r="C1999" s="3"/>
    </row>
    <row r="2000" spans="2:3">
      <c r="B2000" s="20"/>
      <c r="C2000" s="3"/>
    </row>
    <row r="2001" spans="2:3">
      <c r="B2001" s="20"/>
      <c r="C2001" s="3"/>
    </row>
    <row r="2002" spans="2:3">
      <c r="B2002" s="20"/>
      <c r="C2002" s="3"/>
    </row>
    <row r="2003" spans="2:3">
      <c r="B2003" s="20"/>
      <c r="C2003" s="3"/>
    </row>
    <row r="2004" spans="2:3">
      <c r="B2004" s="20"/>
      <c r="C2004" s="3"/>
    </row>
    <row r="2005" spans="2:3">
      <c r="B2005" s="20"/>
      <c r="C2005" s="3"/>
    </row>
    <row r="2006" spans="2:3">
      <c r="B2006" s="20"/>
      <c r="C2006" s="3"/>
    </row>
    <row r="2007" spans="2:3">
      <c r="B2007" s="20"/>
      <c r="C2007" s="3"/>
    </row>
    <row r="2008" spans="2:3">
      <c r="B2008" s="20"/>
      <c r="C2008" s="3"/>
    </row>
    <row r="2009" spans="2:3">
      <c r="B2009" s="20"/>
      <c r="C2009" s="3"/>
    </row>
    <row r="2010" spans="2:3">
      <c r="B2010" s="20"/>
      <c r="C2010" s="3"/>
    </row>
    <row r="2011" spans="2:3">
      <c r="B2011" s="20"/>
      <c r="C2011" s="3"/>
    </row>
    <row r="2012" spans="2:3">
      <c r="B2012" s="20"/>
      <c r="C2012" s="3"/>
    </row>
    <row r="2013" spans="2:3">
      <c r="B2013" s="20"/>
      <c r="C2013" s="3"/>
    </row>
    <row r="2014" spans="2:3">
      <c r="B2014" s="20"/>
      <c r="C2014" s="3"/>
    </row>
    <row r="2015" spans="2:3">
      <c r="B2015" s="20"/>
      <c r="C2015" s="3"/>
    </row>
    <row r="2016" spans="2:3">
      <c r="B2016" s="20"/>
      <c r="C2016" s="3"/>
    </row>
    <row r="2017" spans="2:3">
      <c r="B2017" s="20"/>
      <c r="C2017" s="3"/>
    </row>
    <row r="2018" spans="2:3">
      <c r="B2018" s="20"/>
      <c r="C2018" s="3"/>
    </row>
    <row r="2019" spans="2:3">
      <c r="B2019" s="20"/>
      <c r="C2019" s="3"/>
    </row>
    <row r="2020" spans="2:3">
      <c r="B2020" s="20"/>
      <c r="C2020" s="3"/>
    </row>
    <row r="2021" spans="2:3">
      <c r="B2021" s="20"/>
      <c r="C2021" s="3"/>
    </row>
    <row r="2022" spans="2:3">
      <c r="B2022" s="20"/>
      <c r="C2022" s="3"/>
    </row>
    <row r="2023" spans="2:3">
      <c r="B2023" s="20"/>
      <c r="C2023" s="3"/>
    </row>
    <row r="2024" spans="2:3">
      <c r="B2024" s="20"/>
      <c r="C2024" s="3"/>
    </row>
    <row r="2025" spans="2:3">
      <c r="B2025" s="20"/>
      <c r="C2025" s="3"/>
    </row>
    <row r="2026" spans="2:3">
      <c r="B2026" s="20"/>
      <c r="C2026" s="3"/>
    </row>
    <row r="2027" spans="2:3">
      <c r="B2027" s="20"/>
      <c r="C2027" s="3"/>
    </row>
    <row r="2028" spans="2:3">
      <c r="B2028" s="20"/>
      <c r="C2028" s="3"/>
    </row>
    <row r="2029" spans="2:3">
      <c r="B2029" s="20"/>
      <c r="C2029" s="3"/>
    </row>
    <row r="2030" spans="2:3">
      <c r="B2030" s="20"/>
      <c r="C2030" s="3"/>
    </row>
    <row r="2031" spans="2:3">
      <c r="B2031" s="20"/>
      <c r="C2031" s="3"/>
    </row>
    <row r="2032" spans="2:3">
      <c r="B2032" s="20"/>
      <c r="C2032" s="3"/>
    </row>
    <row r="2033" spans="2:3">
      <c r="B2033" s="20"/>
      <c r="C2033" s="3"/>
    </row>
    <row r="2034" spans="2:3">
      <c r="B2034" s="20"/>
      <c r="C2034" s="3"/>
    </row>
    <row r="2035" spans="2:3">
      <c r="B2035" s="20"/>
      <c r="C2035" s="3"/>
    </row>
    <row r="2036" spans="2:3">
      <c r="B2036" s="20"/>
      <c r="C2036" s="3"/>
    </row>
    <row r="2037" spans="2:3">
      <c r="B2037" s="20"/>
      <c r="C2037" s="3"/>
    </row>
    <row r="2038" spans="2:3">
      <c r="B2038" s="20"/>
      <c r="C2038" s="3"/>
    </row>
    <row r="2039" spans="2:3">
      <c r="B2039" s="20"/>
      <c r="C2039" s="3"/>
    </row>
    <row r="2040" spans="2:3">
      <c r="B2040" s="20"/>
      <c r="C2040" s="3"/>
    </row>
    <row r="2041" spans="2:3">
      <c r="B2041" s="20"/>
      <c r="C2041" s="3"/>
    </row>
    <row r="2042" spans="2:3">
      <c r="B2042" s="20"/>
      <c r="C2042" s="3"/>
    </row>
    <row r="2043" spans="2:3">
      <c r="B2043" s="20"/>
      <c r="C2043" s="3"/>
    </row>
    <row r="2044" spans="2:3">
      <c r="B2044" s="20"/>
      <c r="C2044" s="3"/>
    </row>
    <row r="2045" spans="2:3">
      <c r="B2045" s="20"/>
      <c r="C2045" s="3"/>
    </row>
    <row r="2046" spans="2:3">
      <c r="B2046" s="20"/>
      <c r="C2046" s="3"/>
    </row>
    <row r="2047" spans="2:3">
      <c r="B2047" s="20"/>
      <c r="C2047" s="3"/>
    </row>
    <row r="2048" spans="2:3">
      <c r="B2048" s="20"/>
      <c r="C2048" s="3"/>
    </row>
    <row r="2049" spans="2:3">
      <c r="B2049" s="20"/>
      <c r="C2049" s="3"/>
    </row>
    <row r="2050" spans="2:3">
      <c r="B2050" s="20"/>
      <c r="C2050" s="3"/>
    </row>
    <row r="2051" spans="2:3">
      <c r="B2051" s="20"/>
      <c r="C2051" s="3"/>
    </row>
    <row r="2052" spans="2:3">
      <c r="B2052" s="20"/>
      <c r="C2052" s="3"/>
    </row>
    <row r="2053" spans="2:3">
      <c r="B2053" s="20"/>
      <c r="C2053" s="3"/>
    </row>
    <row r="2054" spans="2:3">
      <c r="B2054" s="20"/>
      <c r="C2054" s="3"/>
    </row>
    <row r="2055" spans="2:3">
      <c r="B2055" s="20"/>
      <c r="C2055" s="3"/>
    </row>
    <row r="2056" spans="2:3">
      <c r="B2056" s="20"/>
      <c r="C2056" s="3"/>
    </row>
    <row r="2057" spans="2:3">
      <c r="B2057" s="20"/>
      <c r="C2057" s="3"/>
    </row>
    <row r="2058" spans="2:3">
      <c r="B2058" s="20"/>
      <c r="C2058" s="3"/>
    </row>
    <row r="2059" spans="2:3">
      <c r="B2059" s="20"/>
      <c r="C2059" s="3"/>
    </row>
    <row r="2060" spans="2:3">
      <c r="B2060" s="20"/>
      <c r="C2060" s="3"/>
    </row>
    <row r="2061" spans="2:3">
      <c r="B2061" s="20"/>
      <c r="C2061" s="3"/>
    </row>
    <row r="2062" spans="2:3">
      <c r="B2062" s="20"/>
      <c r="C2062" s="3"/>
    </row>
    <row r="2063" spans="2:3">
      <c r="B2063" s="20"/>
      <c r="C2063" s="3"/>
    </row>
    <row r="2064" spans="2:3">
      <c r="B2064" s="20"/>
      <c r="C2064" s="3"/>
    </row>
    <row r="2065" spans="2:3">
      <c r="B2065" s="20"/>
      <c r="C2065" s="3"/>
    </row>
    <row r="2066" spans="2:3">
      <c r="B2066" s="20"/>
      <c r="C2066" s="3"/>
    </row>
    <row r="2067" spans="2:3">
      <c r="B2067" s="20"/>
      <c r="C2067" s="3"/>
    </row>
    <row r="2068" spans="2:3">
      <c r="B2068" s="20"/>
      <c r="C2068" s="3"/>
    </row>
    <row r="2069" spans="2:3">
      <c r="B2069" s="20"/>
      <c r="C2069" s="3"/>
    </row>
    <row r="2070" spans="2:3">
      <c r="B2070" s="20"/>
      <c r="C2070" s="3"/>
    </row>
    <row r="2071" spans="2:3">
      <c r="B2071" s="20"/>
      <c r="C2071" s="3"/>
    </row>
    <row r="2072" spans="2:3">
      <c r="B2072" s="20"/>
      <c r="C2072" s="3"/>
    </row>
    <row r="2073" spans="2:3">
      <c r="B2073" s="20"/>
      <c r="C2073" s="3"/>
    </row>
    <row r="2074" spans="2:3">
      <c r="B2074" s="20"/>
      <c r="C2074" s="3"/>
    </row>
    <row r="2075" spans="2:3">
      <c r="B2075" s="20"/>
      <c r="C2075" s="3"/>
    </row>
    <row r="2076" spans="2:3">
      <c r="B2076" s="20"/>
      <c r="C2076" s="3"/>
    </row>
    <row r="2077" spans="2:3">
      <c r="B2077" s="20"/>
      <c r="C2077" s="3"/>
    </row>
    <row r="2078" spans="2:3">
      <c r="B2078" s="20"/>
      <c r="C2078" s="3"/>
    </row>
    <row r="2079" spans="2:3">
      <c r="B2079" s="20"/>
      <c r="C2079" s="3"/>
    </row>
    <row r="2080" spans="2:3">
      <c r="B2080" s="20"/>
      <c r="C2080" s="3"/>
    </row>
    <row r="2081" spans="2:3">
      <c r="B2081" s="20"/>
      <c r="C2081" s="3"/>
    </row>
    <row r="2082" spans="2:3">
      <c r="B2082" s="20"/>
      <c r="C2082" s="3"/>
    </row>
    <row r="2083" spans="2:3">
      <c r="B2083" s="20"/>
      <c r="C2083" s="3"/>
    </row>
    <row r="2084" spans="2:3">
      <c r="B2084" s="20"/>
      <c r="C2084" s="3"/>
    </row>
    <row r="2085" spans="2:3">
      <c r="B2085" s="20"/>
      <c r="C2085" s="3"/>
    </row>
    <row r="2086" spans="2:3">
      <c r="B2086" s="20"/>
      <c r="C2086" s="3"/>
    </row>
    <row r="2087" spans="2:3">
      <c r="B2087" s="20"/>
      <c r="C2087" s="3"/>
    </row>
    <row r="2088" spans="2:3">
      <c r="B2088" s="20"/>
      <c r="C2088" s="3"/>
    </row>
    <row r="2089" spans="2:3">
      <c r="B2089" s="20"/>
      <c r="C2089" s="3"/>
    </row>
    <row r="2090" spans="2:3">
      <c r="B2090" s="20"/>
      <c r="C2090" s="3"/>
    </row>
    <row r="2091" spans="2:3">
      <c r="B2091" s="20"/>
      <c r="C2091" s="3"/>
    </row>
    <row r="2092" spans="2:3">
      <c r="B2092" s="20"/>
      <c r="C2092" s="3"/>
    </row>
    <row r="2093" spans="2:3">
      <c r="B2093" s="20"/>
      <c r="C2093" s="3"/>
    </row>
    <row r="2094" spans="2:3">
      <c r="B2094" s="20"/>
      <c r="C2094" s="3"/>
    </row>
    <row r="2095" spans="2:3">
      <c r="B2095" s="20"/>
      <c r="C2095" s="3"/>
    </row>
    <row r="2096" spans="2:3">
      <c r="B2096" s="20"/>
      <c r="C2096" s="3"/>
    </row>
    <row r="2097" spans="2:3">
      <c r="B2097" s="20"/>
      <c r="C2097" s="3"/>
    </row>
    <row r="2098" spans="2:3">
      <c r="B2098" s="20"/>
      <c r="C2098" s="3"/>
    </row>
    <row r="2099" spans="2:3">
      <c r="B2099" s="20"/>
      <c r="C2099" s="3"/>
    </row>
    <row r="2100" spans="2:3">
      <c r="B2100" s="20"/>
      <c r="C2100" s="3"/>
    </row>
    <row r="2101" spans="2:3">
      <c r="B2101" s="20"/>
      <c r="C2101" s="3"/>
    </row>
    <row r="2102" spans="2:3">
      <c r="B2102" s="20"/>
      <c r="C2102" s="3"/>
    </row>
    <row r="2103" spans="2:3">
      <c r="B2103" s="20"/>
      <c r="C2103" s="3"/>
    </row>
    <row r="2104" spans="2:3">
      <c r="B2104" s="20"/>
      <c r="C2104" s="3"/>
    </row>
    <row r="2105" spans="2:3">
      <c r="B2105" s="20"/>
      <c r="C2105" s="3"/>
    </row>
    <row r="2106" spans="2:3">
      <c r="B2106" s="20"/>
      <c r="C2106" s="3"/>
    </row>
    <row r="2107" spans="2:3">
      <c r="B2107" s="20"/>
      <c r="C2107" s="3"/>
    </row>
    <row r="2108" spans="2:3">
      <c r="B2108" s="20"/>
      <c r="C2108" s="3"/>
    </row>
    <row r="2109" spans="2:3">
      <c r="B2109" s="20"/>
      <c r="C2109" s="3"/>
    </row>
    <row r="2110" spans="2:3">
      <c r="B2110" s="20"/>
      <c r="C2110" s="3"/>
    </row>
    <row r="2111" spans="2:3">
      <c r="B2111" s="20"/>
      <c r="C2111" s="3"/>
    </row>
    <row r="2112" spans="2:3">
      <c r="B2112" s="20"/>
      <c r="C2112" s="3"/>
    </row>
    <row r="2113" spans="2:3">
      <c r="B2113" s="20"/>
      <c r="C2113" s="3"/>
    </row>
    <row r="2114" spans="2:3">
      <c r="B2114" s="20"/>
      <c r="C2114" s="3"/>
    </row>
    <row r="2115" spans="2:3">
      <c r="B2115" s="20"/>
      <c r="C2115" s="3"/>
    </row>
    <row r="2116" spans="2:3">
      <c r="B2116" s="20"/>
      <c r="C2116" s="3"/>
    </row>
    <row r="2117" spans="2:3">
      <c r="B2117" s="20"/>
      <c r="C2117" s="3"/>
    </row>
    <row r="2118" spans="2:3">
      <c r="B2118" s="20"/>
      <c r="C2118" s="3"/>
    </row>
    <row r="2119" spans="2:3">
      <c r="B2119" s="20"/>
      <c r="C2119" s="3"/>
    </row>
    <row r="2120" spans="2:3">
      <c r="B2120" s="20"/>
      <c r="C2120" s="3"/>
    </row>
    <row r="2121" spans="2:3">
      <c r="B2121" s="20"/>
      <c r="C2121" s="3"/>
    </row>
    <row r="2122" spans="2:3">
      <c r="B2122" s="20"/>
      <c r="C2122" s="3"/>
    </row>
    <row r="2123" spans="2:3">
      <c r="B2123" s="20"/>
      <c r="C2123" s="3"/>
    </row>
    <row r="2124" spans="2:3">
      <c r="B2124" s="20"/>
      <c r="C2124" s="3"/>
    </row>
    <row r="2125" spans="2:3">
      <c r="B2125" s="20"/>
      <c r="C2125" s="3"/>
    </row>
    <row r="2126" spans="2:3">
      <c r="B2126" s="20"/>
      <c r="C2126" s="3"/>
    </row>
    <row r="2127" spans="2:3">
      <c r="B2127" s="20"/>
      <c r="C2127" s="3"/>
    </row>
    <row r="2128" spans="2:3">
      <c r="B2128" s="20"/>
      <c r="C2128" s="3"/>
    </row>
    <row r="2129" spans="2:3">
      <c r="B2129" s="20"/>
      <c r="C2129" s="3"/>
    </row>
    <row r="2130" spans="2:3">
      <c r="B2130" s="20"/>
      <c r="C2130" s="3"/>
    </row>
    <row r="2131" spans="2:3">
      <c r="B2131" s="20"/>
      <c r="C2131" s="3"/>
    </row>
    <row r="2132" spans="2:3">
      <c r="B2132" s="20"/>
      <c r="C2132" s="3"/>
    </row>
    <row r="2133" spans="2:3">
      <c r="B2133" s="20"/>
      <c r="C2133" s="3"/>
    </row>
    <row r="2134" spans="2:3">
      <c r="B2134" s="20"/>
      <c r="C2134" s="3"/>
    </row>
    <row r="2135" spans="2:3">
      <c r="B2135" s="20"/>
      <c r="C2135" s="3"/>
    </row>
    <row r="2136" spans="2:3">
      <c r="B2136" s="20"/>
      <c r="C2136" s="3"/>
    </row>
    <row r="2137" spans="2:3">
      <c r="B2137" s="20"/>
      <c r="C2137" s="3"/>
    </row>
    <row r="2138" spans="2:3">
      <c r="B2138" s="20"/>
      <c r="C2138" s="3"/>
    </row>
    <row r="2139" spans="2:3">
      <c r="B2139" s="20"/>
      <c r="C2139" s="3"/>
    </row>
    <row r="2140" spans="2:3">
      <c r="B2140" s="20"/>
      <c r="C2140" s="3"/>
    </row>
    <row r="2141" spans="2:3">
      <c r="B2141" s="20"/>
      <c r="C2141" s="3"/>
    </row>
    <row r="2142" spans="2:3">
      <c r="B2142" s="20"/>
      <c r="C2142" s="3"/>
    </row>
    <row r="2143" spans="2:3">
      <c r="B2143" s="20"/>
      <c r="C2143" s="3"/>
    </row>
    <row r="2144" spans="2:3">
      <c r="B2144" s="20"/>
      <c r="C2144" s="3"/>
    </row>
    <row r="2145" spans="2:3">
      <c r="B2145" s="20"/>
      <c r="C2145" s="3"/>
    </row>
    <row r="2146" spans="2:3">
      <c r="B2146" s="20"/>
      <c r="C2146" s="3"/>
    </row>
    <row r="2147" spans="2:3">
      <c r="B2147" s="20"/>
      <c r="C2147" s="3"/>
    </row>
    <row r="2148" spans="2:3">
      <c r="B2148" s="20"/>
      <c r="C2148" s="3"/>
    </row>
    <row r="2149" spans="2:3">
      <c r="B2149" s="20"/>
      <c r="C2149" s="3"/>
    </row>
    <row r="2150" spans="2:3">
      <c r="B2150" s="20"/>
      <c r="C2150" s="3"/>
    </row>
    <row r="2151" spans="2:3">
      <c r="B2151" s="20"/>
      <c r="C2151" s="3"/>
    </row>
    <row r="2152" spans="2:3">
      <c r="B2152" s="20"/>
      <c r="C2152" s="3"/>
    </row>
    <row r="2153" spans="2:3">
      <c r="B2153" s="20"/>
      <c r="C2153" s="3"/>
    </row>
    <row r="2154" spans="2:3">
      <c r="B2154" s="20"/>
      <c r="C2154" s="3"/>
    </row>
    <row r="2155" spans="2:3">
      <c r="B2155" s="20"/>
      <c r="C2155" s="3"/>
    </row>
    <row r="2156" spans="2:3">
      <c r="B2156" s="20"/>
      <c r="C2156" s="3"/>
    </row>
    <row r="2157" spans="2:3">
      <c r="B2157" s="20"/>
      <c r="C2157" s="3"/>
    </row>
    <row r="2158" spans="2:3">
      <c r="B2158" s="20"/>
      <c r="C2158" s="3"/>
    </row>
    <row r="2159" spans="2:3">
      <c r="B2159" s="20"/>
      <c r="C2159" s="3"/>
    </row>
    <row r="2160" spans="2:3">
      <c r="B2160" s="20"/>
      <c r="C2160" s="3"/>
    </row>
    <row r="2161" spans="2:3">
      <c r="B2161" s="20"/>
      <c r="C2161" s="3"/>
    </row>
    <row r="2162" spans="2:3">
      <c r="B2162" s="20"/>
      <c r="C2162" s="3"/>
    </row>
    <row r="2163" spans="2:3">
      <c r="B2163" s="20"/>
      <c r="C2163" s="3"/>
    </row>
    <row r="2164" spans="2:3">
      <c r="B2164" s="20"/>
      <c r="C2164" s="3"/>
    </row>
    <row r="2165" spans="2:3">
      <c r="B2165" s="20"/>
      <c r="C2165" s="3"/>
    </row>
    <row r="2166" spans="2:3">
      <c r="B2166" s="20"/>
      <c r="C2166" s="3"/>
    </row>
    <row r="2167" spans="2:3">
      <c r="B2167" s="20"/>
      <c r="C2167" s="3"/>
    </row>
    <row r="2168" spans="2:3">
      <c r="B2168" s="20"/>
      <c r="C2168" s="3"/>
    </row>
    <row r="2169" spans="2:3">
      <c r="B2169" s="20"/>
      <c r="C2169" s="3"/>
    </row>
    <row r="2170" spans="2:3">
      <c r="B2170" s="20"/>
      <c r="C2170" s="3"/>
    </row>
    <row r="2171" spans="2:3">
      <c r="B2171" s="20"/>
      <c r="C2171" s="3"/>
    </row>
    <row r="2172" spans="2:3">
      <c r="B2172" s="20"/>
      <c r="C2172" s="3"/>
    </row>
    <row r="2173" spans="2:3">
      <c r="B2173" s="20"/>
      <c r="C2173" s="3"/>
    </row>
    <row r="2174" spans="2:3">
      <c r="B2174" s="20"/>
      <c r="C2174" s="3"/>
    </row>
    <row r="2175" spans="2:3">
      <c r="B2175" s="20"/>
      <c r="C2175" s="3"/>
    </row>
    <row r="2176" spans="2:3">
      <c r="B2176" s="20"/>
      <c r="C2176" s="3"/>
    </row>
    <row r="2177" spans="2:3">
      <c r="B2177" s="20"/>
      <c r="C2177" s="3"/>
    </row>
    <row r="2178" spans="2:3">
      <c r="B2178" s="20"/>
      <c r="C2178" s="3"/>
    </row>
    <row r="2179" spans="2:3">
      <c r="B2179" s="20"/>
      <c r="C2179" s="3"/>
    </row>
    <row r="2180" spans="2:3">
      <c r="B2180" s="20"/>
      <c r="C2180" s="3"/>
    </row>
    <row r="2181" spans="2:3">
      <c r="B2181" s="20"/>
      <c r="C2181" s="3"/>
    </row>
    <row r="2182" spans="2:3">
      <c r="B2182" s="20"/>
      <c r="C2182" s="3"/>
    </row>
    <row r="2183" spans="2:3">
      <c r="B2183" s="20"/>
      <c r="C2183" s="3"/>
    </row>
    <row r="2184" spans="2:3">
      <c r="B2184" s="20"/>
      <c r="C2184" s="3"/>
    </row>
    <row r="2185" spans="2:3">
      <c r="B2185" s="20"/>
      <c r="C2185" s="3"/>
    </row>
    <row r="2186" spans="2:3">
      <c r="B2186" s="20"/>
      <c r="C2186" s="3"/>
    </row>
    <row r="2187" spans="2:3">
      <c r="B2187" s="20"/>
      <c r="C2187" s="3"/>
    </row>
    <row r="2188" spans="2:3">
      <c r="B2188" s="20"/>
      <c r="C2188" s="3"/>
    </row>
    <row r="2189" spans="2:3">
      <c r="B2189" s="20"/>
      <c r="C2189" s="3"/>
    </row>
    <row r="2190" spans="2:3">
      <c r="B2190" s="20"/>
      <c r="C2190" s="3"/>
    </row>
    <row r="2191" spans="2:3">
      <c r="B2191" s="20"/>
      <c r="C2191" s="3"/>
    </row>
    <row r="2192" spans="2:3">
      <c r="B2192" s="20"/>
      <c r="C2192" s="3"/>
    </row>
    <row r="2193" spans="2:3">
      <c r="B2193" s="20"/>
      <c r="C2193" s="3"/>
    </row>
    <row r="2194" spans="2:3">
      <c r="B2194" s="20"/>
      <c r="C2194" s="3"/>
    </row>
    <row r="2195" spans="2:3">
      <c r="B2195" s="20"/>
      <c r="C2195" s="3"/>
    </row>
    <row r="2196" spans="2:3">
      <c r="B2196" s="20"/>
      <c r="C2196" s="3"/>
    </row>
    <row r="2197" spans="2:3">
      <c r="B2197" s="20"/>
      <c r="C2197" s="3"/>
    </row>
    <row r="2198" spans="2:3">
      <c r="B2198" s="20"/>
      <c r="C2198" s="3"/>
    </row>
    <row r="2199" spans="2:3">
      <c r="B2199" s="20"/>
      <c r="C2199" s="3"/>
    </row>
    <row r="2200" spans="2:3">
      <c r="B2200" s="20"/>
      <c r="C2200" s="3"/>
    </row>
    <row r="2201" spans="2:3">
      <c r="B2201" s="20"/>
      <c r="C2201" s="3"/>
    </row>
    <row r="2202" spans="2:3">
      <c r="B2202" s="20"/>
      <c r="C2202" s="3"/>
    </row>
    <row r="2203" spans="2:3">
      <c r="B2203" s="20"/>
      <c r="C2203" s="3"/>
    </row>
    <row r="2204" spans="2:3">
      <c r="B2204" s="20"/>
      <c r="C2204" s="3"/>
    </row>
    <row r="2205" spans="2:3">
      <c r="B2205" s="20"/>
      <c r="C2205" s="3"/>
    </row>
    <row r="2206" spans="2:3">
      <c r="B2206" s="20"/>
      <c r="C2206" s="3"/>
    </row>
    <row r="2207" spans="2:3">
      <c r="B2207" s="20"/>
      <c r="C2207" s="3"/>
    </row>
    <row r="2208" spans="2:3">
      <c r="B2208" s="20"/>
      <c r="C2208" s="3"/>
    </row>
    <row r="2209" spans="2:3">
      <c r="B2209" s="20"/>
      <c r="C2209" s="3"/>
    </row>
    <row r="2210" spans="2:3">
      <c r="B2210" s="20"/>
      <c r="C2210" s="3"/>
    </row>
    <row r="2211" spans="2:3">
      <c r="B2211" s="20"/>
      <c r="C2211" s="3"/>
    </row>
    <row r="2212" spans="2:3">
      <c r="B2212" s="20"/>
      <c r="C2212" s="3"/>
    </row>
    <row r="2213" spans="2:3">
      <c r="B2213" s="20"/>
      <c r="C2213" s="3"/>
    </row>
    <row r="2214" spans="2:3">
      <c r="B2214" s="20"/>
      <c r="C2214" s="3"/>
    </row>
    <row r="2215" spans="2:3">
      <c r="B2215" s="20"/>
      <c r="C2215" s="3"/>
    </row>
    <row r="2216" spans="2:3">
      <c r="B2216" s="20"/>
      <c r="C2216" s="3"/>
    </row>
    <row r="2217" spans="2:3">
      <c r="B2217" s="20"/>
      <c r="C2217" s="3"/>
    </row>
    <row r="2218" spans="2:3">
      <c r="B2218" s="20"/>
      <c r="C2218" s="3"/>
    </row>
    <row r="2219" spans="2:3">
      <c r="B2219" s="20"/>
      <c r="C2219" s="3"/>
    </row>
    <row r="2220" spans="2:3">
      <c r="B2220" s="20"/>
      <c r="C2220" s="3"/>
    </row>
    <row r="2221" spans="2:3">
      <c r="B2221" s="20"/>
      <c r="C2221" s="3"/>
    </row>
    <row r="2222" spans="2:3">
      <c r="B2222" s="20"/>
      <c r="C2222" s="3"/>
    </row>
    <row r="2223" spans="2:3">
      <c r="B2223" s="20"/>
      <c r="C2223" s="3"/>
    </row>
    <row r="2224" spans="2:3">
      <c r="B2224" s="20"/>
      <c r="C2224" s="3"/>
    </row>
    <row r="2225" spans="2:3">
      <c r="B2225" s="20"/>
      <c r="C2225" s="3"/>
    </row>
    <row r="2226" spans="2:3">
      <c r="B2226" s="20"/>
      <c r="C2226" s="3"/>
    </row>
    <row r="2227" spans="2:3">
      <c r="B2227" s="20"/>
      <c r="C2227" s="3"/>
    </row>
    <row r="2228" spans="2:3">
      <c r="B2228" s="20"/>
      <c r="C2228" s="3"/>
    </row>
    <row r="2229" spans="2:3">
      <c r="B2229" s="20"/>
      <c r="C2229" s="3"/>
    </row>
    <row r="2230" spans="2:3">
      <c r="B2230" s="20"/>
      <c r="C2230" s="3"/>
    </row>
    <row r="2231" spans="2:3">
      <c r="B2231" s="20"/>
      <c r="C2231" s="3"/>
    </row>
    <row r="2232" spans="2:3">
      <c r="B2232" s="20"/>
      <c r="C2232" s="3"/>
    </row>
    <row r="2233" spans="2:3">
      <c r="B2233" s="20"/>
      <c r="C2233" s="3"/>
    </row>
    <row r="2234" spans="2:3">
      <c r="B2234" s="20"/>
      <c r="C2234" s="3"/>
    </row>
    <row r="2235" spans="2:3">
      <c r="B2235" s="20"/>
      <c r="C2235" s="3"/>
    </row>
    <row r="2236" spans="2:3">
      <c r="B2236" s="20"/>
      <c r="C2236" s="3"/>
    </row>
    <row r="2237" spans="2:3">
      <c r="B2237" s="20"/>
      <c r="C2237" s="3"/>
    </row>
    <row r="2238" spans="2:3">
      <c r="B2238" s="20"/>
      <c r="C2238" s="3"/>
    </row>
    <row r="2239" spans="2:3">
      <c r="B2239" s="20"/>
      <c r="C2239" s="3"/>
    </row>
    <row r="2240" spans="2:3">
      <c r="B2240" s="20"/>
      <c r="C2240" s="3"/>
    </row>
    <row r="2241" spans="2:3">
      <c r="B2241" s="20"/>
      <c r="C2241" s="3"/>
    </row>
    <row r="2242" spans="2:3">
      <c r="B2242" s="20"/>
      <c r="C2242" s="3"/>
    </row>
    <row r="2243" spans="2:3">
      <c r="B2243" s="20"/>
      <c r="C2243" s="3"/>
    </row>
    <row r="2244" spans="2:3">
      <c r="B2244" s="20"/>
      <c r="C2244" s="3"/>
    </row>
    <row r="2245" spans="2:3">
      <c r="B2245" s="20"/>
      <c r="C2245" s="3"/>
    </row>
    <row r="2246" spans="2:3">
      <c r="B2246" s="20"/>
      <c r="C2246" s="3"/>
    </row>
    <row r="2247" spans="2:3">
      <c r="B2247" s="20"/>
      <c r="C2247" s="3"/>
    </row>
    <row r="2248" spans="2:3">
      <c r="B2248" s="20"/>
      <c r="C2248" s="3"/>
    </row>
    <row r="2249" spans="2:3">
      <c r="B2249" s="20"/>
      <c r="C2249" s="3"/>
    </row>
    <row r="2250" spans="2:3">
      <c r="B2250" s="20"/>
      <c r="C2250" s="3"/>
    </row>
    <row r="2251" spans="2:3">
      <c r="B2251" s="20"/>
      <c r="C2251" s="3"/>
    </row>
    <row r="2252" spans="2:3">
      <c r="B2252" s="20"/>
      <c r="C2252" s="3"/>
    </row>
    <row r="2253" spans="2:3">
      <c r="B2253" s="20"/>
      <c r="C2253" s="3"/>
    </row>
    <row r="2254" spans="2:3">
      <c r="B2254" s="20"/>
      <c r="C2254" s="3"/>
    </row>
    <row r="2255" spans="2:3">
      <c r="B2255" s="20"/>
      <c r="C2255" s="3"/>
    </row>
    <row r="2256" spans="2:3">
      <c r="B2256" s="20"/>
      <c r="C2256" s="3"/>
    </row>
    <row r="2257" spans="2:3">
      <c r="B2257" s="20"/>
      <c r="C2257" s="3"/>
    </row>
    <row r="2258" spans="2:3">
      <c r="B2258" s="20"/>
      <c r="C2258" s="3"/>
    </row>
    <row r="2259" spans="2:3">
      <c r="B2259" s="20"/>
      <c r="C2259" s="3"/>
    </row>
    <row r="2260" spans="2:3">
      <c r="B2260" s="20"/>
      <c r="C2260" s="3"/>
    </row>
    <row r="2261" spans="2:3">
      <c r="B2261" s="20"/>
      <c r="C2261" s="3"/>
    </row>
    <row r="2262" spans="2:3">
      <c r="B2262" s="20"/>
      <c r="C2262" s="3"/>
    </row>
    <row r="2263" spans="2:3">
      <c r="B2263" s="20"/>
      <c r="C2263" s="3"/>
    </row>
    <row r="2264" spans="2:3">
      <c r="B2264" s="20"/>
      <c r="C2264" s="3"/>
    </row>
    <row r="2265" spans="2:3">
      <c r="B2265" s="20"/>
      <c r="C2265" s="3"/>
    </row>
    <row r="2266" spans="2:3">
      <c r="B2266" s="20"/>
      <c r="C2266" s="3"/>
    </row>
    <row r="2267" spans="2:3">
      <c r="B2267" s="20"/>
      <c r="C2267" s="3"/>
    </row>
    <row r="2268" spans="2:3">
      <c r="B2268" s="20"/>
      <c r="C2268" s="3"/>
    </row>
    <row r="2269" spans="2:3">
      <c r="B2269" s="20"/>
      <c r="C2269" s="3"/>
    </row>
    <row r="2270" spans="2:3">
      <c r="B2270" s="20"/>
      <c r="C2270" s="3"/>
    </row>
    <row r="2271" spans="2:3">
      <c r="B2271" s="20"/>
      <c r="C2271" s="3"/>
    </row>
    <row r="2272" spans="2:3">
      <c r="B2272" s="20"/>
      <c r="C2272" s="3"/>
    </row>
    <row r="2273" spans="2:3">
      <c r="B2273" s="20"/>
      <c r="C2273" s="3"/>
    </row>
    <row r="2274" spans="2:3">
      <c r="B2274" s="20"/>
      <c r="C2274" s="3"/>
    </row>
    <row r="2275" spans="2:3">
      <c r="B2275" s="20"/>
      <c r="C2275" s="3"/>
    </row>
    <row r="2276" spans="2:3">
      <c r="B2276" s="20"/>
      <c r="C2276" s="3"/>
    </row>
    <row r="2277" spans="2:3">
      <c r="B2277" s="20"/>
      <c r="C2277" s="3"/>
    </row>
    <row r="2278" spans="2:3">
      <c r="B2278" s="20"/>
      <c r="C2278" s="3"/>
    </row>
    <row r="2279" spans="2:3">
      <c r="B2279" s="20"/>
      <c r="C2279" s="3"/>
    </row>
    <row r="2280" spans="2:3">
      <c r="B2280" s="20"/>
      <c r="C2280" s="3"/>
    </row>
    <row r="2281" spans="2:3">
      <c r="B2281" s="20"/>
      <c r="C2281" s="3"/>
    </row>
    <row r="2282" spans="2:3">
      <c r="B2282" s="20"/>
      <c r="C2282" s="3"/>
    </row>
    <row r="2283" spans="2:3">
      <c r="B2283" s="20"/>
      <c r="C2283" s="3"/>
    </row>
    <row r="2284" spans="2:3">
      <c r="B2284" s="20"/>
      <c r="C2284" s="3"/>
    </row>
    <row r="2285" spans="2:3">
      <c r="B2285" s="20"/>
      <c r="C2285" s="3"/>
    </row>
    <row r="2286" spans="2:3">
      <c r="B2286" s="20"/>
      <c r="C2286" s="3"/>
    </row>
    <row r="2287" spans="2:3">
      <c r="B2287" s="20"/>
      <c r="C2287" s="3"/>
    </row>
    <row r="2288" spans="2:3">
      <c r="B2288" s="20"/>
      <c r="C2288" s="3"/>
    </row>
    <row r="2289" spans="2:3">
      <c r="B2289" s="20"/>
      <c r="C2289" s="3"/>
    </row>
    <row r="2290" spans="2:3">
      <c r="B2290" s="20"/>
      <c r="C2290" s="3"/>
    </row>
    <row r="2291" spans="2:3">
      <c r="B2291" s="20"/>
      <c r="C2291" s="3"/>
    </row>
    <row r="2292" spans="2:3">
      <c r="B2292" s="20"/>
      <c r="C2292" s="3"/>
    </row>
    <row r="2293" spans="2:3">
      <c r="B2293" s="20"/>
      <c r="C2293" s="3"/>
    </row>
    <row r="2294" spans="2:3">
      <c r="B2294" s="20"/>
      <c r="C2294" s="3"/>
    </row>
    <row r="2295" spans="2:3">
      <c r="B2295" s="20"/>
      <c r="C2295" s="3"/>
    </row>
    <row r="2296" spans="2:3">
      <c r="B2296" s="20"/>
      <c r="C2296" s="3"/>
    </row>
    <row r="2297" spans="2:3">
      <c r="B2297" s="20"/>
      <c r="C2297" s="3"/>
    </row>
    <row r="2298" spans="2:3">
      <c r="B2298" s="20"/>
      <c r="C2298" s="3"/>
    </row>
    <row r="2299" spans="2:3">
      <c r="B2299" s="20"/>
      <c r="C2299" s="3"/>
    </row>
    <row r="2300" spans="2:3">
      <c r="B2300" s="20"/>
      <c r="C2300" s="3"/>
    </row>
    <row r="2301" spans="2:3">
      <c r="B2301" s="20"/>
      <c r="C2301" s="3"/>
    </row>
    <row r="2302" spans="2:3">
      <c r="B2302" s="20"/>
      <c r="C2302" s="3"/>
    </row>
    <row r="2303" spans="2:3">
      <c r="B2303" s="20"/>
      <c r="C2303" s="3"/>
    </row>
    <row r="2304" spans="2:3">
      <c r="B2304" s="20"/>
      <c r="C2304" s="3"/>
    </row>
    <row r="2305" spans="2:3">
      <c r="B2305" s="20"/>
      <c r="C2305" s="3"/>
    </row>
    <row r="2306" spans="2:3">
      <c r="B2306" s="20"/>
      <c r="C2306" s="3"/>
    </row>
    <row r="2307" spans="2:3">
      <c r="B2307" s="20"/>
      <c r="C2307" s="3"/>
    </row>
    <row r="2308" spans="2:3">
      <c r="B2308" s="20"/>
      <c r="C2308" s="3"/>
    </row>
    <row r="2309" spans="2:3">
      <c r="B2309" s="20"/>
      <c r="C2309" s="3"/>
    </row>
    <row r="2310" spans="2:3">
      <c r="B2310" s="20"/>
      <c r="C2310" s="3"/>
    </row>
    <row r="2311" spans="2:3">
      <c r="B2311" s="20"/>
      <c r="C2311" s="3"/>
    </row>
    <row r="2312" spans="2:3">
      <c r="B2312" s="20"/>
      <c r="C2312" s="3"/>
    </row>
    <row r="2313" spans="2:3">
      <c r="B2313" s="20"/>
      <c r="C2313" s="3"/>
    </row>
    <row r="2314" spans="2:3">
      <c r="B2314" s="20"/>
      <c r="C2314" s="3"/>
    </row>
    <row r="2315" spans="2:3">
      <c r="B2315" s="20"/>
      <c r="C2315" s="3"/>
    </row>
    <row r="2316" spans="2:3">
      <c r="B2316" s="20"/>
      <c r="C2316" s="3"/>
    </row>
    <row r="2317" spans="2:3">
      <c r="B2317" s="20"/>
      <c r="C2317" s="3"/>
    </row>
    <row r="2318" spans="2:3">
      <c r="B2318" s="20"/>
      <c r="C2318" s="3"/>
    </row>
    <row r="2319" spans="2:3">
      <c r="B2319" s="20"/>
      <c r="C2319" s="3"/>
    </row>
    <row r="2320" spans="2:3">
      <c r="B2320" s="20"/>
      <c r="C2320" s="3"/>
    </row>
    <row r="2321" spans="2:3">
      <c r="B2321" s="20"/>
      <c r="C2321" s="3"/>
    </row>
    <row r="2322" spans="2:3">
      <c r="B2322" s="20"/>
      <c r="C2322" s="3"/>
    </row>
    <row r="2323" spans="2:3">
      <c r="B2323" s="20"/>
      <c r="C2323" s="3"/>
    </row>
    <row r="2324" spans="2:3">
      <c r="B2324" s="20"/>
      <c r="C2324" s="3"/>
    </row>
    <row r="2325" spans="2:3">
      <c r="B2325" s="20"/>
      <c r="C2325" s="3"/>
    </row>
    <row r="2326" spans="2:3">
      <c r="B2326" s="20"/>
      <c r="C2326" s="3"/>
    </row>
    <row r="2327" spans="2:3">
      <c r="B2327" s="20"/>
      <c r="C2327" s="3"/>
    </row>
    <row r="2328" spans="2:3">
      <c r="B2328" s="20"/>
      <c r="C2328" s="3"/>
    </row>
    <row r="2329" spans="2:3">
      <c r="B2329" s="20"/>
      <c r="C2329" s="3"/>
    </row>
    <row r="2330" spans="2:3">
      <c r="B2330" s="20"/>
      <c r="C2330" s="3"/>
    </row>
    <row r="2331" spans="2:3">
      <c r="B2331" s="20"/>
      <c r="C2331" s="3"/>
    </row>
    <row r="2332" spans="2:3">
      <c r="B2332" s="20"/>
      <c r="C2332" s="3"/>
    </row>
    <row r="2333" spans="2:3">
      <c r="B2333" s="20"/>
      <c r="C2333" s="3"/>
    </row>
    <row r="2334" spans="2:3">
      <c r="B2334" s="20"/>
      <c r="C2334" s="3"/>
    </row>
    <row r="2335" spans="2:3">
      <c r="B2335" s="20"/>
      <c r="C2335" s="3"/>
    </row>
    <row r="2336" spans="2:3">
      <c r="B2336" s="20"/>
      <c r="C2336" s="3"/>
    </row>
    <row r="2337" spans="2:3">
      <c r="B2337" s="20"/>
      <c r="C2337" s="3"/>
    </row>
    <row r="2338" spans="2:3">
      <c r="B2338" s="20"/>
      <c r="C2338" s="3"/>
    </row>
    <row r="2339" spans="2:3">
      <c r="B2339" s="20"/>
      <c r="C2339" s="3"/>
    </row>
    <row r="2340" spans="2:3">
      <c r="B2340" s="20"/>
      <c r="C2340" s="3"/>
    </row>
    <row r="2341" spans="2:3">
      <c r="B2341" s="20"/>
      <c r="C2341" s="3"/>
    </row>
    <row r="2342" spans="2:3">
      <c r="B2342" s="20"/>
      <c r="C2342" s="3"/>
    </row>
    <row r="2343" spans="2:3">
      <c r="B2343" s="20"/>
      <c r="C2343" s="3"/>
    </row>
    <row r="2344" spans="2:3">
      <c r="B2344" s="20"/>
      <c r="C2344" s="3"/>
    </row>
    <row r="2345" spans="2:3">
      <c r="B2345" s="20"/>
      <c r="C2345" s="3"/>
    </row>
    <row r="2346" spans="2:3">
      <c r="B2346" s="20"/>
      <c r="C2346" s="3"/>
    </row>
    <row r="2347" spans="2:3">
      <c r="B2347" s="20"/>
      <c r="C2347" s="3"/>
    </row>
    <row r="2348" spans="2:3">
      <c r="B2348" s="20"/>
      <c r="C2348" s="3"/>
    </row>
    <row r="2349" spans="2:3">
      <c r="B2349" s="20"/>
      <c r="C2349" s="3"/>
    </row>
    <row r="2350" spans="2:3">
      <c r="B2350" s="20"/>
      <c r="C2350" s="3"/>
    </row>
    <row r="2351" spans="2:3">
      <c r="B2351" s="20"/>
      <c r="C2351" s="3"/>
    </row>
    <row r="2352" spans="2:3">
      <c r="B2352" s="20"/>
      <c r="C2352" s="3"/>
    </row>
    <row r="2353" spans="2:3">
      <c r="B2353" s="20"/>
      <c r="C2353" s="3"/>
    </row>
    <row r="2354" spans="2:3">
      <c r="B2354" s="20"/>
      <c r="C2354" s="3"/>
    </row>
    <row r="2355" spans="2:3">
      <c r="B2355" s="20"/>
      <c r="C2355" s="3"/>
    </row>
    <row r="2356" spans="2:3">
      <c r="B2356" s="20"/>
      <c r="C2356" s="3"/>
    </row>
    <row r="2357" spans="2:3">
      <c r="B2357" s="20"/>
      <c r="C2357" s="3"/>
    </row>
    <row r="2358" spans="2:3">
      <c r="B2358" s="20"/>
      <c r="C2358" s="3"/>
    </row>
    <row r="2359" spans="2:3">
      <c r="B2359" s="20"/>
      <c r="C2359" s="3"/>
    </row>
    <row r="2360" spans="2:3">
      <c r="B2360" s="20"/>
      <c r="C2360" s="3"/>
    </row>
    <row r="2361" spans="2:3">
      <c r="B2361" s="20"/>
      <c r="C2361" s="3"/>
    </row>
    <row r="2362" spans="2:3">
      <c r="B2362" s="20"/>
      <c r="C2362" s="3"/>
    </row>
    <row r="2363" spans="2:3">
      <c r="B2363" s="20"/>
      <c r="C2363" s="3"/>
    </row>
    <row r="2364" spans="2:3">
      <c r="B2364" s="20"/>
      <c r="C2364" s="3"/>
    </row>
    <row r="2365" spans="2:3">
      <c r="B2365" s="20"/>
      <c r="C2365" s="3"/>
    </row>
    <row r="2366" spans="2:3">
      <c r="B2366" s="20"/>
      <c r="C2366" s="3"/>
    </row>
    <row r="2367" spans="2:3">
      <c r="B2367" s="20"/>
      <c r="C2367" s="3"/>
    </row>
    <row r="2368" spans="2:3">
      <c r="B2368" s="20"/>
      <c r="C2368" s="3"/>
    </row>
    <row r="2369" spans="2:3">
      <c r="B2369" s="20"/>
      <c r="C2369" s="3"/>
    </row>
    <row r="2370" spans="2:3">
      <c r="B2370" s="20"/>
      <c r="C2370" s="3"/>
    </row>
    <row r="2371" spans="2:3">
      <c r="B2371" s="20"/>
      <c r="C2371" s="3"/>
    </row>
    <row r="2372" spans="2:3">
      <c r="B2372" s="20"/>
      <c r="C2372" s="3"/>
    </row>
    <row r="2373" spans="2:3">
      <c r="B2373" s="20"/>
      <c r="C2373" s="3"/>
    </row>
    <row r="2374" spans="2:3">
      <c r="B2374" s="20"/>
      <c r="C2374" s="3"/>
    </row>
    <row r="2375" spans="2:3">
      <c r="B2375" s="20"/>
      <c r="C2375" s="3"/>
    </row>
    <row r="2376" spans="2:3">
      <c r="B2376" s="20"/>
      <c r="C2376" s="3"/>
    </row>
    <row r="2377" spans="2:3">
      <c r="B2377" s="20"/>
      <c r="C2377" s="3"/>
    </row>
    <row r="2378" spans="2:3">
      <c r="B2378" s="20"/>
      <c r="C2378" s="3"/>
    </row>
    <row r="2379" spans="2:3">
      <c r="B2379" s="20"/>
      <c r="C2379" s="3"/>
    </row>
    <row r="2380" spans="2:3">
      <c r="B2380" s="20"/>
      <c r="C2380" s="3"/>
    </row>
    <row r="2381" spans="2:3">
      <c r="B2381" s="20"/>
      <c r="C2381" s="3"/>
    </row>
    <row r="2382" spans="2:3">
      <c r="B2382" s="20"/>
      <c r="C2382" s="3"/>
    </row>
    <row r="2383" spans="2:3">
      <c r="B2383" s="20"/>
      <c r="C2383" s="3"/>
    </row>
    <row r="2384" spans="2:3">
      <c r="B2384" s="20"/>
      <c r="C2384" s="3"/>
    </row>
    <row r="2385" spans="2:3">
      <c r="B2385" s="20"/>
      <c r="C2385" s="3"/>
    </row>
    <row r="2386" spans="2:3">
      <c r="B2386" s="20"/>
      <c r="C2386" s="3"/>
    </row>
    <row r="2387" spans="2:3">
      <c r="B2387" s="20"/>
      <c r="C2387" s="3"/>
    </row>
    <row r="2388" spans="2:3">
      <c r="B2388" s="20"/>
      <c r="C2388" s="3"/>
    </row>
    <row r="2389" spans="2:3">
      <c r="B2389" s="20"/>
      <c r="C2389" s="3"/>
    </row>
    <row r="2390" spans="2:3">
      <c r="B2390" s="20"/>
      <c r="C2390" s="3"/>
    </row>
    <row r="2391" spans="2:3">
      <c r="B2391" s="20"/>
      <c r="C2391" s="3"/>
    </row>
    <row r="2392" spans="2:3">
      <c r="B2392" s="20"/>
      <c r="C2392" s="3"/>
    </row>
    <row r="2393" spans="2:3">
      <c r="B2393" s="20"/>
      <c r="C2393" s="3"/>
    </row>
    <row r="2394" spans="2:3">
      <c r="B2394" s="20"/>
      <c r="C2394" s="3"/>
    </row>
    <row r="2395" spans="2:3">
      <c r="B2395" s="20"/>
      <c r="C2395" s="3"/>
    </row>
    <row r="2396" spans="2:3">
      <c r="B2396" s="20"/>
      <c r="C2396" s="3"/>
    </row>
    <row r="2397" spans="2:3">
      <c r="B2397" s="20"/>
      <c r="C2397" s="3"/>
    </row>
    <row r="2398" spans="2:3">
      <c r="B2398" s="20"/>
      <c r="C2398" s="3"/>
    </row>
    <row r="2399" spans="2:3">
      <c r="B2399" s="20"/>
      <c r="C2399" s="3"/>
    </row>
    <row r="2400" spans="2:3">
      <c r="B2400" s="20"/>
      <c r="C2400" s="3"/>
    </row>
    <row r="2401" spans="2:3">
      <c r="B2401" s="20"/>
      <c r="C2401" s="3"/>
    </row>
    <row r="2402" spans="2:3">
      <c r="B2402" s="20"/>
      <c r="C2402" s="3"/>
    </row>
    <row r="2403" spans="2:3">
      <c r="B2403" s="20"/>
      <c r="C2403" s="3"/>
    </row>
    <row r="2404" spans="2:3">
      <c r="B2404" s="20"/>
      <c r="C2404" s="3"/>
    </row>
    <row r="2405" spans="2:3">
      <c r="B2405" s="20"/>
      <c r="C2405" s="3"/>
    </row>
    <row r="2406" spans="2:3">
      <c r="B2406" s="20"/>
      <c r="C2406" s="3"/>
    </row>
    <row r="2407" spans="2:3">
      <c r="B2407" s="20"/>
      <c r="C2407" s="3"/>
    </row>
    <row r="2408" spans="2:3">
      <c r="B2408" s="20"/>
      <c r="C2408" s="3"/>
    </row>
    <row r="2409" spans="2:3">
      <c r="B2409" s="20"/>
      <c r="C2409" s="3"/>
    </row>
    <row r="2410" spans="2:3">
      <c r="B2410" s="20"/>
      <c r="C2410" s="3"/>
    </row>
    <row r="2411" spans="2:3">
      <c r="B2411" s="20"/>
      <c r="C2411" s="3"/>
    </row>
    <row r="2412" spans="2:3">
      <c r="B2412" s="20"/>
      <c r="C2412" s="3"/>
    </row>
    <row r="2413" spans="2:3">
      <c r="B2413" s="20"/>
      <c r="C2413" s="3"/>
    </row>
    <row r="2414" spans="2:3">
      <c r="B2414" s="20"/>
      <c r="C2414" s="3"/>
    </row>
    <row r="2415" spans="2:3">
      <c r="B2415" s="20"/>
      <c r="C2415" s="3"/>
    </row>
    <row r="2416" spans="2:3">
      <c r="B2416" s="20"/>
      <c r="C2416" s="3"/>
    </row>
    <row r="2417" spans="2:3">
      <c r="B2417" s="20"/>
      <c r="C2417" s="3"/>
    </row>
    <row r="2418" spans="2:3">
      <c r="B2418" s="20"/>
      <c r="C2418" s="3"/>
    </row>
    <row r="2419" spans="2:3">
      <c r="B2419" s="20"/>
      <c r="C2419" s="3"/>
    </row>
    <row r="2420" spans="2:3">
      <c r="B2420" s="20"/>
      <c r="C2420" s="3"/>
    </row>
    <row r="2421" spans="2:3">
      <c r="B2421" s="20"/>
      <c r="C2421" s="3"/>
    </row>
    <row r="2422" spans="2:3">
      <c r="B2422" s="20"/>
      <c r="C2422" s="3"/>
    </row>
    <row r="2423" spans="2:3">
      <c r="B2423" s="20"/>
      <c r="C2423" s="3"/>
    </row>
    <row r="2424" spans="2:3">
      <c r="B2424" s="20"/>
      <c r="C2424" s="3"/>
    </row>
    <row r="2425" spans="2:3">
      <c r="B2425" s="20"/>
      <c r="C2425" s="3"/>
    </row>
    <row r="2426" spans="2:3">
      <c r="B2426" s="20"/>
      <c r="C2426" s="3"/>
    </row>
    <row r="2427" spans="2:3">
      <c r="B2427" s="20"/>
      <c r="C2427" s="3"/>
    </row>
    <row r="2428" spans="2:3">
      <c r="B2428" s="20"/>
      <c r="C2428" s="3"/>
    </row>
    <row r="2429" spans="2:3">
      <c r="B2429" s="20"/>
      <c r="C2429" s="3"/>
    </row>
    <row r="2430" spans="2:3">
      <c r="B2430" s="20"/>
      <c r="C2430" s="3"/>
    </row>
    <row r="2431" spans="2:3">
      <c r="B2431" s="20"/>
      <c r="C2431" s="3"/>
    </row>
    <row r="2432" spans="2:3">
      <c r="B2432" s="20"/>
      <c r="C2432" s="3"/>
    </row>
    <row r="2433" spans="2:3">
      <c r="B2433" s="20"/>
      <c r="C2433" s="3"/>
    </row>
    <row r="2434" spans="2:3">
      <c r="B2434" s="20"/>
      <c r="C2434" s="3"/>
    </row>
    <row r="2435" spans="2:3">
      <c r="B2435" s="20"/>
      <c r="C2435" s="3"/>
    </row>
    <row r="2436" spans="2:3">
      <c r="B2436" s="20"/>
      <c r="C2436" s="3"/>
    </row>
    <row r="2437" spans="2:3">
      <c r="B2437" s="20"/>
      <c r="C2437" s="3"/>
    </row>
    <row r="2438" spans="2:3">
      <c r="B2438" s="20"/>
      <c r="C2438" s="3"/>
    </row>
    <row r="2439" spans="2:3">
      <c r="B2439" s="20"/>
      <c r="C2439" s="3"/>
    </row>
    <row r="2440" spans="2:3">
      <c r="B2440" s="20"/>
      <c r="C2440" s="3"/>
    </row>
    <row r="2441" spans="2:3">
      <c r="B2441" s="20"/>
      <c r="C2441" s="3"/>
    </row>
    <row r="2442" spans="2:3">
      <c r="B2442" s="20"/>
      <c r="C2442" s="3"/>
    </row>
    <row r="2443" spans="2:3">
      <c r="B2443" s="20"/>
      <c r="C2443" s="3"/>
    </row>
    <row r="2444" spans="2:3">
      <c r="B2444" s="20"/>
      <c r="C2444" s="3"/>
    </row>
    <row r="2445" spans="2:3">
      <c r="B2445" s="20"/>
      <c r="C2445" s="3"/>
    </row>
    <row r="2446" spans="2:3">
      <c r="B2446" s="20"/>
      <c r="C2446" s="3"/>
    </row>
    <row r="2447" spans="2:3">
      <c r="B2447" s="20"/>
      <c r="C2447" s="3"/>
    </row>
    <row r="2448" spans="2:3">
      <c r="B2448" s="20"/>
      <c r="C2448" s="3"/>
    </row>
    <row r="2449" spans="2:3">
      <c r="B2449" s="20"/>
      <c r="C2449" s="3"/>
    </row>
    <row r="2450" spans="2:3">
      <c r="B2450" s="20"/>
      <c r="C2450" s="3"/>
    </row>
    <row r="2451" spans="2:3">
      <c r="B2451" s="20"/>
      <c r="C2451" s="3"/>
    </row>
    <row r="2452" spans="2:3">
      <c r="B2452" s="20"/>
      <c r="C2452" s="3"/>
    </row>
    <row r="2453" spans="2:3">
      <c r="B2453" s="20"/>
      <c r="C2453" s="3"/>
    </row>
    <row r="2454" spans="2:3">
      <c r="B2454" s="20"/>
      <c r="C2454" s="3"/>
    </row>
    <row r="2455" spans="2:3">
      <c r="B2455" s="20"/>
      <c r="C2455" s="3"/>
    </row>
    <row r="2456" spans="2:3">
      <c r="B2456" s="20"/>
      <c r="C2456" s="3"/>
    </row>
    <row r="2457" spans="2:3">
      <c r="B2457" s="20"/>
      <c r="C2457" s="3"/>
    </row>
    <row r="2458" spans="2:3">
      <c r="B2458" s="20"/>
      <c r="C2458" s="3"/>
    </row>
    <row r="2459" spans="2:3">
      <c r="B2459" s="20"/>
      <c r="C2459" s="3"/>
    </row>
    <row r="2460" spans="2:3">
      <c r="B2460" s="20"/>
      <c r="C2460" s="3"/>
    </row>
    <row r="2461" spans="2:3">
      <c r="B2461" s="20"/>
      <c r="C2461" s="3"/>
    </row>
    <row r="2462" spans="2:3">
      <c r="B2462" s="20"/>
      <c r="C2462" s="3"/>
    </row>
    <row r="2463" spans="2:3">
      <c r="B2463" s="20"/>
      <c r="C2463" s="3"/>
    </row>
    <row r="2464" spans="2:3">
      <c r="B2464" s="20"/>
      <c r="C2464" s="3"/>
    </row>
    <row r="2465" spans="2:3">
      <c r="B2465" s="20"/>
      <c r="C2465" s="3"/>
    </row>
    <row r="2466" spans="2:3">
      <c r="B2466" s="20"/>
      <c r="C2466" s="3"/>
    </row>
    <row r="2467" spans="2:3">
      <c r="B2467" s="20"/>
      <c r="C2467" s="3"/>
    </row>
    <row r="2468" spans="2:3">
      <c r="B2468" s="20"/>
      <c r="C2468" s="3"/>
    </row>
    <row r="2469" spans="2:3">
      <c r="B2469" s="20"/>
      <c r="C2469" s="3"/>
    </row>
    <row r="2470" spans="2:3">
      <c r="B2470" s="20"/>
      <c r="C2470" s="3"/>
    </row>
    <row r="2471" spans="2:3">
      <c r="B2471" s="20"/>
      <c r="C2471" s="3"/>
    </row>
    <row r="2472" spans="2:3">
      <c r="B2472" s="20"/>
      <c r="C2472" s="3"/>
    </row>
    <row r="2473" spans="2:3">
      <c r="B2473" s="20"/>
      <c r="C2473" s="3"/>
    </row>
    <row r="2474" spans="2:3">
      <c r="B2474" s="20"/>
      <c r="C2474" s="3"/>
    </row>
    <row r="2475" spans="2:3">
      <c r="B2475" s="20"/>
      <c r="C2475" s="3"/>
    </row>
    <row r="2476" spans="2:3">
      <c r="B2476" s="20"/>
      <c r="C2476" s="3"/>
    </row>
    <row r="2477" spans="2:3">
      <c r="B2477" s="20"/>
      <c r="C2477" s="3"/>
    </row>
    <row r="2478" spans="2:3">
      <c r="B2478" s="20"/>
      <c r="C2478" s="3"/>
    </row>
    <row r="2479" spans="2:3">
      <c r="B2479" s="20"/>
      <c r="C2479" s="3"/>
    </row>
    <row r="2480" spans="2:3">
      <c r="B2480" s="20"/>
      <c r="C2480" s="3"/>
    </row>
    <row r="2481" spans="2:3">
      <c r="B2481" s="20"/>
      <c r="C2481" s="3"/>
    </row>
    <row r="2482" spans="2:3">
      <c r="B2482" s="20"/>
      <c r="C2482" s="3"/>
    </row>
    <row r="2483" spans="2:3">
      <c r="B2483" s="20"/>
      <c r="C2483" s="3"/>
    </row>
    <row r="2484" spans="2:3">
      <c r="B2484" s="20"/>
      <c r="C2484" s="3"/>
    </row>
    <row r="2485" spans="2:3">
      <c r="B2485" s="20"/>
      <c r="C2485" s="3"/>
    </row>
    <row r="2486" spans="2:3">
      <c r="B2486" s="20"/>
      <c r="C2486" s="3"/>
    </row>
    <row r="2487" spans="2:3">
      <c r="B2487" s="20"/>
      <c r="C2487" s="3"/>
    </row>
    <row r="2488" spans="2:3">
      <c r="B2488" s="20"/>
      <c r="C2488" s="3"/>
    </row>
    <row r="2489" spans="2:3">
      <c r="B2489" s="20"/>
      <c r="C2489" s="3"/>
    </row>
    <row r="2490" spans="2:3">
      <c r="B2490" s="20"/>
      <c r="C2490" s="3"/>
    </row>
    <row r="2491" spans="2:3">
      <c r="B2491" s="20"/>
      <c r="C2491" s="3"/>
    </row>
    <row r="2492" spans="2:3">
      <c r="B2492" s="20"/>
      <c r="C2492" s="3"/>
    </row>
    <row r="2493" spans="2:3">
      <c r="B2493" s="20"/>
      <c r="C2493" s="3"/>
    </row>
    <row r="2494" spans="2:3">
      <c r="B2494" s="20"/>
      <c r="C2494" s="3"/>
    </row>
    <row r="2495" spans="2:3">
      <c r="B2495" s="20"/>
      <c r="C2495" s="3"/>
    </row>
    <row r="2496" spans="2:3">
      <c r="B2496" s="20"/>
      <c r="C2496" s="3"/>
    </row>
    <row r="2497" spans="2:3">
      <c r="B2497" s="20"/>
      <c r="C2497" s="3"/>
    </row>
    <row r="2498" spans="2:3">
      <c r="B2498" s="20"/>
      <c r="C2498" s="3"/>
    </row>
    <row r="2499" spans="2:3">
      <c r="B2499" s="20"/>
      <c r="C2499" s="3"/>
    </row>
    <row r="2500" spans="2:3">
      <c r="B2500" s="20"/>
      <c r="C2500" s="3"/>
    </row>
    <row r="2501" spans="2:3">
      <c r="B2501" s="20"/>
      <c r="C2501" s="3"/>
    </row>
    <row r="2502" spans="2:3">
      <c r="B2502" s="20"/>
      <c r="C2502" s="3"/>
    </row>
    <row r="2503" spans="2:3">
      <c r="B2503" s="20"/>
      <c r="C2503" s="3"/>
    </row>
    <row r="2504" spans="2:3">
      <c r="B2504" s="20"/>
      <c r="C2504" s="3"/>
    </row>
    <row r="2505" spans="2:3">
      <c r="B2505" s="20"/>
      <c r="C2505" s="3"/>
    </row>
    <row r="2506" spans="2:3">
      <c r="B2506" s="20"/>
      <c r="C2506" s="34"/>
    </row>
    <row r="2507" spans="2:3">
      <c r="B2507" s="20"/>
      <c r="C2507" s="34"/>
    </row>
    <row r="2508" spans="2:3">
      <c r="B2508" s="20"/>
      <c r="C2508" s="34"/>
    </row>
    <row r="2509" spans="2:3">
      <c r="B2509" s="20"/>
      <c r="C2509" s="34"/>
    </row>
    <row r="2510" spans="2:3">
      <c r="B2510" s="20"/>
      <c r="C2510" s="34"/>
    </row>
    <row r="2511" spans="2:3">
      <c r="B2511" s="20"/>
      <c r="C2511" s="34"/>
    </row>
    <row r="2512" spans="2:3">
      <c r="B2512" s="20"/>
      <c r="C2512" s="34"/>
    </row>
    <row r="2513" spans="2:3">
      <c r="B2513" s="20"/>
      <c r="C2513" s="34"/>
    </row>
    <row r="2514" spans="2:3">
      <c r="B2514" s="20"/>
      <c r="C2514" s="34"/>
    </row>
    <row r="2515" spans="2:3">
      <c r="B2515" s="20"/>
      <c r="C2515" s="34"/>
    </row>
    <row r="2516" spans="2:3">
      <c r="B2516" s="20"/>
      <c r="C2516" s="34"/>
    </row>
    <row r="2517" spans="2:3">
      <c r="B2517" s="20"/>
      <c r="C2517" s="34"/>
    </row>
    <row r="2518" spans="2:3">
      <c r="B2518" s="20"/>
      <c r="C2518" s="34"/>
    </row>
    <row r="2519" spans="2:3">
      <c r="B2519" s="20"/>
      <c r="C2519" s="34"/>
    </row>
    <row r="2520" spans="2:3">
      <c r="B2520" s="20"/>
      <c r="C2520" s="34"/>
    </row>
    <row r="2521" spans="2:3">
      <c r="B2521" s="20"/>
      <c r="C2521" s="34"/>
    </row>
    <row r="2522" spans="2:3">
      <c r="B2522" s="20"/>
      <c r="C2522" s="34"/>
    </row>
    <row r="2523" spans="2:3">
      <c r="B2523" s="20"/>
      <c r="C2523" s="34"/>
    </row>
    <row r="2524" spans="2:3">
      <c r="B2524" s="20"/>
      <c r="C2524" s="34"/>
    </row>
    <row r="2525" spans="2:3">
      <c r="B2525" s="20"/>
      <c r="C2525" s="34"/>
    </row>
    <row r="2526" spans="2:3">
      <c r="B2526" s="20"/>
      <c r="C2526" s="34"/>
    </row>
    <row r="2527" spans="2:3">
      <c r="B2527" s="20"/>
      <c r="C2527" s="34"/>
    </row>
    <row r="2528" spans="2:3">
      <c r="B2528" s="20"/>
      <c r="C2528" s="34"/>
    </row>
    <row r="2529" spans="2:3">
      <c r="B2529" s="20"/>
      <c r="C2529" s="34"/>
    </row>
    <row r="2530" spans="2:3">
      <c r="B2530" s="20"/>
      <c r="C2530" s="34"/>
    </row>
    <row r="2531" spans="2:3">
      <c r="B2531" s="20"/>
      <c r="C2531" s="34"/>
    </row>
    <row r="2532" spans="2:3">
      <c r="B2532" s="20"/>
      <c r="C2532" s="34"/>
    </row>
    <row r="2533" spans="2:3">
      <c r="B2533" s="20"/>
      <c r="C2533" s="34"/>
    </row>
    <row r="2534" spans="2:3">
      <c r="B2534" s="20"/>
      <c r="C2534" s="34"/>
    </row>
    <row r="2535" spans="2:3">
      <c r="B2535" s="20"/>
      <c r="C2535" s="34"/>
    </row>
    <row r="2536" spans="2:3">
      <c r="B2536" s="20"/>
      <c r="C2536" s="34"/>
    </row>
    <row r="2537" spans="2:3">
      <c r="B2537" s="20"/>
      <c r="C2537" s="34"/>
    </row>
    <row r="2538" spans="2:3">
      <c r="B2538" s="20"/>
      <c r="C2538" s="34"/>
    </row>
    <row r="2539" spans="2:3">
      <c r="B2539" s="20"/>
      <c r="C2539" s="34"/>
    </row>
    <row r="2540" spans="2:3">
      <c r="B2540" s="20"/>
      <c r="C2540" s="34"/>
    </row>
    <row r="2541" spans="2:3">
      <c r="B2541" s="20"/>
      <c r="C2541" s="34"/>
    </row>
    <row r="2542" spans="2:3">
      <c r="B2542" s="20"/>
      <c r="C2542" s="34"/>
    </row>
    <row r="2543" spans="2:3">
      <c r="B2543" s="20"/>
      <c r="C2543" s="34"/>
    </row>
    <row r="2544" spans="2:3">
      <c r="B2544" s="20"/>
      <c r="C2544" s="34"/>
    </row>
    <row r="2545" spans="2:3">
      <c r="B2545" s="20"/>
      <c r="C2545" s="34"/>
    </row>
    <row r="2546" spans="2:3">
      <c r="B2546" s="20"/>
      <c r="C2546" s="34"/>
    </row>
    <row r="2547" spans="2:3">
      <c r="B2547" s="20"/>
      <c r="C2547" s="34"/>
    </row>
    <row r="2548" spans="2:3">
      <c r="B2548" s="20"/>
      <c r="C2548" s="34"/>
    </row>
    <row r="2549" spans="2:3">
      <c r="B2549" s="20"/>
      <c r="C2549" s="34"/>
    </row>
    <row r="2550" spans="2:3">
      <c r="B2550" s="20"/>
      <c r="C2550" s="34"/>
    </row>
    <row r="2551" spans="2:3">
      <c r="B2551" s="20"/>
      <c r="C2551" s="34"/>
    </row>
    <row r="2552" spans="2:3">
      <c r="B2552" s="20"/>
      <c r="C2552" s="34"/>
    </row>
    <row r="2553" spans="2:3">
      <c r="B2553" s="20"/>
      <c r="C2553" s="34"/>
    </row>
    <row r="2554" spans="2:3">
      <c r="B2554" s="20"/>
      <c r="C2554" s="34"/>
    </row>
    <row r="2555" spans="2:3">
      <c r="B2555" s="20"/>
      <c r="C2555" s="34"/>
    </row>
    <row r="2556" spans="2:3">
      <c r="B2556" s="20"/>
      <c r="C2556" s="34"/>
    </row>
    <row r="2557" spans="2:3">
      <c r="B2557" s="20"/>
      <c r="C2557" s="34"/>
    </row>
    <row r="2558" spans="2:3">
      <c r="B2558" s="20"/>
      <c r="C2558" s="34"/>
    </row>
    <row r="2559" spans="2:3">
      <c r="B2559" s="20"/>
      <c r="C2559" s="34"/>
    </row>
    <row r="2560" spans="2:3">
      <c r="B2560" s="20"/>
      <c r="C2560" s="34"/>
    </row>
    <row r="2561" spans="2:3">
      <c r="B2561" s="20"/>
      <c r="C2561" s="34"/>
    </row>
    <row r="2562" spans="2:3">
      <c r="B2562" s="20"/>
      <c r="C2562" s="34"/>
    </row>
    <row r="2563" spans="2:3">
      <c r="B2563" s="20"/>
      <c r="C2563" s="34"/>
    </row>
    <row r="2564" spans="2:3">
      <c r="B2564" s="20"/>
      <c r="C2564" s="34"/>
    </row>
    <row r="2565" spans="2:3">
      <c r="B2565" s="20"/>
      <c r="C2565" s="34"/>
    </row>
    <row r="2566" spans="2:3">
      <c r="B2566" s="20"/>
      <c r="C2566" s="34"/>
    </row>
    <row r="2567" spans="2:3">
      <c r="B2567" s="20"/>
      <c r="C2567" s="34"/>
    </row>
    <row r="2568" spans="2:3">
      <c r="B2568" s="20"/>
      <c r="C2568" s="34"/>
    </row>
    <row r="2569" spans="2:3">
      <c r="B2569" s="20"/>
      <c r="C2569" s="34"/>
    </row>
    <row r="2570" spans="2:3">
      <c r="B2570" s="20"/>
      <c r="C2570" s="34"/>
    </row>
    <row r="2571" spans="2:3">
      <c r="B2571" s="20"/>
      <c r="C2571" s="34"/>
    </row>
    <row r="2572" spans="2:3">
      <c r="B2572" s="20"/>
      <c r="C2572" s="34"/>
    </row>
    <row r="2573" spans="2:3">
      <c r="B2573" s="20"/>
      <c r="C2573" s="34"/>
    </row>
    <row r="2574" spans="2:3">
      <c r="B2574" s="20"/>
      <c r="C2574" s="34"/>
    </row>
    <row r="2575" spans="2:3">
      <c r="B2575" s="20"/>
      <c r="C2575" s="34"/>
    </row>
    <row r="2576" spans="2:3">
      <c r="B2576" s="20"/>
      <c r="C2576" s="34"/>
    </row>
    <row r="2577" spans="2:3">
      <c r="B2577" s="20"/>
      <c r="C2577" s="34"/>
    </row>
    <row r="2578" spans="2:3">
      <c r="B2578" s="20"/>
      <c r="C2578" s="34"/>
    </row>
    <row r="2579" spans="2:3">
      <c r="B2579" s="20"/>
      <c r="C2579" s="34"/>
    </row>
    <row r="2580" spans="2:3">
      <c r="B2580" s="20"/>
      <c r="C2580" s="34"/>
    </row>
    <row r="2581" spans="2:3">
      <c r="B2581" s="20"/>
      <c r="C2581" s="34"/>
    </row>
    <row r="2582" spans="2:3">
      <c r="B2582" s="20"/>
      <c r="C2582" s="34"/>
    </row>
    <row r="2583" spans="2:3">
      <c r="B2583" s="20"/>
      <c r="C2583" s="34"/>
    </row>
    <row r="2584" spans="2:3">
      <c r="B2584" s="20"/>
      <c r="C2584" s="34"/>
    </row>
    <row r="2585" spans="2:3">
      <c r="B2585" s="20"/>
      <c r="C2585" s="34"/>
    </row>
    <row r="2586" spans="2:3">
      <c r="B2586" s="20"/>
      <c r="C2586" s="34"/>
    </row>
    <row r="2587" spans="2:3">
      <c r="B2587" s="20"/>
      <c r="C2587" s="34"/>
    </row>
    <row r="2588" spans="2:3">
      <c r="B2588" s="20"/>
      <c r="C2588" s="34"/>
    </row>
    <row r="2589" spans="2:3">
      <c r="B2589" s="20"/>
      <c r="C2589" s="34"/>
    </row>
    <row r="2590" spans="2:3">
      <c r="B2590" s="20"/>
      <c r="C2590" s="34"/>
    </row>
    <row r="2591" spans="2:3">
      <c r="B2591" s="20"/>
      <c r="C2591" s="34"/>
    </row>
    <row r="2592" spans="2:3">
      <c r="B2592" s="20"/>
      <c r="C2592" s="34"/>
    </row>
    <row r="2593" spans="2:3">
      <c r="B2593" s="20"/>
      <c r="C2593" s="34"/>
    </row>
    <row r="2594" spans="2:3">
      <c r="B2594" s="20"/>
      <c r="C2594" s="34"/>
    </row>
    <row r="2595" spans="2:3">
      <c r="B2595" s="20"/>
      <c r="C2595" s="34"/>
    </row>
    <row r="2596" spans="2:3">
      <c r="B2596" s="20"/>
      <c r="C2596" s="34"/>
    </row>
    <row r="2597" spans="2:3">
      <c r="B2597" s="20"/>
      <c r="C2597" s="34"/>
    </row>
    <row r="2598" spans="2:3">
      <c r="B2598" s="20"/>
      <c r="C2598" s="34"/>
    </row>
    <row r="2599" spans="2:3">
      <c r="B2599" s="20"/>
      <c r="C2599" s="34"/>
    </row>
    <row r="2600" spans="2:3">
      <c r="B2600" s="20"/>
      <c r="C2600" s="34"/>
    </row>
    <row r="2601" spans="2:3">
      <c r="B2601" s="20"/>
      <c r="C2601" s="34"/>
    </row>
    <row r="2602" spans="2:3">
      <c r="B2602" s="20"/>
      <c r="C2602" s="34"/>
    </row>
    <row r="2603" spans="2:3">
      <c r="B2603" s="20"/>
      <c r="C2603" s="34"/>
    </row>
    <row r="2604" spans="2:3">
      <c r="B2604" s="20"/>
      <c r="C2604" s="34"/>
    </row>
    <row r="2605" spans="2:3">
      <c r="B2605" s="20"/>
      <c r="C2605" s="34"/>
    </row>
    <row r="2606" spans="2:3">
      <c r="B2606" s="20"/>
      <c r="C2606" s="34"/>
    </row>
    <row r="2607" spans="2:3">
      <c r="B2607" s="20"/>
      <c r="C2607" s="34"/>
    </row>
    <row r="2608" spans="2:3">
      <c r="B2608" s="20"/>
      <c r="C2608" s="34"/>
    </row>
    <row r="2609" spans="2:3">
      <c r="B2609" s="20"/>
      <c r="C2609" s="34"/>
    </row>
    <row r="2610" spans="2:3">
      <c r="B2610" s="20"/>
      <c r="C2610" s="34"/>
    </row>
    <row r="2611" spans="2:3">
      <c r="B2611" s="20"/>
      <c r="C2611" s="34"/>
    </row>
    <row r="2612" spans="2:3">
      <c r="B2612" s="20"/>
      <c r="C2612" s="34"/>
    </row>
    <row r="2613" spans="2:3">
      <c r="B2613" s="20"/>
      <c r="C2613" s="34"/>
    </row>
    <row r="2614" spans="2:3">
      <c r="B2614" s="20"/>
      <c r="C2614" s="34"/>
    </row>
    <row r="2615" spans="2:3">
      <c r="B2615" s="20"/>
      <c r="C2615" s="34"/>
    </row>
    <row r="2616" spans="2:3">
      <c r="B2616" s="20"/>
      <c r="C2616" s="34"/>
    </row>
    <row r="2617" spans="2:3">
      <c r="B2617" s="20"/>
      <c r="C2617" s="34"/>
    </row>
    <row r="2618" spans="2:3">
      <c r="B2618" s="20"/>
      <c r="C2618" s="34"/>
    </row>
    <row r="2619" spans="2:3">
      <c r="B2619" s="20"/>
      <c r="C2619" s="34"/>
    </row>
    <row r="2620" spans="2:3">
      <c r="B2620" s="20"/>
      <c r="C2620" s="34"/>
    </row>
    <row r="2621" spans="2:3">
      <c r="B2621" s="20"/>
      <c r="C2621" s="34"/>
    </row>
    <row r="2622" spans="2:3">
      <c r="B2622" s="20"/>
      <c r="C2622" s="34"/>
    </row>
    <row r="2623" spans="2:3">
      <c r="B2623" s="20"/>
      <c r="C2623" s="34"/>
    </row>
    <row r="2624" spans="2:3">
      <c r="B2624" s="20"/>
      <c r="C2624" s="34"/>
    </row>
    <row r="2625" spans="2:3">
      <c r="B2625" s="20"/>
      <c r="C2625" s="34"/>
    </row>
    <row r="2626" spans="2:3">
      <c r="B2626" s="20"/>
      <c r="C2626" s="34"/>
    </row>
    <row r="2627" spans="2:3">
      <c r="B2627" s="20"/>
      <c r="C2627" s="34"/>
    </row>
    <row r="2628" spans="2:3">
      <c r="B2628" s="20"/>
      <c r="C2628" s="34"/>
    </row>
    <row r="2629" spans="2:3">
      <c r="B2629" s="20"/>
      <c r="C2629" s="34"/>
    </row>
    <row r="2630" spans="2:3">
      <c r="B2630" s="20"/>
      <c r="C2630" s="34"/>
    </row>
    <row r="2631" spans="2:3">
      <c r="B2631" s="20"/>
      <c r="C2631" s="34"/>
    </row>
    <row r="2632" spans="2:3">
      <c r="B2632" s="20"/>
      <c r="C2632" s="34"/>
    </row>
    <row r="2633" spans="2:3">
      <c r="B2633" s="20"/>
      <c r="C2633" s="34"/>
    </row>
    <row r="2634" spans="2:3">
      <c r="B2634" s="20"/>
      <c r="C2634" s="34"/>
    </row>
    <row r="2635" spans="2:3">
      <c r="B2635" s="20"/>
      <c r="C2635" s="34"/>
    </row>
    <row r="2636" spans="2:3">
      <c r="B2636" s="20"/>
      <c r="C2636" s="34"/>
    </row>
    <row r="2637" spans="2:3">
      <c r="B2637" s="20"/>
      <c r="C2637" s="34"/>
    </row>
    <row r="2638" spans="2:3">
      <c r="B2638" s="20"/>
      <c r="C2638" s="34"/>
    </row>
    <row r="2639" spans="2:3">
      <c r="B2639" s="20"/>
      <c r="C2639" s="34"/>
    </row>
    <row r="2640" spans="2:3">
      <c r="B2640" s="20"/>
      <c r="C2640" s="34"/>
    </row>
    <row r="2641" spans="2:3">
      <c r="B2641" s="20"/>
      <c r="C2641" s="34"/>
    </row>
    <row r="2642" spans="2:3">
      <c r="B2642" s="20"/>
      <c r="C2642" s="34"/>
    </row>
    <row r="2643" spans="2:3">
      <c r="B2643" s="20"/>
      <c r="C2643" s="34"/>
    </row>
    <row r="2644" spans="2:3">
      <c r="B2644" s="20"/>
      <c r="C2644" s="34"/>
    </row>
    <row r="2645" spans="2:3">
      <c r="B2645" s="20"/>
      <c r="C2645" s="34"/>
    </row>
    <row r="2646" spans="2:3">
      <c r="B2646" s="20"/>
      <c r="C2646" s="34"/>
    </row>
    <row r="2647" spans="2:3">
      <c r="B2647" s="20"/>
      <c r="C2647" s="34"/>
    </row>
    <row r="2648" spans="2:3">
      <c r="B2648" s="20"/>
      <c r="C2648" s="34"/>
    </row>
    <row r="2649" spans="2:3">
      <c r="B2649" s="20"/>
      <c r="C2649" s="34"/>
    </row>
    <row r="2650" spans="2:3">
      <c r="B2650" s="20"/>
      <c r="C2650" s="34"/>
    </row>
    <row r="2651" spans="2:3">
      <c r="B2651" s="20"/>
      <c r="C2651" s="34"/>
    </row>
    <row r="2652" spans="2:3">
      <c r="B2652" s="20"/>
      <c r="C2652" s="34"/>
    </row>
    <row r="2653" spans="2:3">
      <c r="B2653" s="20"/>
      <c r="C2653" s="34"/>
    </row>
    <row r="2654" spans="2:3">
      <c r="B2654" s="20"/>
      <c r="C2654" s="34"/>
    </row>
    <row r="2655" spans="2:3">
      <c r="B2655" s="20"/>
      <c r="C2655" s="34"/>
    </row>
    <row r="2656" spans="2:3">
      <c r="B2656" s="20"/>
      <c r="C2656" s="34"/>
    </row>
    <row r="2657" spans="2:3">
      <c r="B2657" s="20"/>
      <c r="C2657" s="34"/>
    </row>
    <row r="2658" spans="2:3">
      <c r="B2658" s="20"/>
      <c r="C2658" s="34"/>
    </row>
    <row r="2659" spans="2:3">
      <c r="B2659" s="20"/>
      <c r="C2659" s="34"/>
    </row>
    <row r="2660" spans="2:3">
      <c r="B2660" s="20"/>
      <c r="C2660" s="34"/>
    </row>
    <row r="2661" spans="2:3">
      <c r="B2661" s="20"/>
      <c r="C2661" s="34"/>
    </row>
    <row r="2662" spans="2:3">
      <c r="B2662" s="20"/>
      <c r="C2662" s="34"/>
    </row>
    <row r="2663" spans="2:3">
      <c r="B2663" s="20"/>
      <c r="C2663" s="34"/>
    </row>
    <row r="2664" spans="2:3">
      <c r="B2664" s="20"/>
      <c r="C2664" s="34"/>
    </row>
    <row r="2665" spans="2:3">
      <c r="B2665" s="20"/>
      <c r="C2665" s="34"/>
    </row>
    <row r="2666" spans="2:3">
      <c r="B2666" s="20"/>
      <c r="C2666" s="34"/>
    </row>
    <row r="2667" spans="2:3">
      <c r="B2667" s="20"/>
      <c r="C2667" s="34"/>
    </row>
    <row r="2668" spans="2:3">
      <c r="B2668" s="20"/>
      <c r="C2668" s="34"/>
    </row>
    <row r="2669" spans="2:3">
      <c r="B2669" s="20"/>
      <c r="C2669" s="34"/>
    </row>
    <row r="2670" spans="2:3">
      <c r="B2670" s="20"/>
      <c r="C2670" s="34"/>
    </row>
    <row r="2671" spans="2:3">
      <c r="B2671" s="20"/>
      <c r="C2671" s="34"/>
    </row>
    <row r="2672" spans="2:3">
      <c r="B2672" s="20"/>
      <c r="C2672" s="34"/>
    </row>
    <row r="2673" spans="2:3">
      <c r="B2673" s="20"/>
      <c r="C2673" s="34"/>
    </row>
    <row r="2674" spans="2:3">
      <c r="B2674" s="20"/>
      <c r="C2674" s="34"/>
    </row>
    <row r="2675" spans="2:3">
      <c r="B2675" s="20"/>
      <c r="C2675" s="34"/>
    </row>
    <row r="2676" spans="2:3">
      <c r="B2676" s="20"/>
      <c r="C2676" s="34"/>
    </row>
    <row r="2677" spans="2:3">
      <c r="B2677" s="20"/>
      <c r="C2677" s="34"/>
    </row>
    <row r="2678" spans="2:3">
      <c r="B2678" s="20"/>
      <c r="C2678" s="34"/>
    </row>
    <row r="2679" spans="2:3">
      <c r="B2679" s="20"/>
      <c r="C2679" s="34"/>
    </row>
    <row r="2680" spans="2:3">
      <c r="B2680" s="20"/>
      <c r="C2680" s="34"/>
    </row>
    <row r="2681" spans="2:3">
      <c r="B2681" s="20"/>
      <c r="C2681" s="34"/>
    </row>
    <row r="2682" spans="2:3">
      <c r="B2682" s="20"/>
      <c r="C2682" s="34"/>
    </row>
    <row r="2683" spans="2:3">
      <c r="B2683" s="20"/>
      <c r="C2683" s="34"/>
    </row>
    <row r="2684" spans="2:3">
      <c r="B2684" s="20"/>
      <c r="C2684" s="34"/>
    </row>
    <row r="2685" spans="2:3">
      <c r="B2685" s="20"/>
      <c r="C2685" s="34"/>
    </row>
    <row r="2686" spans="2:3">
      <c r="B2686" s="20"/>
      <c r="C2686" s="34"/>
    </row>
    <row r="2687" spans="2:3">
      <c r="B2687" s="20"/>
      <c r="C2687" s="34"/>
    </row>
    <row r="2688" spans="2:3">
      <c r="B2688" s="20"/>
      <c r="C2688" s="34"/>
    </row>
    <row r="2689" spans="2:3">
      <c r="B2689" s="20"/>
      <c r="C2689" s="34"/>
    </row>
    <row r="2690" spans="2:3">
      <c r="B2690" s="20"/>
      <c r="C2690" s="34"/>
    </row>
    <row r="2691" spans="2:3">
      <c r="B2691" s="20"/>
      <c r="C2691" s="34"/>
    </row>
    <row r="2692" spans="2:3">
      <c r="B2692" s="20"/>
      <c r="C2692" s="34"/>
    </row>
    <row r="2693" spans="2:3">
      <c r="B2693" s="20"/>
      <c r="C2693" s="34"/>
    </row>
    <row r="2694" spans="2:3">
      <c r="B2694" s="20"/>
      <c r="C2694" s="34"/>
    </row>
    <row r="2695" spans="2:3">
      <c r="B2695" s="20"/>
      <c r="C2695" s="34"/>
    </row>
    <row r="2696" spans="2:3">
      <c r="B2696" s="20"/>
      <c r="C2696" s="34"/>
    </row>
    <row r="2697" spans="2:3">
      <c r="B2697" s="20"/>
      <c r="C2697" s="34"/>
    </row>
    <row r="2698" spans="2:3">
      <c r="B2698" s="20"/>
      <c r="C2698" s="34"/>
    </row>
    <row r="2699" spans="2:3">
      <c r="B2699" s="20"/>
      <c r="C2699" s="34"/>
    </row>
    <row r="2700" spans="2:3">
      <c r="B2700" s="20"/>
      <c r="C2700" s="34"/>
    </row>
    <row r="2701" spans="2:3">
      <c r="B2701" s="20"/>
      <c r="C2701" s="34"/>
    </row>
    <row r="2702" spans="2:3">
      <c r="B2702" s="20"/>
      <c r="C2702" s="34"/>
    </row>
    <row r="2703" spans="2:3">
      <c r="B2703" s="20"/>
      <c r="C2703" s="34"/>
    </row>
    <row r="2704" spans="2:3">
      <c r="B2704" s="20"/>
      <c r="C2704" s="34"/>
    </row>
    <row r="2705" spans="2:3">
      <c r="B2705" s="20"/>
      <c r="C2705" s="34"/>
    </row>
    <row r="2706" spans="2:3">
      <c r="B2706" s="20"/>
      <c r="C2706" s="34"/>
    </row>
    <row r="2707" spans="2:3">
      <c r="B2707" s="20"/>
      <c r="C2707" s="34"/>
    </row>
    <row r="2708" spans="2:3">
      <c r="B2708" s="20"/>
      <c r="C2708" s="34"/>
    </row>
    <row r="2709" spans="2:3">
      <c r="B2709" s="20"/>
      <c r="C2709" s="34"/>
    </row>
    <row r="2710" spans="2:3">
      <c r="B2710" s="20"/>
      <c r="C2710" s="34"/>
    </row>
    <row r="2711" spans="2:3">
      <c r="B2711" s="20"/>
      <c r="C2711" s="34"/>
    </row>
    <row r="2712" spans="2:3">
      <c r="B2712" s="20"/>
      <c r="C2712" s="34"/>
    </row>
    <row r="2713" spans="2:3">
      <c r="B2713" s="20"/>
      <c r="C2713" s="34"/>
    </row>
    <row r="2714" spans="2:3">
      <c r="B2714" s="20"/>
      <c r="C2714" s="34"/>
    </row>
    <row r="2715" spans="2:3">
      <c r="B2715" s="20"/>
      <c r="C2715" s="34"/>
    </row>
    <row r="2716" spans="2:3">
      <c r="B2716" s="20"/>
      <c r="C2716" s="34"/>
    </row>
    <row r="2717" spans="2:3">
      <c r="B2717" s="20"/>
      <c r="C2717" s="34"/>
    </row>
    <row r="2718" spans="2:3">
      <c r="B2718" s="20"/>
      <c r="C2718" s="34"/>
    </row>
    <row r="2719" spans="2:3">
      <c r="B2719" s="20"/>
      <c r="C2719" s="34"/>
    </row>
    <row r="2720" spans="2:3">
      <c r="B2720" s="20"/>
      <c r="C2720" s="34"/>
    </row>
    <row r="2721" spans="2:3">
      <c r="B2721" s="20"/>
      <c r="C2721" s="34"/>
    </row>
    <row r="2722" spans="2:3">
      <c r="B2722" s="20"/>
      <c r="C2722" s="34"/>
    </row>
    <row r="2723" spans="2:3">
      <c r="B2723" s="20"/>
      <c r="C2723" s="34"/>
    </row>
    <row r="2724" spans="2:3">
      <c r="B2724" s="20"/>
      <c r="C2724" s="34"/>
    </row>
    <row r="2725" spans="2:3">
      <c r="B2725" s="20"/>
      <c r="C2725" s="34"/>
    </row>
    <row r="2726" spans="2:3">
      <c r="B2726" s="20"/>
      <c r="C2726" s="34"/>
    </row>
    <row r="2727" spans="2:3">
      <c r="B2727" s="20"/>
      <c r="C2727" s="34"/>
    </row>
    <row r="2728" spans="2:3">
      <c r="B2728" s="20"/>
      <c r="C2728" s="34"/>
    </row>
    <row r="2729" spans="2:3">
      <c r="B2729" s="20"/>
      <c r="C2729" s="34"/>
    </row>
    <row r="2730" spans="2:3">
      <c r="B2730" s="20"/>
      <c r="C2730" s="34"/>
    </row>
    <row r="2731" spans="2:3">
      <c r="B2731" s="20"/>
      <c r="C2731" s="34"/>
    </row>
    <row r="2732" spans="2:3">
      <c r="B2732" s="20"/>
      <c r="C2732" s="34"/>
    </row>
    <row r="2733" spans="2:3">
      <c r="B2733" s="20"/>
      <c r="C2733" s="34"/>
    </row>
    <row r="2734" spans="2:3">
      <c r="B2734" s="20"/>
      <c r="C2734" s="34"/>
    </row>
    <row r="2735" spans="2:3">
      <c r="B2735" s="20"/>
      <c r="C2735" s="34"/>
    </row>
    <row r="2736" spans="2:3">
      <c r="B2736" s="20"/>
      <c r="C2736" s="34"/>
    </row>
    <row r="2737" spans="2:3">
      <c r="B2737" s="20"/>
      <c r="C2737" s="34"/>
    </row>
    <row r="2738" spans="2:3">
      <c r="B2738" s="20"/>
      <c r="C2738" s="34"/>
    </row>
    <row r="2739" spans="2:3">
      <c r="B2739" s="20"/>
      <c r="C2739" s="34"/>
    </row>
    <row r="2740" spans="2:3">
      <c r="B2740" s="20"/>
      <c r="C2740" s="34"/>
    </row>
    <row r="2741" spans="2:3">
      <c r="B2741" s="20"/>
      <c r="C2741" s="34"/>
    </row>
    <row r="2742" spans="2:3">
      <c r="B2742" s="20"/>
      <c r="C2742" s="34"/>
    </row>
    <row r="2743" spans="2:3">
      <c r="B2743" s="20"/>
      <c r="C2743" s="34"/>
    </row>
    <row r="2744" spans="2:3">
      <c r="B2744" s="20"/>
      <c r="C2744" s="34"/>
    </row>
    <row r="2745" spans="2:3">
      <c r="B2745" s="20"/>
      <c r="C2745" s="34"/>
    </row>
    <row r="2746" spans="2:3">
      <c r="B2746" s="20"/>
      <c r="C2746" s="34"/>
    </row>
    <row r="2747" spans="2:3">
      <c r="B2747" s="20"/>
      <c r="C2747" s="34"/>
    </row>
    <row r="2748" spans="2:3">
      <c r="B2748" s="20"/>
      <c r="C2748" s="34"/>
    </row>
    <row r="2749" spans="2:3">
      <c r="B2749" s="20"/>
      <c r="C2749" s="34"/>
    </row>
    <row r="2750" spans="2:3">
      <c r="B2750" s="20"/>
      <c r="C2750" s="34"/>
    </row>
    <row r="2751" spans="2:3">
      <c r="B2751" s="20"/>
      <c r="C2751" s="34"/>
    </row>
    <row r="2752" spans="2:3">
      <c r="B2752" s="20"/>
      <c r="C2752" s="34"/>
    </row>
    <row r="2753" spans="2:3">
      <c r="B2753" s="20"/>
      <c r="C2753" s="34"/>
    </row>
    <row r="2754" spans="2:3">
      <c r="B2754" s="20"/>
      <c r="C2754" s="34"/>
    </row>
    <row r="2755" spans="2:3">
      <c r="B2755" s="20"/>
      <c r="C2755" s="34"/>
    </row>
    <row r="2756" spans="2:3">
      <c r="B2756" s="20"/>
      <c r="C2756" s="34"/>
    </row>
    <row r="2757" spans="2:3">
      <c r="B2757" s="20"/>
      <c r="C2757" s="34"/>
    </row>
    <row r="2758" spans="2:3">
      <c r="B2758" s="20"/>
      <c r="C2758" s="34"/>
    </row>
    <row r="2759" spans="2:3">
      <c r="B2759" s="20"/>
      <c r="C2759" s="34"/>
    </row>
    <row r="2760" spans="2:3">
      <c r="B2760" s="20"/>
      <c r="C2760" s="34"/>
    </row>
    <row r="2761" spans="2:3">
      <c r="B2761" s="20"/>
      <c r="C2761" s="34"/>
    </row>
    <row r="2762" spans="2:3">
      <c r="B2762" s="20"/>
      <c r="C2762" s="34"/>
    </row>
    <row r="2763" spans="2:3">
      <c r="B2763" s="20"/>
      <c r="C2763" s="34"/>
    </row>
    <row r="2764" spans="2:3">
      <c r="B2764" s="20"/>
      <c r="C2764" s="34"/>
    </row>
    <row r="2765" spans="2:3">
      <c r="B2765" s="20"/>
      <c r="C2765" s="34"/>
    </row>
    <row r="2766" spans="2:3">
      <c r="B2766" s="20"/>
      <c r="C2766" s="34"/>
    </row>
    <row r="2767" spans="2:3">
      <c r="B2767" s="20"/>
      <c r="C2767" s="34"/>
    </row>
    <row r="2768" spans="2:3">
      <c r="B2768" s="20"/>
      <c r="C2768" s="34"/>
    </row>
    <row r="2769" spans="2:3">
      <c r="B2769" s="20"/>
      <c r="C2769" s="34"/>
    </row>
    <row r="2770" spans="2:3">
      <c r="B2770" s="20"/>
      <c r="C2770" s="34"/>
    </row>
    <row r="2771" spans="2:3">
      <c r="B2771" s="20"/>
      <c r="C2771" s="34"/>
    </row>
    <row r="2772" spans="2:3">
      <c r="B2772" s="20"/>
      <c r="C2772" s="34"/>
    </row>
    <row r="2773" spans="2:3">
      <c r="B2773" s="20"/>
      <c r="C2773" s="34"/>
    </row>
    <row r="2774" spans="2:3">
      <c r="B2774" s="20"/>
      <c r="C2774" s="34"/>
    </row>
    <row r="2775" spans="2:3">
      <c r="B2775" s="20"/>
      <c r="C2775" s="34"/>
    </row>
    <row r="2776" spans="2:3">
      <c r="B2776" s="20"/>
      <c r="C2776" s="34"/>
    </row>
    <row r="2777" spans="2:3">
      <c r="B2777" s="20"/>
      <c r="C2777" s="34"/>
    </row>
    <row r="2778" spans="2:3">
      <c r="B2778" s="20"/>
      <c r="C2778" s="34"/>
    </row>
    <row r="2779" spans="2:3">
      <c r="B2779" s="20"/>
      <c r="C2779" s="34"/>
    </row>
    <row r="2780" spans="2:3">
      <c r="B2780" s="20"/>
      <c r="C2780" s="34"/>
    </row>
    <row r="2781" spans="2:3">
      <c r="B2781" s="20"/>
      <c r="C2781" s="34"/>
    </row>
    <row r="2782" spans="2:3">
      <c r="B2782" s="20"/>
      <c r="C2782" s="34"/>
    </row>
    <row r="2783" spans="2:3">
      <c r="B2783" s="20"/>
      <c r="C2783" s="34"/>
    </row>
    <row r="2784" spans="2:3">
      <c r="B2784" s="20"/>
      <c r="C2784" s="34"/>
    </row>
    <row r="2785" spans="2:3">
      <c r="B2785" s="20"/>
      <c r="C2785" s="34"/>
    </row>
    <row r="2786" spans="2:3">
      <c r="B2786" s="20"/>
      <c r="C2786" s="34"/>
    </row>
    <row r="2787" spans="2:3">
      <c r="B2787" s="20"/>
      <c r="C2787" s="34"/>
    </row>
    <row r="2788" spans="2:3">
      <c r="B2788" s="20"/>
      <c r="C2788" s="34"/>
    </row>
    <row r="2789" spans="2:3">
      <c r="B2789" s="20"/>
      <c r="C2789" s="34"/>
    </row>
    <row r="2790" spans="2:3">
      <c r="B2790" s="20"/>
      <c r="C2790" s="34"/>
    </row>
    <row r="2791" spans="2:3">
      <c r="B2791" s="20"/>
      <c r="C2791" s="34"/>
    </row>
    <row r="2792" spans="2:3">
      <c r="B2792" s="20"/>
      <c r="C2792" s="34"/>
    </row>
    <row r="2793" spans="2:3">
      <c r="B2793" s="20"/>
      <c r="C2793" s="34"/>
    </row>
    <row r="2794" spans="2:3">
      <c r="B2794" s="20"/>
      <c r="C2794" s="34"/>
    </row>
    <row r="2795" spans="2:3">
      <c r="B2795" s="20"/>
      <c r="C2795" s="34"/>
    </row>
    <row r="2796" spans="2:3">
      <c r="B2796" s="20"/>
      <c r="C2796" s="34"/>
    </row>
    <row r="2797" spans="2:3">
      <c r="B2797" s="20"/>
      <c r="C2797" s="34"/>
    </row>
    <row r="2798" spans="2:3">
      <c r="B2798" s="20"/>
      <c r="C2798" s="34"/>
    </row>
    <row r="2799" spans="2:3">
      <c r="B2799" s="20"/>
      <c r="C2799" s="34"/>
    </row>
    <row r="2800" spans="2:3">
      <c r="B2800" s="20"/>
      <c r="C2800" s="34"/>
    </row>
    <row r="2801" spans="2:3">
      <c r="B2801" s="20"/>
      <c r="C2801" s="34"/>
    </row>
    <row r="2802" spans="2:3">
      <c r="B2802" s="20"/>
      <c r="C2802" s="34"/>
    </row>
    <row r="2803" spans="2:3">
      <c r="B2803" s="20"/>
      <c r="C2803" s="34"/>
    </row>
    <row r="2804" spans="2:3">
      <c r="B2804" s="20"/>
      <c r="C2804" s="34"/>
    </row>
    <row r="2805" spans="2:3">
      <c r="B2805" s="20"/>
      <c r="C2805" s="34"/>
    </row>
    <row r="2806" spans="2:3">
      <c r="B2806" s="20"/>
      <c r="C2806" s="34"/>
    </row>
    <row r="2807" spans="2:3">
      <c r="B2807" s="20"/>
      <c r="C2807" s="34"/>
    </row>
    <row r="2808" spans="2:3">
      <c r="B2808" s="20"/>
      <c r="C2808" s="34"/>
    </row>
    <row r="2809" spans="2:3">
      <c r="B2809" s="20"/>
      <c r="C2809" s="34"/>
    </row>
    <row r="2810" spans="2:3">
      <c r="B2810" s="20"/>
      <c r="C2810" s="34"/>
    </row>
    <row r="2811" spans="2:3">
      <c r="B2811" s="20"/>
      <c r="C2811" s="34"/>
    </row>
    <row r="2812" spans="2:3">
      <c r="B2812" s="20"/>
      <c r="C2812" s="34"/>
    </row>
    <row r="2813" spans="2:3">
      <c r="B2813" s="20"/>
      <c r="C2813" s="34"/>
    </row>
    <row r="2814" spans="2:3">
      <c r="B2814" s="20"/>
      <c r="C2814" s="34"/>
    </row>
    <row r="2815" spans="2:3">
      <c r="B2815" s="20"/>
      <c r="C2815" s="34"/>
    </row>
    <row r="2816" spans="2:3">
      <c r="B2816" s="20"/>
      <c r="C2816" s="34"/>
    </row>
    <row r="2817" spans="2:3">
      <c r="B2817" s="20"/>
      <c r="C2817" s="34"/>
    </row>
    <row r="2818" spans="2:3">
      <c r="B2818" s="20"/>
      <c r="C2818" s="34"/>
    </row>
    <row r="2819" spans="2:3">
      <c r="B2819" s="20"/>
      <c r="C2819" s="34"/>
    </row>
    <row r="2820" spans="2:3">
      <c r="B2820" s="20"/>
      <c r="C2820" s="34"/>
    </row>
    <row r="2821" spans="2:3">
      <c r="B2821" s="20"/>
      <c r="C2821" s="34"/>
    </row>
    <row r="2822" spans="2:3">
      <c r="B2822" s="20"/>
      <c r="C2822" s="34"/>
    </row>
    <row r="2823" spans="2:3">
      <c r="B2823" s="20"/>
      <c r="C2823" s="34"/>
    </row>
    <row r="2824" spans="2:3">
      <c r="B2824" s="20"/>
      <c r="C2824" s="34"/>
    </row>
    <row r="2825" spans="2:3">
      <c r="B2825" s="20"/>
      <c r="C2825" s="34"/>
    </row>
    <row r="2826" spans="2:3">
      <c r="B2826" s="20"/>
      <c r="C2826" s="34"/>
    </row>
    <row r="2827" spans="2:3">
      <c r="B2827" s="20"/>
      <c r="C2827" s="34"/>
    </row>
    <row r="2828" spans="2:3">
      <c r="B2828" s="20"/>
      <c r="C2828" s="34"/>
    </row>
    <row r="2829" spans="2:3">
      <c r="B2829" s="20"/>
      <c r="C2829" s="34"/>
    </row>
    <row r="2830" spans="2:3">
      <c r="B2830" s="20"/>
      <c r="C2830" s="34"/>
    </row>
    <row r="2831" spans="2:3">
      <c r="B2831" s="20"/>
      <c r="C2831" s="34"/>
    </row>
    <row r="2832" spans="2:3">
      <c r="B2832" s="20"/>
      <c r="C2832" s="34"/>
    </row>
    <row r="2833" spans="2:3">
      <c r="B2833" s="20"/>
      <c r="C2833" s="34"/>
    </row>
    <row r="2834" spans="2:3">
      <c r="B2834" s="20"/>
      <c r="C2834" s="34"/>
    </row>
    <row r="2835" spans="2:3">
      <c r="B2835" s="20"/>
      <c r="C2835" s="34"/>
    </row>
    <row r="2836" spans="2:3">
      <c r="B2836" s="20"/>
      <c r="C2836" s="34"/>
    </row>
    <row r="2837" spans="2:3">
      <c r="B2837" s="20"/>
      <c r="C2837" s="34"/>
    </row>
    <row r="2838" spans="2:3">
      <c r="B2838" s="20"/>
      <c r="C2838" s="34"/>
    </row>
    <row r="2839" spans="2:3">
      <c r="B2839" s="20"/>
      <c r="C2839" s="34"/>
    </row>
    <row r="2840" spans="2:3">
      <c r="B2840" s="20"/>
      <c r="C2840" s="34"/>
    </row>
    <row r="2841" spans="2:3">
      <c r="B2841" s="20"/>
      <c r="C2841" s="34"/>
    </row>
    <row r="2842" spans="2:3">
      <c r="B2842" s="20"/>
      <c r="C2842" s="34"/>
    </row>
    <row r="2843" spans="2:3">
      <c r="B2843" s="20"/>
      <c r="C2843" s="34"/>
    </row>
    <row r="2844" spans="2:3">
      <c r="B2844" s="20"/>
      <c r="C2844" s="34"/>
    </row>
    <row r="2845" spans="2:3">
      <c r="B2845" s="20"/>
      <c r="C2845" s="34"/>
    </row>
    <row r="2846" spans="2:3">
      <c r="B2846" s="20"/>
      <c r="C2846" s="34"/>
    </row>
    <row r="2847" spans="2:3">
      <c r="B2847" s="20"/>
      <c r="C2847" s="34"/>
    </row>
    <row r="2848" spans="2:3">
      <c r="B2848" s="20"/>
      <c r="C2848" s="34"/>
    </row>
    <row r="2849" spans="2:3">
      <c r="B2849" s="20"/>
      <c r="C2849" s="34"/>
    </row>
    <row r="2850" spans="2:3">
      <c r="B2850" s="20"/>
      <c r="C2850" s="34"/>
    </row>
    <row r="2851" spans="2:3">
      <c r="B2851" s="20"/>
      <c r="C2851" s="34"/>
    </row>
    <row r="2852" spans="2:3">
      <c r="B2852" s="20"/>
      <c r="C2852" s="34"/>
    </row>
    <row r="2853" spans="2:3">
      <c r="B2853" s="20"/>
      <c r="C2853" s="34"/>
    </row>
    <row r="2854" spans="2:3">
      <c r="B2854" s="20"/>
      <c r="C2854" s="34"/>
    </row>
    <row r="2855" spans="2:3">
      <c r="B2855" s="20"/>
      <c r="C2855" s="34"/>
    </row>
    <row r="2856" spans="2:3">
      <c r="B2856" s="20"/>
      <c r="C2856" s="34"/>
    </row>
    <row r="2857" spans="2:3">
      <c r="B2857" s="20"/>
      <c r="C2857" s="34"/>
    </row>
    <row r="2858" spans="2:3">
      <c r="B2858" s="20"/>
      <c r="C2858" s="34"/>
    </row>
    <row r="2859" spans="2:3">
      <c r="B2859" s="20"/>
      <c r="C2859" s="34"/>
    </row>
    <row r="2860" spans="2:3">
      <c r="B2860" s="20"/>
      <c r="C2860" s="34"/>
    </row>
    <row r="2861" spans="2:3">
      <c r="B2861" s="20"/>
      <c r="C2861" s="34"/>
    </row>
    <row r="2862" spans="2:3">
      <c r="B2862" s="20"/>
      <c r="C2862" s="34"/>
    </row>
    <row r="2863" spans="2:3">
      <c r="B2863" s="20"/>
      <c r="C2863" s="34"/>
    </row>
    <row r="2864" spans="2:3">
      <c r="B2864" s="20"/>
      <c r="C2864" s="34"/>
    </row>
    <row r="2865" spans="2:3">
      <c r="B2865" s="20"/>
      <c r="C2865" s="34"/>
    </row>
    <row r="2866" spans="2:3">
      <c r="B2866" s="20"/>
      <c r="C2866" s="34"/>
    </row>
    <row r="2867" spans="2:3">
      <c r="B2867" s="20"/>
      <c r="C2867" s="34"/>
    </row>
    <row r="2868" spans="2:3">
      <c r="B2868" s="20"/>
      <c r="C2868" s="34"/>
    </row>
    <row r="2869" spans="2:3">
      <c r="B2869" s="20"/>
      <c r="C2869" s="34"/>
    </row>
    <row r="2870" spans="2:3">
      <c r="B2870" s="20"/>
      <c r="C2870" s="34"/>
    </row>
    <row r="2871" spans="2:3">
      <c r="B2871" s="20"/>
      <c r="C2871" s="34"/>
    </row>
    <row r="2872" spans="2:3">
      <c r="B2872" s="20"/>
      <c r="C2872" s="34"/>
    </row>
    <row r="2873" spans="2:3">
      <c r="B2873" s="20"/>
      <c r="C2873" s="34"/>
    </row>
    <row r="2874" spans="2:3">
      <c r="B2874" s="20"/>
      <c r="C2874" s="34"/>
    </row>
    <row r="2875" spans="2:3">
      <c r="B2875" s="20"/>
      <c r="C2875" s="34"/>
    </row>
    <row r="2876" spans="2:3">
      <c r="B2876" s="20"/>
      <c r="C2876" s="34"/>
    </row>
    <row r="2877" spans="2:3">
      <c r="B2877" s="20"/>
      <c r="C2877" s="34"/>
    </row>
    <row r="2878" spans="2:3">
      <c r="B2878" s="20"/>
      <c r="C2878" s="34"/>
    </row>
    <row r="2879" spans="2:3">
      <c r="B2879" s="20"/>
      <c r="C2879" s="34"/>
    </row>
    <row r="2880" spans="2:3">
      <c r="B2880" s="20"/>
      <c r="C2880" s="34"/>
    </row>
    <row r="2881" spans="2:3">
      <c r="B2881" s="20"/>
      <c r="C2881" s="34"/>
    </row>
    <row r="2882" spans="2:3">
      <c r="B2882" s="20"/>
      <c r="C2882" s="34"/>
    </row>
    <row r="2883" spans="2:3">
      <c r="B2883" s="20"/>
      <c r="C2883" s="34"/>
    </row>
    <row r="2884" spans="2:3">
      <c r="B2884" s="20"/>
      <c r="C2884" s="34"/>
    </row>
    <row r="2885" spans="2:3">
      <c r="B2885" s="20"/>
      <c r="C2885" s="34"/>
    </row>
    <row r="2886" spans="2:3">
      <c r="B2886" s="20"/>
      <c r="C2886" s="34"/>
    </row>
    <row r="2887" spans="2:3">
      <c r="B2887" s="20"/>
      <c r="C2887" s="34"/>
    </row>
    <row r="2888" spans="2:3">
      <c r="B2888" s="20"/>
      <c r="C2888" s="34"/>
    </row>
    <row r="2889" spans="2:3">
      <c r="B2889" s="20"/>
      <c r="C2889" s="34"/>
    </row>
    <row r="2890" spans="2:3">
      <c r="B2890" s="20"/>
      <c r="C2890" s="34"/>
    </row>
    <row r="2891" spans="2:3">
      <c r="B2891" s="20"/>
      <c r="C2891" s="34"/>
    </row>
    <row r="2892" spans="2:3">
      <c r="B2892" s="20"/>
      <c r="C2892" s="34"/>
    </row>
    <row r="2893" spans="2:3">
      <c r="B2893" s="20"/>
      <c r="C2893" s="34"/>
    </row>
    <row r="2894" spans="2:3">
      <c r="B2894" s="20"/>
      <c r="C2894" s="34"/>
    </row>
    <row r="2895" spans="2:3">
      <c r="B2895" s="20"/>
      <c r="C2895" s="34"/>
    </row>
    <row r="2896" spans="2:3">
      <c r="B2896" s="20"/>
      <c r="C2896" s="34"/>
    </row>
    <row r="2897" spans="2:3">
      <c r="B2897" s="20"/>
      <c r="C2897" s="34"/>
    </row>
    <row r="2898" spans="2:3">
      <c r="B2898" s="20"/>
      <c r="C2898" s="34"/>
    </row>
    <row r="2899" spans="2:3">
      <c r="B2899" s="20"/>
      <c r="C2899" s="34"/>
    </row>
    <row r="2900" spans="2:3">
      <c r="B2900" s="20"/>
      <c r="C2900" s="34"/>
    </row>
    <row r="2901" spans="2:3">
      <c r="B2901" s="20"/>
      <c r="C2901" s="34"/>
    </row>
    <row r="2902" spans="2:3">
      <c r="B2902" s="20"/>
      <c r="C2902" s="34"/>
    </row>
    <row r="2903" spans="2:3">
      <c r="B2903" s="20"/>
      <c r="C2903" s="34"/>
    </row>
    <row r="2904" spans="2:3">
      <c r="B2904" s="20"/>
      <c r="C2904" s="34"/>
    </row>
    <row r="2905" spans="2:3">
      <c r="B2905" s="20"/>
      <c r="C2905" s="34"/>
    </row>
    <row r="2906" spans="2:3">
      <c r="B2906" s="20"/>
      <c r="C2906" s="34"/>
    </row>
    <row r="2907" spans="2:3">
      <c r="B2907" s="20"/>
      <c r="C2907" s="34"/>
    </row>
    <row r="2908" spans="2:3">
      <c r="B2908" s="20"/>
      <c r="C2908" s="34"/>
    </row>
    <row r="2909" spans="2:3">
      <c r="B2909" s="20"/>
      <c r="C2909" s="34"/>
    </row>
    <row r="2910" spans="2:3">
      <c r="B2910" s="20"/>
      <c r="C2910" s="34"/>
    </row>
    <row r="2911" spans="2:3">
      <c r="B2911" s="20"/>
      <c r="C2911" s="34"/>
    </row>
    <row r="2912" spans="2:3">
      <c r="B2912" s="20"/>
      <c r="C2912" s="34"/>
    </row>
    <row r="2913" spans="2:3">
      <c r="B2913" s="20"/>
      <c r="C2913" s="34"/>
    </row>
    <row r="2914" spans="2:3">
      <c r="B2914" s="20"/>
      <c r="C2914" s="34"/>
    </row>
    <row r="2915" spans="2:3">
      <c r="B2915" s="20"/>
      <c r="C2915" s="34"/>
    </row>
    <row r="2916" spans="2:3">
      <c r="B2916" s="20"/>
      <c r="C2916" s="34"/>
    </row>
    <row r="2917" spans="2:3">
      <c r="B2917" s="20"/>
      <c r="C2917" s="34"/>
    </row>
    <row r="2918" spans="2:3">
      <c r="B2918" s="20"/>
      <c r="C2918" s="34"/>
    </row>
    <row r="2919" spans="2:3">
      <c r="B2919" s="20"/>
      <c r="C2919" s="34"/>
    </row>
    <row r="2920" spans="2:3">
      <c r="B2920" s="20"/>
      <c r="C2920" s="34"/>
    </row>
    <row r="2921" spans="2:3">
      <c r="B2921" s="20"/>
      <c r="C2921" s="34"/>
    </row>
    <row r="2922" spans="2:3">
      <c r="B2922" s="20"/>
      <c r="C2922" s="34"/>
    </row>
    <row r="2923" spans="2:3">
      <c r="B2923" s="20"/>
      <c r="C2923" s="34"/>
    </row>
    <row r="2924" spans="2:3">
      <c r="B2924" s="20"/>
      <c r="C2924" s="34"/>
    </row>
    <row r="2925" spans="2:3">
      <c r="B2925" s="20"/>
      <c r="C2925" s="34"/>
    </row>
    <row r="2926" spans="2:3">
      <c r="B2926" s="20"/>
      <c r="C2926" s="34"/>
    </row>
    <row r="2927" spans="2:3">
      <c r="B2927" s="20"/>
      <c r="C2927" s="34"/>
    </row>
    <row r="2928" spans="2:3">
      <c r="B2928" s="20"/>
      <c r="C2928" s="34"/>
    </row>
    <row r="2929" spans="2:3">
      <c r="B2929" s="20"/>
      <c r="C2929" s="34"/>
    </row>
    <row r="2930" spans="2:3">
      <c r="B2930" s="20"/>
      <c r="C2930" s="34"/>
    </row>
    <row r="2931" spans="2:3">
      <c r="B2931" s="20"/>
      <c r="C2931" s="34"/>
    </row>
    <row r="2932" spans="2:3">
      <c r="B2932" s="20"/>
      <c r="C2932" s="34"/>
    </row>
    <row r="2933" spans="2:3">
      <c r="B2933" s="20"/>
      <c r="C2933" s="34"/>
    </row>
    <row r="2934" spans="2:3">
      <c r="B2934" s="20"/>
      <c r="C2934" s="34"/>
    </row>
    <row r="2935" spans="2:3">
      <c r="B2935" s="20"/>
      <c r="C2935" s="34"/>
    </row>
    <row r="2936" spans="2:3">
      <c r="B2936" s="20"/>
      <c r="C2936" s="34"/>
    </row>
    <row r="2937" spans="2:3">
      <c r="B2937" s="20"/>
      <c r="C2937" s="34"/>
    </row>
    <row r="2938" spans="2:3">
      <c r="B2938" s="20"/>
      <c r="C2938" s="34"/>
    </row>
    <row r="2939" spans="2:3">
      <c r="B2939" s="20"/>
      <c r="C2939" s="34"/>
    </row>
    <row r="2940" spans="2:3">
      <c r="B2940" s="20"/>
      <c r="C2940" s="34"/>
    </row>
    <row r="2941" spans="2:3">
      <c r="B2941" s="20"/>
      <c r="C2941" s="34"/>
    </row>
    <row r="2942" spans="2:3">
      <c r="B2942" s="20"/>
      <c r="C2942" s="34"/>
    </row>
    <row r="2943" spans="2:3">
      <c r="B2943" s="20"/>
      <c r="C2943" s="34"/>
    </row>
    <row r="2944" spans="2:3">
      <c r="B2944" s="20"/>
      <c r="C2944" s="34"/>
    </row>
    <row r="2945" spans="2:3">
      <c r="B2945" s="20"/>
      <c r="C2945" s="34"/>
    </row>
    <row r="2946" spans="2:3">
      <c r="B2946" s="20"/>
      <c r="C2946" s="34"/>
    </row>
    <row r="2947" spans="2:3">
      <c r="B2947" s="20"/>
      <c r="C2947" s="34"/>
    </row>
    <row r="2948" spans="2:3">
      <c r="B2948" s="20"/>
      <c r="C2948" s="34"/>
    </row>
    <row r="2949" spans="2:3">
      <c r="B2949" s="20"/>
      <c r="C2949" s="34"/>
    </row>
    <row r="2950" spans="2:3">
      <c r="B2950" s="20"/>
      <c r="C2950" s="34"/>
    </row>
    <row r="2951" spans="2:3">
      <c r="B2951" s="20"/>
      <c r="C2951" s="34"/>
    </row>
    <row r="2952" spans="2:3">
      <c r="B2952" s="20"/>
      <c r="C2952" s="34"/>
    </row>
    <row r="2953" spans="2:3">
      <c r="B2953" s="20"/>
      <c r="C2953" s="34"/>
    </row>
    <row r="2954" spans="2:3">
      <c r="B2954" s="20"/>
      <c r="C2954" s="34"/>
    </row>
    <row r="2955" spans="2:3">
      <c r="B2955" s="20"/>
      <c r="C2955" s="34"/>
    </row>
    <row r="2956" spans="2:3">
      <c r="B2956" s="20"/>
      <c r="C2956" s="34"/>
    </row>
    <row r="2957" spans="2:3">
      <c r="B2957" s="20"/>
      <c r="C2957" s="34"/>
    </row>
    <row r="2958" spans="2:3">
      <c r="B2958" s="20"/>
      <c r="C2958" s="34"/>
    </row>
    <row r="2959" spans="2:3">
      <c r="B2959" s="20"/>
      <c r="C2959" s="34"/>
    </row>
    <row r="2960" spans="2:3">
      <c r="B2960" s="20"/>
      <c r="C2960" s="34"/>
    </row>
    <row r="2961" spans="2:3">
      <c r="B2961" s="20"/>
      <c r="C2961" s="34"/>
    </row>
    <row r="2962" spans="2:3">
      <c r="B2962" s="20"/>
      <c r="C2962" s="34"/>
    </row>
    <row r="2963" spans="2:3">
      <c r="B2963" s="20"/>
      <c r="C2963" s="34"/>
    </row>
    <row r="2964" spans="2:3">
      <c r="B2964" s="20"/>
      <c r="C2964" s="34"/>
    </row>
    <row r="2965" spans="2:3">
      <c r="B2965" s="20"/>
      <c r="C2965" s="34"/>
    </row>
    <row r="2966" spans="2:3">
      <c r="B2966" s="20"/>
      <c r="C2966" s="34"/>
    </row>
    <row r="2967" spans="2:3">
      <c r="B2967" s="20"/>
      <c r="C2967" s="34"/>
    </row>
    <row r="2968" spans="2:3">
      <c r="B2968" s="20"/>
      <c r="C2968" s="34"/>
    </row>
    <row r="2969" spans="2:3">
      <c r="B2969" s="20"/>
      <c r="C2969" s="34"/>
    </row>
    <row r="2970" spans="2:3">
      <c r="B2970" s="20"/>
      <c r="C2970" s="34"/>
    </row>
    <row r="2971" spans="2:3">
      <c r="B2971" s="20"/>
      <c r="C2971" s="34"/>
    </row>
    <row r="2972" spans="2:3">
      <c r="B2972" s="20"/>
      <c r="C2972" s="34"/>
    </row>
    <row r="2973" spans="2:3">
      <c r="B2973" s="20"/>
      <c r="C2973" s="34"/>
    </row>
    <row r="2974" spans="2:3">
      <c r="B2974" s="20"/>
      <c r="C2974" s="34"/>
    </row>
    <row r="2975" spans="2:3">
      <c r="B2975" s="20"/>
      <c r="C2975" s="34"/>
    </row>
    <row r="2976" spans="2:3">
      <c r="B2976" s="20"/>
      <c r="C2976" s="34"/>
    </row>
    <row r="2977" spans="2:3">
      <c r="B2977" s="20"/>
      <c r="C2977" s="34"/>
    </row>
    <row r="2978" spans="2:3">
      <c r="B2978" s="20"/>
      <c r="C2978" s="34"/>
    </row>
    <row r="2979" spans="2:3">
      <c r="B2979" s="20"/>
      <c r="C2979" s="34"/>
    </row>
    <row r="2980" spans="2:3">
      <c r="B2980" s="20"/>
      <c r="C2980" s="34"/>
    </row>
    <row r="2981" spans="2:3">
      <c r="B2981" s="20"/>
      <c r="C2981" s="34"/>
    </row>
    <row r="2982" spans="2:3">
      <c r="B2982" s="20"/>
      <c r="C2982" s="34"/>
    </row>
    <row r="2983" spans="2:3">
      <c r="B2983" s="20"/>
      <c r="C2983" s="34"/>
    </row>
    <row r="2984" spans="2:3">
      <c r="B2984" s="20"/>
      <c r="C2984" s="34"/>
    </row>
    <row r="2985" spans="2:3">
      <c r="B2985" s="20"/>
      <c r="C2985" s="34"/>
    </row>
    <row r="2986" spans="2:3">
      <c r="B2986" s="20"/>
      <c r="C2986" s="34"/>
    </row>
    <row r="2987" spans="2:3">
      <c r="B2987" s="20"/>
      <c r="C2987" s="34"/>
    </row>
    <row r="2988" spans="2:3">
      <c r="B2988" s="20"/>
      <c r="C2988" s="34"/>
    </row>
    <row r="2989" spans="2:3">
      <c r="B2989" s="20"/>
      <c r="C2989" s="34"/>
    </row>
    <row r="2990" spans="2:3">
      <c r="B2990" s="20"/>
      <c r="C2990" s="34"/>
    </row>
    <row r="2991" spans="2:3">
      <c r="B2991" s="20"/>
      <c r="C2991" s="34"/>
    </row>
    <row r="2992" spans="2:3">
      <c r="B2992" s="20"/>
      <c r="C2992" s="34"/>
    </row>
    <row r="2993" spans="2:3">
      <c r="B2993" s="20"/>
      <c r="C2993" s="34"/>
    </row>
    <row r="2994" spans="2:3">
      <c r="B2994" s="20"/>
      <c r="C2994" s="34"/>
    </row>
    <row r="2995" spans="2:3">
      <c r="B2995" s="20"/>
      <c r="C2995" s="34"/>
    </row>
    <row r="2996" spans="2:3">
      <c r="B2996" s="20"/>
      <c r="C2996" s="34"/>
    </row>
    <row r="2997" spans="2:3">
      <c r="B2997" s="20"/>
      <c r="C2997" s="34"/>
    </row>
    <row r="2998" spans="2:3">
      <c r="B2998" s="20"/>
      <c r="C2998" s="34"/>
    </row>
    <row r="2999" spans="2:3">
      <c r="B2999" s="20"/>
      <c r="C2999" s="34"/>
    </row>
    <row r="3000" spans="2:3">
      <c r="B3000" s="20"/>
      <c r="C3000" s="34"/>
    </row>
    <row r="3001" spans="2:3">
      <c r="B3001" s="20"/>
      <c r="C3001" s="34"/>
    </row>
    <row r="3002" spans="2:3">
      <c r="B3002" s="20"/>
      <c r="C3002" s="34"/>
    </row>
    <row r="3003" spans="2:3">
      <c r="B3003" s="20"/>
      <c r="C3003" s="34"/>
    </row>
    <row r="3004" spans="2:3">
      <c r="B3004" s="20"/>
      <c r="C3004" s="34"/>
    </row>
    <row r="3005" spans="2:3">
      <c r="B3005" s="20"/>
      <c r="C3005" s="34"/>
    </row>
    <row r="3006" spans="2:3">
      <c r="B3006" s="20"/>
      <c r="C3006" s="34"/>
    </row>
    <row r="3007" spans="2:3">
      <c r="B3007" s="20"/>
      <c r="C3007" s="34"/>
    </row>
    <row r="3008" spans="2:3">
      <c r="B3008" s="20"/>
      <c r="C3008" s="34"/>
    </row>
    <row r="3009" spans="2:3">
      <c r="B3009" s="20"/>
      <c r="C3009" s="34"/>
    </row>
    <row r="3010" spans="2:3">
      <c r="B3010" s="20"/>
      <c r="C3010" s="34"/>
    </row>
    <row r="3011" spans="2:3">
      <c r="B3011" s="20"/>
      <c r="C3011" s="34"/>
    </row>
    <row r="3012" spans="2:3">
      <c r="B3012" s="20"/>
      <c r="C3012" s="34"/>
    </row>
    <row r="3013" spans="2:3">
      <c r="B3013" s="20"/>
      <c r="C3013" s="34"/>
    </row>
    <row r="3014" spans="2:3">
      <c r="B3014" s="20"/>
      <c r="C3014" s="34"/>
    </row>
    <row r="3015" spans="2:3">
      <c r="B3015" s="20"/>
      <c r="C3015" s="34"/>
    </row>
    <row r="3016" spans="2:3">
      <c r="B3016" s="20"/>
      <c r="C3016" s="34"/>
    </row>
    <row r="3017" spans="2:3">
      <c r="B3017" s="20"/>
      <c r="C3017" s="34"/>
    </row>
    <row r="3018" spans="2:3">
      <c r="B3018" s="20"/>
      <c r="C3018" s="34"/>
    </row>
    <row r="3019" spans="2:3">
      <c r="B3019" s="20"/>
      <c r="C3019" s="34"/>
    </row>
    <row r="3020" spans="2:3">
      <c r="B3020" s="20"/>
      <c r="C3020" s="34"/>
    </row>
    <row r="3021" spans="2:3">
      <c r="B3021" s="20"/>
      <c r="C3021" s="34"/>
    </row>
    <row r="3022" spans="2:3">
      <c r="B3022" s="20"/>
      <c r="C3022" s="34"/>
    </row>
    <row r="3023" spans="2:3">
      <c r="B3023" s="20"/>
      <c r="C3023" s="34"/>
    </row>
    <row r="3024" spans="2:3">
      <c r="B3024" s="20"/>
      <c r="C3024" s="34"/>
    </row>
    <row r="3025" spans="2:3">
      <c r="B3025" s="20"/>
      <c r="C3025" s="34"/>
    </row>
    <row r="3026" spans="2:3">
      <c r="B3026" s="20"/>
      <c r="C3026" s="34"/>
    </row>
    <row r="3027" spans="2:3">
      <c r="B3027" s="20"/>
      <c r="C3027" s="34"/>
    </row>
    <row r="3028" spans="2:3">
      <c r="B3028" s="20"/>
      <c r="C3028" s="34"/>
    </row>
    <row r="3029" spans="2:3">
      <c r="B3029" s="20"/>
      <c r="C3029" s="34"/>
    </row>
    <row r="3030" spans="2:3">
      <c r="B3030" s="20"/>
      <c r="C3030" s="34"/>
    </row>
    <row r="3031" spans="2:3">
      <c r="B3031" s="20"/>
      <c r="C3031" s="34"/>
    </row>
    <row r="3032" spans="2:3">
      <c r="B3032" s="20"/>
      <c r="C3032" s="34"/>
    </row>
    <row r="3033" spans="2:3">
      <c r="B3033" s="20"/>
      <c r="C3033" s="34"/>
    </row>
    <row r="3034" spans="2:3">
      <c r="B3034" s="20"/>
      <c r="C3034" s="34"/>
    </row>
    <row r="3035" spans="2:3">
      <c r="B3035" s="20"/>
      <c r="C3035" s="34"/>
    </row>
    <row r="3036" spans="2:3">
      <c r="B3036" s="20"/>
      <c r="C3036" s="34"/>
    </row>
    <row r="3037" spans="2:3">
      <c r="B3037" s="20"/>
      <c r="C3037" s="34"/>
    </row>
    <row r="3038" spans="2:3">
      <c r="B3038" s="20"/>
      <c r="C3038" s="34"/>
    </row>
    <row r="3039" spans="2:3">
      <c r="B3039" s="20"/>
      <c r="C3039" s="34"/>
    </row>
    <row r="3040" spans="2:3">
      <c r="B3040" s="20"/>
      <c r="C3040" s="34"/>
    </row>
    <row r="3041" spans="2:3">
      <c r="B3041" s="20"/>
      <c r="C3041" s="34"/>
    </row>
    <row r="3042" spans="2:3">
      <c r="B3042" s="20"/>
      <c r="C3042" s="34"/>
    </row>
    <row r="3043" spans="2:3">
      <c r="B3043" s="20"/>
      <c r="C3043" s="34"/>
    </row>
    <row r="3044" spans="2:3">
      <c r="B3044" s="20"/>
      <c r="C3044" s="34"/>
    </row>
    <row r="3045" spans="2:3">
      <c r="B3045" s="20"/>
      <c r="C3045" s="34"/>
    </row>
    <row r="3046" spans="2:3">
      <c r="B3046" s="20"/>
      <c r="C3046" s="34"/>
    </row>
    <row r="3047" spans="2:3">
      <c r="B3047" s="20"/>
      <c r="C3047" s="34"/>
    </row>
    <row r="3048" spans="2:3">
      <c r="B3048" s="20"/>
      <c r="C3048" s="34"/>
    </row>
    <row r="3049" spans="2:3">
      <c r="B3049" s="20"/>
      <c r="C3049" s="34"/>
    </row>
    <row r="3050" spans="2:3">
      <c r="B3050" s="20"/>
      <c r="C3050" s="34"/>
    </row>
    <row r="3051" spans="2:3">
      <c r="B3051" s="20"/>
      <c r="C3051" s="34"/>
    </row>
    <row r="3052" spans="2:3">
      <c r="B3052" s="20"/>
      <c r="C3052" s="34"/>
    </row>
    <row r="3053" spans="2:3">
      <c r="B3053" s="20"/>
      <c r="C3053" s="34"/>
    </row>
    <row r="3054" spans="2:3">
      <c r="B3054" s="20"/>
      <c r="C3054" s="34"/>
    </row>
    <row r="3055" spans="2:3">
      <c r="B3055" s="20"/>
      <c r="C3055" s="34"/>
    </row>
    <row r="3056" spans="2:3">
      <c r="B3056" s="20"/>
      <c r="C3056" s="34"/>
    </row>
    <row r="3057" spans="2:3">
      <c r="B3057" s="20"/>
      <c r="C3057" s="34"/>
    </row>
    <row r="3058" spans="2:3">
      <c r="B3058" s="20"/>
      <c r="C3058" s="34"/>
    </row>
    <row r="3059" spans="2:3">
      <c r="B3059" s="20"/>
      <c r="C3059" s="34"/>
    </row>
    <row r="3060" spans="2:3">
      <c r="B3060" s="20"/>
      <c r="C3060" s="34"/>
    </row>
    <row r="3061" spans="2:3">
      <c r="B3061" s="20"/>
      <c r="C3061" s="34"/>
    </row>
    <row r="3062" spans="2:3">
      <c r="B3062" s="20"/>
      <c r="C3062" s="34"/>
    </row>
    <row r="3063" spans="2:3">
      <c r="B3063" s="20"/>
      <c r="C3063" s="34"/>
    </row>
    <row r="3064" spans="2:3">
      <c r="B3064" s="20"/>
      <c r="C3064" s="34"/>
    </row>
    <row r="3065" spans="2:3">
      <c r="B3065" s="20"/>
      <c r="C3065" s="34"/>
    </row>
    <row r="3066" spans="2:3">
      <c r="B3066" s="20"/>
      <c r="C3066" s="34"/>
    </row>
    <row r="3067" spans="2:3">
      <c r="B3067" s="20"/>
      <c r="C3067" s="34"/>
    </row>
    <row r="3068" spans="2:3">
      <c r="B3068" s="20"/>
      <c r="C3068" s="34"/>
    </row>
    <row r="3069" spans="2:3">
      <c r="B3069" s="20"/>
      <c r="C3069" s="34"/>
    </row>
    <row r="3070" spans="2:3">
      <c r="B3070" s="20"/>
      <c r="C3070" s="34"/>
    </row>
    <row r="3071" spans="2:3">
      <c r="B3071" s="20"/>
      <c r="C3071" s="34"/>
    </row>
    <row r="3072" spans="2:3">
      <c r="B3072" s="20"/>
      <c r="C3072" s="34"/>
    </row>
    <row r="3073" spans="2:3">
      <c r="B3073" s="20"/>
      <c r="C3073" s="34"/>
    </row>
    <row r="3074" spans="2:3">
      <c r="B3074" s="20"/>
      <c r="C3074" s="34"/>
    </row>
    <row r="3075" spans="2:3">
      <c r="B3075" s="20"/>
      <c r="C3075" s="34"/>
    </row>
    <row r="3076" spans="2:3">
      <c r="B3076" s="20"/>
      <c r="C3076" s="34"/>
    </row>
    <row r="3077" spans="2:3">
      <c r="B3077" s="20"/>
      <c r="C3077" s="34"/>
    </row>
    <row r="3078" spans="2:3">
      <c r="B3078" s="20"/>
      <c r="C3078" s="34"/>
    </row>
    <row r="3079" spans="2:3">
      <c r="B3079" s="20"/>
      <c r="C3079" s="34"/>
    </row>
    <row r="3080" spans="2:3">
      <c r="B3080" s="20"/>
      <c r="C3080" s="34"/>
    </row>
    <row r="3081" spans="2:3">
      <c r="B3081" s="20"/>
      <c r="C3081" s="34"/>
    </row>
    <row r="3082" spans="2:3">
      <c r="B3082" s="20"/>
      <c r="C3082" s="34"/>
    </row>
    <row r="3083" spans="2:3">
      <c r="B3083" s="20"/>
      <c r="C3083" s="34"/>
    </row>
    <row r="3084" spans="2:3">
      <c r="B3084" s="20"/>
      <c r="C3084" s="34"/>
    </row>
    <row r="3085" spans="2:3">
      <c r="B3085" s="20"/>
      <c r="C3085" s="34"/>
    </row>
    <row r="3086" spans="2:3">
      <c r="B3086" s="20"/>
      <c r="C3086" s="34"/>
    </row>
    <row r="3087" spans="2:3">
      <c r="B3087" s="20"/>
      <c r="C3087" s="34"/>
    </row>
    <row r="3088" spans="2:3">
      <c r="B3088" s="20"/>
      <c r="C3088" s="34"/>
    </row>
    <row r="3089" spans="2:3">
      <c r="B3089" s="20"/>
      <c r="C3089" s="34"/>
    </row>
    <row r="3090" spans="2:3">
      <c r="B3090" s="20"/>
      <c r="C3090" s="34"/>
    </row>
    <row r="3091" spans="2:3">
      <c r="B3091" s="20"/>
      <c r="C3091" s="34"/>
    </row>
    <row r="3092" spans="2:3">
      <c r="B3092" s="20"/>
      <c r="C3092" s="34"/>
    </row>
    <row r="3093" spans="2:3">
      <c r="B3093" s="20"/>
      <c r="C3093" s="34"/>
    </row>
    <row r="3094" spans="2:3">
      <c r="B3094" s="20"/>
      <c r="C3094" s="34"/>
    </row>
    <row r="3095" spans="2:3">
      <c r="B3095" s="20"/>
      <c r="C3095" s="34"/>
    </row>
    <row r="3096" spans="2:3">
      <c r="B3096" s="20"/>
      <c r="C3096" s="34"/>
    </row>
    <row r="3097" spans="2:3">
      <c r="B3097" s="20"/>
      <c r="C3097" s="34"/>
    </row>
    <row r="3098" spans="2:3">
      <c r="B3098" s="20"/>
      <c r="C3098" s="34"/>
    </row>
    <row r="3099" spans="2:3">
      <c r="B3099" s="20"/>
      <c r="C3099" s="34"/>
    </row>
    <row r="3100" spans="2:3">
      <c r="B3100" s="20"/>
      <c r="C3100" s="34"/>
    </row>
    <row r="3101" spans="2:3">
      <c r="B3101" s="20"/>
      <c r="C3101" s="34"/>
    </row>
    <row r="3102" spans="2:3">
      <c r="B3102" s="20"/>
      <c r="C3102" s="34"/>
    </row>
    <row r="3103" spans="2:3">
      <c r="B3103" s="20"/>
      <c r="C3103" s="34"/>
    </row>
    <row r="3104" spans="2:3">
      <c r="B3104" s="20"/>
      <c r="C3104" s="34"/>
    </row>
    <row r="3105" spans="2:3">
      <c r="B3105" s="20"/>
      <c r="C3105" s="34"/>
    </row>
    <row r="3106" spans="2:3">
      <c r="B3106" s="20"/>
      <c r="C3106" s="34"/>
    </row>
    <row r="3107" spans="2:3">
      <c r="B3107" s="20"/>
      <c r="C3107" s="34"/>
    </row>
    <row r="3108" spans="2:3">
      <c r="B3108" s="20"/>
      <c r="C3108" s="34"/>
    </row>
    <row r="3109" spans="2:3">
      <c r="B3109" s="20"/>
      <c r="C3109" s="34"/>
    </row>
    <row r="3110" spans="2:3">
      <c r="B3110" s="20"/>
      <c r="C3110" s="34"/>
    </row>
    <row r="3111" spans="2:3">
      <c r="B3111" s="20"/>
      <c r="C3111" s="34"/>
    </row>
    <row r="3112" spans="2:3">
      <c r="B3112" s="20"/>
      <c r="C3112" s="34"/>
    </row>
    <row r="3113" spans="2:3">
      <c r="B3113" s="20"/>
      <c r="C3113" s="34"/>
    </row>
    <row r="3114" spans="2:3">
      <c r="B3114" s="20"/>
      <c r="C3114" s="34"/>
    </row>
    <row r="3115" spans="2:3">
      <c r="B3115" s="20"/>
      <c r="C3115" s="34"/>
    </row>
    <row r="3116" spans="2:3">
      <c r="B3116" s="20"/>
      <c r="C3116" s="34"/>
    </row>
    <row r="3117" spans="2:3">
      <c r="B3117" s="20"/>
      <c r="C3117" s="34"/>
    </row>
    <row r="3118" spans="2:3">
      <c r="B3118" s="20"/>
      <c r="C3118" s="34"/>
    </row>
    <row r="3119" spans="2:3">
      <c r="B3119" s="20"/>
      <c r="C3119" s="34"/>
    </row>
    <row r="3120" spans="2:3">
      <c r="B3120" s="20"/>
      <c r="C3120" s="34"/>
    </row>
    <row r="3121" spans="2:3">
      <c r="B3121" s="20"/>
      <c r="C3121" s="34"/>
    </row>
    <row r="3122" spans="2:3">
      <c r="B3122" s="20"/>
      <c r="C3122" s="34"/>
    </row>
    <row r="3123" spans="2:3">
      <c r="B3123" s="20"/>
      <c r="C3123" s="34"/>
    </row>
    <row r="3124" spans="2:3">
      <c r="B3124" s="20"/>
      <c r="C3124" s="34"/>
    </row>
    <row r="3125" spans="2:3">
      <c r="B3125" s="20"/>
      <c r="C3125" s="34"/>
    </row>
    <row r="3126" spans="2:3">
      <c r="B3126" s="20"/>
      <c r="C3126" s="34"/>
    </row>
    <row r="3127" spans="2:3">
      <c r="B3127" s="20"/>
      <c r="C3127" s="34"/>
    </row>
    <row r="3128" spans="2:3">
      <c r="B3128" s="20"/>
      <c r="C3128" s="34"/>
    </row>
    <row r="3129" spans="2:3">
      <c r="B3129" s="20"/>
      <c r="C3129" s="34"/>
    </row>
    <row r="3130" spans="2:3">
      <c r="B3130" s="20"/>
      <c r="C3130" s="34"/>
    </row>
    <row r="3131" spans="2:3">
      <c r="B3131" s="20"/>
      <c r="C3131" s="34"/>
    </row>
    <row r="3132" spans="2:3">
      <c r="B3132" s="20"/>
      <c r="C3132" s="34"/>
    </row>
    <row r="3133" spans="2:3">
      <c r="B3133" s="20"/>
      <c r="C3133" s="34"/>
    </row>
    <row r="3134" spans="2:3">
      <c r="B3134" s="20"/>
      <c r="C3134" s="34"/>
    </row>
    <row r="3135" spans="2:3">
      <c r="B3135" s="20"/>
      <c r="C3135" s="34"/>
    </row>
    <row r="3136" spans="2:3">
      <c r="B3136" s="20"/>
      <c r="C3136" s="34"/>
    </row>
    <row r="3137" spans="2:3">
      <c r="B3137" s="20"/>
      <c r="C3137" s="34"/>
    </row>
    <row r="3138" spans="2:3">
      <c r="B3138" s="20"/>
      <c r="C3138" s="34"/>
    </row>
    <row r="3139" spans="2:3">
      <c r="B3139" s="20"/>
      <c r="C3139" s="34"/>
    </row>
    <row r="3140" spans="2:3">
      <c r="B3140" s="20"/>
      <c r="C3140" s="34"/>
    </row>
    <row r="3141" spans="2:3">
      <c r="B3141" s="20"/>
      <c r="C3141" s="34"/>
    </row>
    <row r="3142" spans="2:3">
      <c r="B3142" s="20"/>
      <c r="C3142" s="34"/>
    </row>
    <row r="3143" spans="2:3">
      <c r="B3143" s="20"/>
    </row>
    <row r="3144" spans="2:3">
      <c r="B3144" s="20"/>
      <c r="C3144" s="34"/>
    </row>
    <row r="3145" spans="2:3">
      <c r="B3145" s="20"/>
      <c r="C3145" s="34"/>
    </row>
    <row r="3146" spans="2:3">
      <c r="B3146" s="20"/>
      <c r="C3146" s="34"/>
    </row>
    <row r="3147" spans="2:3">
      <c r="B3147" s="20"/>
      <c r="C3147" s="34"/>
    </row>
    <row r="3148" spans="2:3">
      <c r="B3148" s="20"/>
      <c r="C3148" s="34"/>
    </row>
    <row r="3149" spans="2:3">
      <c r="B3149" s="20"/>
      <c r="C3149" s="34"/>
    </row>
    <row r="3150" spans="2:3">
      <c r="B3150" s="20"/>
      <c r="C3150" s="34"/>
    </row>
    <row r="3151" spans="2:3">
      <c r="B3151" s="20"/>
      <c r="C3151" s="34"/>
    </row>
    <row r="3152" spans="2:3">
      <c r="B3152" s="20"/>
      <c r="C3152" s="34"/>
    </row>
    <row r="3153" spans="2:3">
      <c r="B3153" s="20"/>
      <c r="C3153" s="34"/>
    </row>
    <row r="3154" spans="2:3">
      <c r="B3154" s="20"/>
      <c r="C3154" s="34"/>
    </row>
    <row r="3155" spans="2:3">
      <c r="B3155" s="20"/>
      <c r="C3155" s="34"/>
    </row>
    <row r="3156" spans="2:3">
      <c r="B3156" s="20"/>
      <c r="C3156" s="34"/>
    </row>
    <row r="3157" spans="2:3">
      <c r="B3157" s="20"/>
      <c r="C3157" s="34"/>
    </row>
    <row r="3158" spans="2:3">
      <c r="B3158" s="20"/>
      <c r="C3158" s="34"/>
    </row>
    <row r="3159" spans="2:3">
      <c r="B3159" s="20"/>
      <c r="C3159" s="34"/>
    </row>
    <row r="3160" spans="2:3">
      <c r="B3160" s="20"/>
      <c r="C3160" s="34"/>
    </row>
    <row r="3161" spans="2:3">
      <c r="B3161" s="20"/>
      <c r="C3161" s="34"/>
    </row>
    <row r="3162" spans="2:3">
      <c r="B3162" s="20"/>
      <c r="C3162" s="34"/>
    </row>
    <row r="3163" spans="2:3">
      <c r="B3163" s="20"/>
      <c r="C3163" s="34"/>
    </row>
    <row r="3164" spans="2:3">
      <c r="B3164" s="20"/>
      <c r="C3164" s="34"/>
    </row>
    <row r="3165" spans="2:3">
      <c r="B3165" s="20"/>
      <c r="C3165" s="34"/>
    </row>
    <row r="3166" spans="2:3">
      <c r="B3166" s="20"/>
      <c r="C3166" s="34"/>
    </row>
    <row r="3167" spans="2:3">
      <c r="B3167" s="20"/>
      <c r="C3167" s="34"/>
    </row>
    <row r="3168" spans="2:3">
      <c r="B3168" s="20"/>
      <c r="C3168" s="34"/>
    </row>
    <row r="3169" spans="2:3">
      <c r="B3169" s="20"/>
      <c r="C3169" s="34"/>
    </row>
    <row r="3170" spans="2:3">
      <c r="B3170" s="20"/>
      <c r="C3170" s="34"/>
    </row>
    <row r="3171" spans="2:3">
      <c r="B3171" s="20"/>
      <c r="C3171" s="34"/>
    </row>
    <row r="3172" spans="2:3">
      <c r="B3172" s="20"/>
      <c r="C3172" s="34"/>
    </row>
    <row r="3173" spans="2:3">
      <c r="B3173" s="20"/>
      <c r="C3173" s="34"/>
    </row>
    <row r="3174" spans="2:3">
      <c r="B3174" s="20"/>
      <c r="C3174" s="34"/>
    </row>
    <row r="3175" spans="2:3">
      <c r="B3175" s="20"/>
      <c r="C3175" s="34"/>
    </row>
    <row r="3176" spans="2:3">
      <c r="B3176" s="20"/>
      <c r="C3176" s="34"/>
    </row>
    <row r="3177" spans="2:3">
      <c r="B3177" s="20"/>
      <c r="C3177" s="34"/>
    </row>
    <row r="3178" spans="2:3">
      <c r="B3178" s="20"/>
      <c r="C3178" s="34"/>
    </row>
    <row r="3179" spans="2:3">
      <c r="B3179" s="20"/>
      <c r="C3179" s="34"/>
    </row>
    <row r="3180" spans="2:3">
      <c r="B3180" s="20"/>
      <c r="C3180" s="34"/>
    </row>
    <row r="3181" spans="2:3">
      <c r="B3181" s="20"/>
      <c r="C3181" s="34"/>
    </row>
    <row r="3182" spans="2:3">
      <c r="B3182" s="20"/>
      <c r="C3182" s="34"/>
    </row>
    <row r="3183" spans="2:3">
      <c r="B3183" s="20"/>
      <c r="C3183" s="34"/>
    </row>
    <row r="3184" spans="2:3">
      <c r="B3184" s="20"/>
      <c r="C3184" s="34"/>
    </row>
    <row r="3185" spans="2:3">
      <c r="B3185" s="20"/>
      <c r="C3185" s="34"/>
    </row>
    <row r="3186" spans="2:3">
      <c r="B3186" s="20"/>
      <c r="C3186" s="34"/>
    </row>
    <row r="3187" spans="2:3">
      <c r="B3187" s="20"/>
      <c r="C3187" s="34"/>
    </row>
    <row r="3188" spans="2:3">
      <c r="B3188" s="20"/>
      <c r="C3188" s="34"/>
    </row>
    <row r="3189" spans="2:3">
      <c r="B3189" s="20"/>
      <c r="C3189" s="34"/>
    </row>
    <row r="3190" spans="2:3">
      <c r="B3190" s="20"/>
      <c r="C3190" s="34"/>
    </row>
    <row r="3191" spans="2:3">
      <c r="B3191" s="20"/>
      <c r="C3191" s="34"/>
    </row>
    <row r="3192" spans="2:3">
      <c r="B3192" s="20"/>
      <c r="C3192" s="34"/>
    </row>
    <row r="3193" spans="2:3">
      <c r="B3193" s="20"/>
      <c r="C3193" s="34"/>
    </row>
    <row r="3194" spans="2:3">
      <c r="B3194" s="20"/>
      <c r="C3194" s="34"/>
    </row>
    <row r="3195" spans="2:3">
      <c r="B3195" s="20"/>
      <c r="C3195" s="34"/>
    </row>
    <row r="3196" spans="2:3">
      <c r="B3196" s="20"/>
      <c r="C3196" s="34"/>
    </row>
    <row r="3197" spans="2:3">
      <c r="B3197" s="20"/>
      <c r="C3197" s="34"/>
    </row>
    <row r="3198" spans="2:3">
      <c r="B3198" s="20"/>
      <c r="C3198" s="34"/>
    </row>
    <row r="3199" spans="2:3">
      <c r="B3199" s="20"/>
      <c r="C3199" s="34"/>
    </row>
    <row r="3200" spans="2:3">
      <c r="B3200" s="20"/>
      <c r="C3200" s="34"/>
    </row>
    <row r="3201" spans="2:3">
      <c r="B3201" s="20"/>
      <c r="C3201" s="34"/>
    </row>
    <row r="3202" spans="2:3">
      <c r="B3202" s="20"/>
      <c r="C3202" s="34"/>
    </row>
    <row r="3203" spans="2:3">
      <c r="B3203" s="20"/>
      <c r="C3203" s="34"/>
    </row>
    <row r="3204" spans="2:3">
      <c r="B3204" s="20"/>
      <c r="C3204" s="34"/>
    </row>
    <row r="3205" spans="2:3">
      <c r="B3205" s="20"/>
      <c r="C3205" s="34"/>
    </row>
    <row r="3206" spans="2:3">
      <c r="B3206" s="20"/>
      <c r="C3206" s="34"/>
    </row>
    <row r="3207" spans="2:3">
      <c r="B3207" s="20"/>
      <c r="C3207" s="34"/>
    </row>
    <row r="3208" spans="2:3">
      <c r="B3208" s="20"/>
      <c r="C3208" s="34"/>
    </row>
    <row r="3209" spans="2:3">
      <c r="B3209" s="20"/>
      <c r="C3209" s="34"/>
    </row>
    <row r="3210" spans="2:3">
      <c r="B3210" s="20"/>
      <c r="C3210" s="34"/>
    </row>
    <row r="3211" spans="2:3">
      <c r="B3211" s="20"/>
      <c r="C3211" s="34"/>
    </row>
    <row r="3212" spans="2:3">
      <c r="B3212" s="20"/>
      <c r="C3212" s="34"/>
    </row>
    <row r="3213" spans="2:3">
      <c r="B3213" s="20"/>
      <c r="C3213" s="34"/>
    </row>
    <row r="3214" spans="2:3">
      <c r="B3214" s="20"/>
      <c r="C3214" s="34"/>
    </row>
    <row r="3215" spans="2:3">
      <c r="B3215" s="20"/>
      <c r="C3215" s="34"/>
    </row>
    <row r="3216" spans="2:3">
      <c r="B3216" s="20"/>
      <c r="C3216" s="34"/>
    </row>
    <row r="3217" spans="2:3">
      <c r="B3217" s="20"/>
      <c r="C3217" s="34"/>
    </row>
    <row r="3218" spans="2:3">
      <c r="B3218" s="20"/>
      <c r="C3218" s="34"/>
    </row>
    <row r="3219" spans="2:3">
      <c r="B3219" s="20"/>
      <c r="C3219" s="34"/>
    </row>
    <row r="3220" spans="2:3">
      <c r="B3220" s="20"/>
      <c r="C3220" s="34"/>
    </row>
    <row r="3221" spans="2:3">
      <c r="B3221" s="20"/>
      <c r="C3221" s="34"/>
    </row>
    <row r="3222" spans="2:3">
      <c r="B3222" s="20"/>
      <c r="C3222" s="34"/>
    </row>
    <row r="3223" spans="2:3">
      <c r="B3223" s="20"/>
      <c r="C3223" s="34"/>
    </row>
    <row r="3224" spans="2:3">
      <c r="B3224" s="20"/>
      <c r="C3224" s="34"/>
    </row>
    <row r="3225" spans="2:3">
      <c r="B3225" s="20"/>
      <c r="C3225" s="34"/>
    </row>
    <row r="3226" spans="2:3">
      <c r="B3226" s="20"/>
      <c r="C3226" s="34"/>
    </row>
    <row r="3227" spans="2:3">
      <c r="B3227" s="20"/>
      <c r="C3227" s="34"/>
    </row>
    <row r="3228" spans="2:3">
      <c r="B3228" s="20"/>
      <c r="C3228" s="34"/>
    </row>
    <row r="3229" spans="2:3">
      <c r="B3229" s="20"/>
      <c r="C3229" s="34"/>
    </row>
    <row r="3230" spans="2:3">
      <c r="B3230" s="20"/>
      <c r="C3230" s="34"/>
    </row>
    <row r="3231" spans="2:3">
      <c r="B3231" s="20"/>
      <c r="C3231" s="34"/>
    </row>
    <row r="3232" spans="2:3">
      <c r="B3232" s="20"/>
      <c r="C3232" s="34"/>
    </row>
    <row r="3233" spans="2:3">
      <c r="B3233" s="20"/>
      <c r="C3233" s="34"/>
    </row>
    <row r="3234" spans="2:3">
      <c r="B3234" s="20"/>
      <c r="C3234" s="34"/>
    </row>
    <row r="3235" spans="2:3">
      <c r="B3235" s="20"/>
      <c r="C3235" s="34"/>
    </row>
    <row r="3236" spans="2:3">
      <c r="B3236" s="20"/>
      <c r="C3236" s="34"/>
    </row>
    <row r="3237" spans="2:3">
      <c r="B3237" s="20"/>
      <c r="C3237" s="34"/>
    </row>
    <row r="3238" spans="2:3">
      <c r="B3238" s="20"/>
      <c r="C3238" s="34"/>
    </row>
    <row r="3239" spans="2:3">
      <c r="B3239" s="20"/>
      <c r="C3239" s="34"/>
    </row>
    <row r="3240" spans="2:3">
      <c r="B3240" s="20"/>
      <c r="C3240" s="34"/>
    </row>
    <row r="3241" spans="2:3">
      <c r="B3241" s="20"/>
      <c r="C3241" s="34"/>
    </row>
    <row r="3242" spans="2:3">
      <c r="B3242" s="20"/>
      <c r="C3242" s="34"/>
    </row>
    <row r="3243" spans="2:3">
      <c r="B3243" s="20"/>
      <c r="C3243" s="34"/>
    </row>
    <row r="3244" spans="2:3">
      <c r="B3244" s="20"/>
      <c r="C3244" s="34"/>
    </row>
    <row r="3245" spans="2:3">
      <c r="B3245" s="20"/>
      <c r="C3245" s="34"/>
    </row>
    <row r="3246" spans="2:3">
      <c r="B3246" s="20"/>
      <c r="C3246" s="34"/>
    </row>
    <row r="3247" spans="2:3">
      <c r="B3247" s="20"/>
      <c r="C3247" s="34"/>
    </row>
    <row r="3248" spans="2:3">
      <c r="B3248" s="20"/>
      <c r="C3248" s="34"/>
    </row>
    <row r="3249" spans="2:3">
      <c r="B3249" s="20"/>
      <c r="C3249" s="34"/>
    </row>
    <row r="3250" spans="2:3">
      <c r="B3250" s="20"/>
      <c r="C3250" s="34"/>
    </row>
    <row r="3251" spans="2:3">
      <c r="B3251" s="20"/>
      <c r="C3251" s="34"/>
    </row>
    <row r="3252" spans="2:3">
      <c r="B3252" s="20"/>
      <c r="C3252" s="34"/>
    </row>
    <row r="3253" spans="2:3">
      <c r="B3253" s="20"/>
      <c r="C3253" s="34"/>
    </row>
    <row r="3254" spans="2:3">
      <c r="B3254" s="20"/>
      <c r="C3254" s="34"/>
    </row>
    <row r="3255" spans="2:3">
      <c r="B3255" s="20"/>
      <c r="C3255" s="34"/>
    </row>
    <row r="3256" spans="2:3">
      <c r="B3256" s="20"/>
      <c r="C3256" s="34"/>
    </row>
    <row r="3257" spans="2:3">
      <c r="B3257" s="20"/>
      <c r="C3257" s="34"/>
    </row>
    <row r="3258" spans="2:3">
      <c r="B3258" s="20"/>
      <c r="C3258" s="34"/>
    </row>
    <row r="3259" spans="2:3">
      <c r="B3259" s="20"/>
      <c r="C3259" s="34"/>
    </row>
    <row r="3260" spans="2:3">
      <c r="B3260" s="20"/>
      <c r="C3260" s="34"/>
    </row>
    <row r="3261" spans="2:3">
      <c r="B3261" s="20"/>
      <c r="C3261" s="34"/>
    </row>
    <row r="3262" spans="2:3">
      <c r="B3262" s="20"/>
      <c r="C3262" s="34"/>
    </row>
    <row r="3263" spans="2:3">
      <c r="B3263" s="20"/>
      <c r="C3263" s="34"/>
    </row>
    <row r="3264" spans="2:3">
      <c r="B3264" s="20"/>
      <c r="C3264" s="34"/>
    </row>
    <row r="3265" spans="2:3">
      <c r="B3265" s="20"/>
      <c r="C3265" s="34"/>
    </row>
    <row r="3266" spans="2:3">
      <c r="B3266" s="20"/>
      <c r="C3266" s="34"/>
    </row>
    <row r="3267" spans="2:3">
      <c r="B3267" s="20"/>
      <c r="C3267" s="34"/>
    </row>
    <row r="3268" spans="2:3">
      <c r="B3268" s="20"/>
      <c r="C3268" s="34"/>
    </row>
    <row r="3269" spans="2:3">
      <c r="B3269" s="20"/>
      <c r="C3269" s="34"/>
    </row>
    <row r="3270" spans="2:3">
      <c r="B3270" s="20"/>
      <c r="C3270" s="34"/>
    </row>
    <row r="3271" spans="2:3">
      <c r="B3271" s="20"/>
      <c r="C3271" s="34"/>
    </row>
    <row r="3272" spans="2:3">
      <c r="B3272" s="20"/>
      <c r="C3272" s="34"/>
    </row>
    <row r="3273" spans="2:3">
      <c r="B3273" s="20"/>
      <c r="C3273" s="34"/>
    </row>
    <row r="3274" spans="2:3">
      <c r="B3274" s="20"/>
      <c r="C3274" s="34"/>
    </row>
    <row r="3275" spans="2:3">
      <c r="B3275" s="20"/>
      <c r="C3275" s="34"/>
    </row>
    <row r="3276" spans="2:3">
      <c r="B3276" s="20"/>
      <c r="C3276" s="34"/>
    </row>
    <row r="3277" spans="2:3">
      <c r="B3277" s="20"/>
      <c r="C3277" s="34"/>
    </row>
    <row r="3278" spans="2:3">
      <c r="B3278" s="20"/>
      <c r="C3278" s="34"/>
    </row>
    <row r="3279" spans="2:3">
      <c r="B3279" s="20"/>
      <c r="C3279" s="34"/>
    </row>
    <row r="3280" spans="2:3">
      <c r="B3280" s="20"/>
      <c r="C3280" s="34"/>
    </row>
    <row r="3281" spans="2:3">
      <c r="B3281" s="20"/>
      <c r="C3281" s="34"/>
    </row>
    <row r="3282" spans="2:3">
      <c r="B3282" s="20"/>
      <c r="C3282" s="34"/>
    </row>
    <row r="3283" spans="2:3">
      <c r="B3283" s="20"/>
      <c r="C3283" s="34"/>
    </row>
    <row r="3284" spans="2:3">
      <c r="B3284" s="20"/>
      <c r="C3284" s="34"/>
    </row>
    <row r="3285" spans="2:3">
      <c r="B3285" s="20"/>
      <c r="C3285" s="34"/>
    </row>
    <row r="3286" spans="2:3">
      <c r="B3286" s="20"/>
      <c r="C3286" s="34"/>
    </row>
    <row r="3287" spans="2:3">
      <c r="B3287" s="20"/>
      <c r="C3287" s="34"/>
    </row>
    <row r="3288" spans="2:3">
      <c r="B3288" s="20"/>
      <c r="C3288" s="34"/>
    </row>
    <row r="3289" spans="2:3">
      <c r="B3289" s="20"/>
      <c r="C3289" s="34"/>
    </row>
    <row r="3290" spans="2:3">
      <c r="B3290" s="20"/>
      <c r="C3290" s="34"/>
    </row>
    <row r="3291" spans="2:3">
      <c r="B3291" s="20"/>
      <c r="C3291" s="34"/>
    </row>
    <row r="3292" spans="2:3">
      <c r="B3292" s="20"/>
      <c r="C3292" s="34"/>
    </row>
    <row r="3293" spans="2:3">
      <c r="B3293" s="20"/>
      <c r="C3293" s="34"/>
    </row>
    <row r="3294" spans="2:3">
      <c r="B3294" s="20"/>
      <c r="C3294" s="34"/>
    </row>
    <row r="3295" spans="2:3">
      <c r="B3295" s="20"/>
      <c r="C3295" s="34"/>
    </row>
    <row r="3296" spans="2:3">
      <c r="B3296" s="20"/>
      <c r="C3296" s="34"/>
    </row>
    <row r="3297" spans="2:3">
      <c r="B3297" s="20"/>
      <c r="C3297" s="34"/>
    </row>
    <row r="3298" spans="2:3">
      <c r="B3298" s="20"/>
      <c r="C3298" s="34"/>
    </row>
    <row r="3299" spans="2:3">
      <c r="B3299" s="20"/>
      <c r="C3299" s="34"/>
    </row>
    <row r="3300" spans="2:3">
      <c r="B3300" s="20"/>
      <c r="C3300" s="34"/>
    </row>
    <row r="3301" spans="2:3">
      <c r="B3301" s="20"/>
      <c r="C3301" s="34"/>
    </row>
    <row r="3302" spans="2:3">
      <c r="B3302" s="20"/>
      <c r="C3302" s="34"/>
    </row>
    <row r="3303" spans="2:3">
      <c r="B3303" s="20"/>
      <c r="C3303" s="34"/>
    </row>
    <row r="3304" spans="2:3">
      <c r="B3304" s="20"/>
      <c r="C3304" s="34"/>
    </row>
    <row r="3305" spans="2:3">
      <c r="B3305" s="20"/>
      <c r="C3305" s="34"/>
    </row>
    <row r="3306" spans="2:3">
      <c r="B3306" s="20"/>
      <c r="C3306" s="34"/>
    </row>
    <row r="3307" spans="2:3">
      <c r="B3307" s="20"/>
      <c r="C3307" s="34"/>
    </row>
    <row r="3308" spans="2:3">
      <c r="B3308" s="20"/>
      <c r="C3308" s="34"/>
    </row>
    <row r="3309" spans="2:3">
      <c r="B3309" s="20"/>
      <c r="C3309" s="34"/>
    </row>
    <row r="3310" spans="2:3">
      <c r="B3310" s="20"/>
      <c r="C3310" s="34"/>
    </row>
    <row r="3311" spans="2:3">
      <c r="B3311" s="20"/>
      <c r="C3311" s="34"/>
    </row>
    <row r="3312" spans="2:3">
      <c r="B3312" s="20"/>
      <c r="C3312" s="34"/>
    </row>
    <row r="3313" spans="2:3">
      <c r="B3313" s="20"/>
      <c r="C3313" s="34"/>
    </row>
    <row r="3314" spans="2:3">
      <c r="B3314" s="20"/>
      <c r="C3314" s="34"/>
    </row>
    <row r="3315" spans="2:3">
      <c r="B3315" s="20"/>
      <c r="C3315" s="34"/>
    </row>
    <row r="3316" spans="2:3">
      <c r="B3316" s="20"/>
      <c r="C3316" s="34"/>
    </row>
    <row r="3317" spans="2:3">
      <c r="B3317" s="20"/>
      <c r="C3317" s="34"/>
    </row>
    <row r="3318" spans="2:3">
      <c r="B3318" s="20"/>
      <c r="C3318" s="34"/>
    </row>
    <row r="3319" spans="2:3">
      <c r="B3319" s="20"/>
      <c r="C3319" s="34"/>
    </row>
    <row r="3320" spans="2:3">
      <c r="B3320" s="20"/>
      <c r="C3320" s="34"/>
    </row>
    <row r="3321" spans="2:3">
      <c r="B3321" s="20"/>
      <c r="C3321" s="34"/>
    </row>
    <row r="3322" spans="2:3">
      <c r="B3322" s="20"/>
      <c r="C3322" s="34"/>
    </row>
    <row r="3323" spans="2:3">
      <c r="B3323" s="20"/>
      <c r="C3323" s="34"/>
    </row>
    <row r="3324" spans="2:3">
      <c r="B3324" s="20"/>
      <c r="C3324" s="34"/>
    </row>
    <row r="3325" spans="2:3">
      <c r="B3325" s="20"/>
      <c r="C3325" s="34"/>
    </row>
    <row r="3326" spans="2:3">
      <c r="B3326" s="20"/>
      <c r="C3326" s="34"/>
    </row>
    <row r="3327" spans="2:3">
      <c r="B3327" s="20"/>
      <c r="C3327" s="34"/>
    </row>
    <row r="3328" spans="2:3">
      <c r="B3328" s="20"/>
      <c r="C3328" s="34"/>
    </row>
    <row r="3329" spans="2:3">
      <c r="B3329" s="20"/>
      <c r="C3329" s="34"/>
    </row>
    <row r="3330" spans="2:3">
      <c r="B3330" s="20"/>
      <c r="C3330" s="34"/>
    </row>
    <row r="3331" spans="2:3">
      <c r="B3331" s="20"/>
      <c r="C3331" s="34"/>
    </row>
    <row r="3332" spans="2:3">
      <c r="B3332" s="20"/>
      <c r="C3332" s="34"/>
    </row>
    <row r="3333" spans="2:3">
      <c r="B3333" s="20"/>
      <c r="C3333" s="34"/>
    </row>
    <row r="3334" spans="2:3">
      <c r="B3334" s="20"/>
      <c r="C3334" s="34"/>
    </row>
    <row r="3335" spans="2:3">
      <c r="B3335" s="20"/>
      <c r="C3335" s="34"/>
    </row>
    <row r="3336" spans="2:3">
      <c r="B3336" s="20"/>
      <c r="C3336" s="34"/>
    </row>
    <row r="3337" spans="2:3">
      <c r="B3337" s="20"/>
      <c r="C3337" s="34"/>
    </row>
    <row r="3338" spans="2:3">
      <c r="B3338" s="20"/>
      <c r="C3338" s="34"/>
    </row>
    <row r="3339" spans="2:3">
      <c r="B3339" s="20"/>
      <c r="C3339" s="34"/>
    </row>
    <row r="3340" spans="2:3">
      <c r="B3340" s="20"/>
      <c r="C3340" s="34"/>
    </row>
    <row r="3341" spans="2:3">
      <c r="B3341" s="20"/>
      <c r="C3341" s="34"/>
    </row>
    <row r="3342" spans="2:3">
      <c r="B3342" s="20"/>
      <c r="C3342" s="34"/>
    </row>
    <row r="3343" spans="2:3">
      <c r="B3343" s="20"/>
      <c r="C3343" s="34"/>
    </row>
    <row r="3344" spans="2:3">
      <c r="B3344" s="20"/>
      <c r="C3344" s="34"/>
    </row>
    <row r="3345" spans="2:3">
      <c r="B3345" s="20"/>
      <c r="C3345" s="34"/>
    </row>
    <row r="3346" spans="2:3">
      <c r="B3346" s="20"/>
      <c r="C3346" s="34"/>
    </row>
    <row r="3347" spans="2:3">
      <c r="B3347" s="20"/>
      <c r="C3347" s="34"/>
    </row>
    <row r="3348" spans="2:3">
      <c r="B3348" s="20"/>
      <c r="C3348" s="34"/>
    </row>
    <row r="3349" spans="2:3">
      <c r="B3349" s="20"/>
      <c r="C3349" s="34"/>
    </row>
    <row r="3350" spans="2:3">
      <c r="B3350" s="20"/>
      <c r="C3350" s="34"/>
    </row>
    <row r="3351" spans="2:3">
      <c r="B3351" s="20"/>
      <c r="C3351" s="34"/>
    </row>
    <row r="3352" spans="2:3">
      <c r="B3352" s="20"/>
      <c r="C3352" s="34"/>
    </row>
    <row r="3353" spans="2:3">
      <c r="B3353" s="20"/>
      <c r="C3353" s="34"/>
    </row>
    <row r="3354" spans="2:3">
      <c r="B3354" s="20"/>
      <c r="C3354" s="34"/>
    </row>
    <row r="3355" spans="2:3">
      <c r="B3355" s="20"/>
      <c r="C3355" s="34"/>
    </row>
    <row r="3356" spans="2:3">
      <c r="B3356" s="20"/>
      <c r="C3356" s="34"/>
    </row>
    <row r="3357" spans="2:3">
      <c r="B3357" s="20"/>
      <c r="C3357" s="34"/>
    </row>
    <row r="3358" spans="2:3">
      <c r="B3358" s="20"/>
      <c r="C3358" s="34"/>
    </row>
    <row r="3359" spans="2:3">
      <c r="B3359" s="20"/>
      <c r="C3359" s="34"/>
    </row>
    <row r="3360" spans="2:3">
      <c r="B3360" s="20"/>
      <c r="C3360" s="34"/>
    </row>
    <row r="3361" spans="2:3">
      <c r="B3361" s="20"/>
      <c r="C3361" s="34"/>
    </row>
    <row r="3362" spans="2:3">
      <c r="B3362" s="20"/>
      <c r="C3362" s="34"/>
    </row>
    <row r="3363" spans="2:3">
      <c r="B3363" s="20"/>
      <c r="C3363" s="34"/>
    </row>
    <row r="3364" spans="2:3">
      <c r="B3364" s="20"/>
      <c r="C3364" s="34"/>
    </row>
    <row r="3365" spans="2:3">
      <c r="B3365" s="20"/>
      <c r="C3365" s="34"/>
    </row>
    <row r="3366" spans="2:3">
      <c r="B3366" s="20"/>
      <c r="C3366" s="34"/>
    </row>
    <row r="3367" spans="2:3">
      <c r="B3367" s="20"/>
      <c r="C3367" s="34"/>
    </row>
    <row r="3368" spans="2:3">
      <c r="B3368" s="20"/>
      <c r="C3368" s="34"/>
    </row>
    <row r="3369" spans="2:3">
      <c r="B3369" s="20"/>
      <c r="C3369" s="34"/>
    </row>
    <row r="3370" spans="2:3">
      <c r="B3370" s="20"/>
      <c r="C3370" s="34"/>
    </row>
    <row r="3371" spans="2:3">
      <c r="B3371" s="20"/>
      <c r="C3371" s="34"/>
    </row>
    <row r="3372" spans="2:3">
      <c r="B3372" s="20"/>
      <c r="C3372" s="34"/>
    </row>
    <row r="3373" spans="2:3">
      <c r="B3373" s="20"/>
      <c r="C3373" s="34"/>
    </row>
    <row r="3374" spans="2:3">
      <c r="B3374" s="20"/>
      <c r="C3374" s="34"/>
    </row>
    <row r="3375" spans="2:3">
      <c r="B3375" s="20"/>
      <c r="C3375" s="34"/>
    </row>
    <row r="3376" spans="2:3">
      <c r="B3376" s="20"/>
      <c r="C3376" s="34"/>
    </row>
    <row r="3377" spans="2:3">
      <c r="B3377" s="20"/>
      <c r="C3377" s="34"/>
    </row>
    <row r="3378" spans="2:3">
      <c r="B3378" s="20"/>
      <c r="C3378" s="34"/>
    </row>
    <row r="3379" spans="2:3">
      <c r="B3379" s="20"/>
      <c r="C3379" s="34"/>
    </row>
    <row r="3380" spans="2:3">
      <c r="B3380" s="20"/>
      <c r="C3380" s="34"/>
    </row>
    <row r="3381" spans="2:3">
      <c r="B3381" s="20"/>
      <c r="C3381" s="34"/>
    </row>
    <row r="3382" spans="2:3">
      <c r="B3382" s="20"/>
      <c r="C3382" s="34"/>
    </row>
    <row r="3383" spans="2:3">
      <c r="B3383" s="20"/>
      <c r="C3383" s="34"/>
    </row>
    <row r="3384" spans="2:3">
      <c r="B3384" s="20"/>
      <c r="C3384" s="34"/>
    </row>
    <row r="3385" spans="2:3">
      <c r="B3385" s="20"/>
      <c r="C3385" s="34"/>
    </row>
    <row r="3386" spans="2:3">
      <c r="B3386" s="20"/>
      <c r="C3386" s="34"/>
    </row>
    <row r="3387" spans="2:3">
      <c r="B3387" s="20"/>
      <c r="C3387" s="34"/>
    </row>
    <row r="3388" spans="2:3">
      <c r="B3388" s="20"/>
      <c r="C3388" s="34"/>
    </row>
    <row r="3389" spans="2:3">
      <c r="B3389" s="20"/>
      <c r="C3389" s="34"/>
    </row>
    <row r="3390" spans="2:3">
      <c r="B3390" s="20"/>
      <c r="C3390" s="34"/>
    </row>
    <row r="3391" spans="2:3">
      <c r="B3391" s="20"/>
      <c r="C3391" s="34"/>
    </row>
    <row r="3392" spans="2:3">
      <c r="B3392" s="20"/>
      <c r="C3392" s="34"/>
    </row>
    <row r="3393" spans="2:3">
      <c r="B3393" s="20"/>
      <c r="C3393" s="34"/>
    </row>
    <row r="3394" spans="2:3">
      <c r="B3394" s="20"/>
      <c r="C3394" s="34"/>
    </row>
    <row r="3395" spans="2:3">
      <c r="B3395" s="20"/>
      <c r="C3395" s="34"/>
    </row>
    <row r="3396" spans="2:3">
      <c r="B3396" s="20"/>
      <c r="C3396" s="34"/>
    </row>
    <row r="3397" spans="2:3">
      <c r="B3397" s="20"/>
      <c r="C3397" s="34"/>
    </row>
    <row r="3398" spans="2:3">
      <c r="B3398" s="20"/>
      <c r="C3398" s="34"/>
    </row>
    <row r="3399" spans="2:3">
      <c r="B3399" s="20"/>
      <c r="C3399" s="34"/>
    </row>
    <row r="3400" spans="2:3">
      <c r="B3400" s="20"/>
      <c r="C3400" s="34"/>
    </row>
    <row r="3401" spans="2:3">
      <c r="B3401" s="20"/>
      <c r="C3401" s="34"/>
    </row>
    <row r="3402" spans="2:3">
      <c r="B3402" s="20"/>
      <c r="C3402" s="34"/>
    </row>
    <row r="3403" spans="2:3">
      <c r="B3403" s="20"/>
      <c r="C3403" s="34"/>
    </row>
    <row r="3404" spans="2:3">
      <c r="B3404" s="20"/>
      <c r="C3404" s="34"/>
    </row>
    <row r="3405" spans="2:3">
      <c r="B3405" s="20"/>
      <c r="C3405" s="34"/>
    </row>
    <row r="3406" spans="2:3">
      <c r="B3406" s="20"/>
      <c r="C3406" s="34"/>
    </row>
    <row r="3407" spans="2:3">
      <c r="B3407" s="20"/>
      <c r="C3407" s="34"/>
    </row>
    <row r="3408" spans="2:3">
      <c r="B3408" s="20"/>
      <c r="C3408" s="34"/>
    </row>
    <row r="3409" spans="2:3">
      <c r="B3409" s="20"/>
      <c r="C3409" s="34"/>
    </row>
    <row r="3410" spans="2:3">
      <c r="B3410" s="20"/>
      <c r="C3410" s="34"/>
    </row>
    <row r="3411" spans="2:3">
      <c r="B3411" s="20"/>
      <c r="C3411" s="34"/>
    </row>
    <row r="3412" spans="2:3">
      <c r="B3412" s="20"/>
      <c r="C3412" s="34"/>
    </row>
    <row r="3413" spans="2:3">
      <c r="B3413" s="20"/>
      <c r="C3413" s="34"/>
    </row>
    <row r="3414" spans="2:3">
      <c r="B3414" s="20"/>
      <c r="C3414" s="34"/>
    </row>
    <row r="3415" spans="2:3">
      <c r="B3415" s="20"/>
      <c r="C3415" s="34"/>
    </row>
    <row r="3416" spans="2:3">
      <c r="B3416" s="20"/>
      <c r="C3416" s="34"/>
    </row>
    <row r="3417" spans="2:3">
      <c r="B3417" s="20"/>
      <c r="C3417" s="34"/>
    </row>
    <row r="3418" spans="2:3">
      <c r="B3418" s="20"/>
      <c r="C3418" s="34"/>
    </row>
    <row r="3419" spans="2:3">
      <c r="B3419" s="20"/>
      <c r="C3419" s="34"/>
    </row>
    <row r="3420" spans="2:3">
      <c r="B3420" s="20"/>
      <c r="C3420" s="34"/>
    </row>
    <row r="3421" spans="2:3">
      <c r="B3421" s="20"/>
      <c r="C3421" s="34"/>
    </row>
    <row r="3422" spans="2:3">
      <c r="B3422" s="20"/>
      <c r="C3422" s="34"/>
    </row>
    <row r="3423" spans="2:3">
      <c r="B3423" s="20"/>
      <c r="C3423" s="34"/>
    </row>
    <row r="3424" spans="2:3">
      <c r="B3424" s="20"/>
      <c r="C3424" s="34"/>
    </row>
    <row r="3425" spans="2:3">
      <c r="B3425" s="20"/>
      <c r="C3425" s="34"/>
    </row>
    <row r="3426" spans="2:3">
      <c r="B3426" s="20"/>
      <c r="C3426" s="34"/>
    </row>
    <row r="3427" spans="2:3">
      <c r="B3427" s="20"/>
      <c r="C3427" s="34"/>
    </row>
    <row r="3428" spans="2:3">
      <c r="B3428" s="20"/>
      <c r="C3428" s="34"/>
    </row>
    <row r="3429" spans="2:3">
      <c r="B3429" s="20"/>
      <c r="C3429" s="34"/>
    </row>
    <row r="3430" spans="2:3">
      <c r="B3430" s="20"/>
      <c r="C3430" s="34"/>
    </row>
    <row r="3431" spans="2:3">
      <c r="B3431" s="20"/>
      <c r="C3431" s="34"/>
    </row>
    <row r="3432" spans="2:3">
      <c r="B3432" s="20"/>
      <c r="C3432" s="34"/>
    </row>
    <row r="3433" spans="2:3">
      <c r="B3433" s="20"/>
      <c r="C3433" s="34"/>
    </row>
    <row r="3434" spans="2:3">
      <c r="B3434" s="20"/>
      <c r="C3434" s="34"/>
    </row>
    <row r="3435" spans="2:3">
      <c r="B3435" s="20"/>
      <c r="C3435" s="34"/>
    </row>
    <row r="3436" spans="2:3">
      <c r="B3436" s="20"/>
      <c r="C3436" s="34"/>
    </row>
    <row r="3437" spans="2:3">
      <c r="B3437" s="20"/>
      <c r="C3437" s="34"/>
    </row>
    <row r="3438" spans="2:3">
      <c r="B3438" s="20"/>
      <c r="C3438" s="34"/>
    </row>
    <row r="3439" spans="2:3">
      <c r="B3439" s="20"/>
      <c r="C3439" s="34"/>
    </row>
    <row r="3440" spans="2:3">
      <c r="B3440" s="20"/>
      <c r="C3440" s="34"/>
    </row>
    <row r="3441" spans="2:3">
      <c r="B3441" s="20"/>
      <c r="C3441" s="34"/>
    </row>
    <row r="3442" spans="2:3">
      <c r="B3442" s="20"/>
      <c r="C3442" s="34"/>
    </row>
    <row r="3443" spans="2:3">
      <c r="B3443" s="20"/>
      <c r="C3443" s="34"/>
    </row>
    <row r="3444" spans="2:3">
      <c r="B3444" s="20"/>
      <c r="C3444" s="34"/>
    </row>
    <row r="3445" spans="2:3">
      <c r="B3445" s="20"/>
      <c r="C3445" s="34"/>
    </row>
    <row r="3446" spans="2:3">
      <c r="B3446" s="20"/>
      <c r="C3446" s="34"/>
    </row>
    <row r="3447" spans="2:3">
      <c r="B3447" s="20"/>
      <c r="C3447" s="34"/>
    </row>
    <row r="3448" spans="2:3">
      <c r="B3448" s="20"/>
      <c r="C3448" s="34"/>
    </row>
    <row r="3449" spans="2:3">
      <c r="B3449" s="20"/>
      <c r="C3449" s="34"/>
    </row>
    <row r="3450" spans="2:3">
      <c r="B3450" s="20"/>
      <c r="C3450" s="34"/>
    </row>
    <row r="3451" spans="2:3">
      <c r="B3451" s="20"/>
      <c r="C3451" s="34"/>
    </row>
    <row r="3452" spans="2:3">
      <c r="B3452" s="20"/>
      <c r="C3452" s="34"/>
    </row>
    <row r="3453" spans="2:3">
      <c r="B3453" s="20"/>
      <c r="C3453" s="34"/>
    </row>
    <row r="3454" spans="2:3">
      <c r="B3454" s="20"/>
      <c r="C3454" s="34"/>
    </row>
    <row r="3455" spans="2:3">
      <c r="B3455" s="20"/>
      <c r="C3455" s="34"/>
    </row>
    <row r="3456" spans="2:3">
      <c r="B3456" s="20"/>
      <c r="C3456" s="34"/>
    </row>
    <row r="3457" spans="2:3">
      <c r="B3457" s="20"/>
      <c r="C3457" s="34"/>
    </row>
    <row r="3458" spans="2:3">
      <c r="B3458" s="20"/>
      <c r="C3458" s="34"/>
    </row>
    <row r="3459" spans="2:3">
      <c r="B3459" s="20"/>
      <c r="C3459" s="34"/>
    </row>
    <row r="3460" spans="2:3">
      <c r="B3460" s="20"/>
      <c r="C3460" s="34"/>
    </row>
    <row r="3461" spans="2:3">
      <c r="B3461" s="20"/>
      <c r="C3461" s="34"/>
    </row>
    <row r="3462" spans="2:3">
      <c r="B3462" s="20"/>
      <c r="C3462" s="34"/>
    </row>
    <row r="3463" spans="2:3">
      <c r="B3463" s="20"/>
      <c r="C3463" s="34"/>
    </row>
    <row r="3464" spans="2:3">
      <c r="B3464" s="20"/>
      <c r="C3464" s="34"/>
    </row>
    <row r="3465" spans="2:3">
      <c r="B3465" s="20"/>
      <c r="C3465" s="34"/>
    </row>
    <row r="3466" spans="2:3">
      <c r="B3466" s="20"/>
      <c r="C3466" s="34"/>
    </row>
    <row r="3467" spans="2:3">
      <c r="B3467" s="20"/>
      <c r="C3467" s="34"/>
    </row>
    <row r="3468" spans="2:3">
      <c r="B3468" s="20"/>
      <c r="C3468" s="34"/>
    </row>
    <row r="3469" spans="2:3">
      <c r="B3469" s="20"/>
      <c r="C3469" s="34"/>
    </row>
    <row r="3470" spans="2:3">
      <c r="B3470" s="20"/>
      <c r="C3470" s="34"/>
    </row>
    <row r="3471" spans="2:3">
      <c r="B3471" s="20"/>
      <c r="C3471" s="34"/>
    </row>
    <row r="3472" spans="2:3">
      <c r="B3472" s="20"/>
      <c r="C3472" s="34"/>
    </row>
    <row r="3473" spans="2:3">
      <c r="B3473" s="20"/>
      <c r="C3473" s="34"/>
    </row>
    <row r="3474" spans="2:3">
      <c r="B3474" s="20"/>
      <c r="C3474" s="34"/>
    </row>
    <row r="3475" spans="2:3">
      <c r="B3475" s="20"/>
      <c r="C3475" s="34"/>
    </row>
    <row r="3476" spans="2:3">
      <c r="B3476" s="20"/>
      <c r="C3476" s="34"/>
    </row>
    <row r="3477" spans="2:3">
      <c r="B3477" s="20"/>
      <c r="C3477" s="34"/>
    </row>
    <row r="3478" spans="2:3">
      <c r="B3478" s="20"/>
      <c r="C3478" s="34"/>
    </row>
    <row r="3479" spans="2:3">
      <c r="B3479" s="20"/>
      <c r="C3479" s="34"/>
    </row>
    <row r="3480" spans="2:3">
      <c r="B3480" s="20"/>
      <c r="C3480" s="34"/>
    </row>
    <row r="3481" spans="2:3">
      <c r="B3481" s="20"/>
      <c r="C3481" s="34"/>
    </row>
    <row r="3482" spans="2:3">
      <c r="B3482" s="20"/>
      <c r="C3482" s="34"/>
    </row>
    <row r="3483" spans="2:3">
      <c r="B3483" s="20"/>
      <c r="C3483" s="34"/>
    </row>
    <row r="3484" spans="2:3">
      <c r="B3484" s="20"/>
      <c r="C3484" s="34"/>
    </row>
    <row r="3485" spans="2:3">
      <c r="B3485" s="20"/>
      <c r="C3485" s="34"/>
    </row>
    <row r="3486" spans="2:3">
      <c r="B3486" s="20"/>
      <c r="C3486" s="34"/>
    </row>
    <row r="3487" spans="2:3">
      <c r="B3487" s="20"/>
      <c r="C3487" s="34"/>
    </row>
    <row r="3488" spans="2:3">
      <c r="B3488" s="20"/>
      <c r="C3488" s="34"/>
    </row>
    <row r="3489" spans="2:3">
      <c r="B3489" s="20"/>
      <c r="C3489" s="34"/>
    </row>
    <row r="3490" spans="2:3">
      <c r="B3490" s="20"/>
      <c r="C3490" s="34"/>
    </row>
    <row r="3491" spans="2:3">
      <c r="B3491" s="20"/>
      <c r="C3491" s="34"/>
    </row>
    <row r="3492" spans="2:3">
      <c r="B3492" s="20"/>
      <c r="C3492" s="34"/>
    </row>
    <row r="3493" spans="2:3">
      <c r="B3493" s="20"/>
      <c r="C3493" s="34"/>
    </row>
    <row r="3494" spans="2:3">
      <c r="B3494" s="20"/>
      <c r="C3494" s="34"/>
    </row>
    <row r="3495" spans="2:3">
      <c r="B3495" s="20"/>
      <c r="C3495" s="34"/>
    </row>
    <row r="3496" spans="2:3">
      <c r="B3496" s="20"/>
      <c r="C3496" s="34"/>
    </row>
    <row r="3497" spans="2:3">
      <c r="B3497" s="20"/>
      <c r="C3497" s="34"/>
    </row>
    <row r="3498" spans="2:3">
      <c r="B3498" s="20"/>
      <c r="C3498" s="34"/>
    </row>
    <row r="3499" spans="2:3">
      <c r="B3499" s="20"/>
      <c r="C3499" s="34"/>
    </row>
    <row r="3500" spans="2:3">
      <c r="B3500" s="20"/>
      <c r="C3500" s="34"/>
    </row>
    <row r="3501" spans="2:3">
      <c r="B3501" s="20"/>
      <c r="C3501" s="34"/>
    </row>
    <row r="3502" spans="2:3">
      <c r="B3502" s="20"/>
      <c r="C3502" s="34"/>
    </row>
    <row r="3503" spans="2:3">
      <c r="B3503" s="20"/>
      <c r="C3503" s="34"/>
    </row>
    <row r="3504" spans="2:3">
      <c r="B3504" s="20"/>
      <c r="C3504" s="34"/>
    </row>
    <row r="3505" spans="2:3">
      <c r="B3505" s="20"/>
      <c r="C3505" s="34"/>
    </row>
    <row r="3506" spans="2:3">
      <c r="B3506" s="20"/>
      <c r="C3506" s="34"/>
    </row>
    <row r="3507" spans="2:3">
      <c r="B3507" s="20"/>
      <c r="C3507" s="34"/>
    </row>
    <row r="3508" spans="2:3">
      <c r="B3508" s="20"/>
      <c r="C3508" s="34"/>
    </row>
    <row r="3509" spans="2:3">
      <c r="B3509" s="20"/>
      <c r="C3509" s="34"/>
    </row>
    <row r="3510" spans="2:3">
      <c r="B3510" s="20"/>
      <c r="C3510" s="34"/>
    </row>
    <row r="3511" spans="2:3">
      <c r="B3511" s="20"/>
      <c r="C3511" s="34"/>
    </row>
    <row r="3512" spans="2:3">
      <c r="B3512" s="20"/>
      <c r="C3512" s="34"/>
    </row>
    <row r="3513" spans="2:3">
      <c r="B3513" s="20"/>
      <c r="C3513" s="34"/>
    </row>
    <row r="3514" spans="2:3">
      <c r="B3514" s="20"/>
      <c r="C3514" s="34"/>
    </row>
    <row r="3515" spans="2:3">
      <c r="B3515" s="20"/>
      <c r="C3515" s="34"/>
    </row>
    <row r="3516" spans="2:3">
      <c r="B3516" s="20"/>
      <c r="C3516" s="34"/>
    </row>
    <row r="3517" spans="2:3">
      <c r="B3517" s="20"/>
      <c r="C3517" s="34"/>
    </row>
    <row r="3518" spans="2:3">
      <c r="B3518" s="20"/>
      <c r="C3518" s="34"/>
    </row>
    <row r="3519" spans="2:3">
      <c r="B3519" s="20"/>
      <c r="C3519" s="34"/>
    </row>
    <row r="3520" spans="2:3">
      <c r="B3520" s="20"/>
      <c r="C3520" s="34"/>
    </row>
    <row r="3521" spans="2:3">
      <c r="B3521" s="20"/>
      <c r="C3521" s="34"/>
    </row>
    <row r="3522" spans="2:3">
      <c r="B3522" s="20"/>
      <c r="C3522" s="34"/>
    </row>
    <row r="3523" spans="2:3">
      <c r="B3523" s="20"/>
      <c r="C3523" s="34"/>
    </row>
    <row r="3524" spans="2:3">
      <c r="B3524" s="20"/>
      <c r="C3524" s="34"/>
    </row>
    <row r="3525" spans="2:3">
      <c r="B3525" s="20"/>
      <c r="C3525" s="34"/>
    </row>
    <row r="3526" spans="2:3">
      <c r="B3526" s="20"/>
      <c r="C3526" s="34"/>
    </row>
    <row r="3527" spans="2:3">
      <c r="B3527" s="20"/>
      <c r="C3527" s="34"/>
    </row>
    <row r="3528" spans="2:3">
      <c r="B3528" s="20"/>
      <c r="C3528" s="34"/>
    </row>
    <row r="3529" spans="2:3">
      <c r="B3529" s="20"/>
      <c r="C3529" s="34"/>
    </row>
    <row r="3530" spans="2:3">
      <c r="B3530" s="20"/>
      <c r="C3530" s="34"/>
    </row>
    <row r="3531" spans="2:3">
      <c r="B3531" s="20"/>
      <c r="C3531" s="34"/>
    </row>
    <row r="3532" spans="2:3">
      <c r="B3532" s="20"/>
      <c r="C3532" s="34"/>
    </row>
    <row r="3533" spans="2:3">
      <c r="B3533" s="20"/>
      <c r="C3533" s="34"/>
    </row>
    <row r="3534" spans="2:3">
      <c r="B3534" s="20"/>
      <c r="C3534" s="34"/>
    </row>
    <row r="3535" spans="2:3">
      <c r="B3535" s="20"/>
      <c r="C3535" s="34"/>
    </row>
    <row r="3536" spans="2:3">
      <c r="B3536" s="20"/>
      <c r="C3536" s="34"/>
    </row>
    <row r="3537" spans="2:3">
      <c r="B3537" s="20"/>
      <c r="C3537" s="34"/>
    </row>
    <row r="3538" spans="2:3">
      <c r="B3538" s="20"/>
      <c r="C3538" s="34"/>
    </row>
    <row r="3539" spans="2:3">
      <c r="B3539" s="20"/>
      <c r="C3539" s="34"/>
    </row>
    <row r="3540" spans="2:3">
      <c r="B3540" s="20"/>
      <c r="C3540" s="34"/>
    </row>
    <row r="3541" spans="2:3">
      <c r="B3541" s="20"/>
      <c r="C3541" s="34"/>
    </row>
    <row r="3542" spans="2:3">
      <c r="B3542" s="20"/>
      <c r="C3542" s="34"/>
    </row>
    <row r="3543" spans="2:3">
      <c r="B3543" s="20"/>
      <c r="C3543" s="34"/>
    </row>
    <row r="3544" spans="2:3">
      <c r="B3544" s="20"/>
      <c r="C3544" s="34"/>
    </row>
    <row r="3545" spans="2:3">
      <c r="B3545" s="20"/>
      <c r="C3545" s="34"/>
    </row>
    <row r="3546" spans="2:3">
      <c r="B3546" s="20"/>
      <c r="C3546" s="34"/>
    </row>
    <row r="3547" spans="2:3">
      <c r="B3547" s="20"/>
      <c r="C3547" s="34"/>
    </row>
    <row r="3548" spans="2:3">
      <c r="B3548" s="20"/>
      <c r="C3548" s="34"/>
    </row>
    <row r="3549" spans="2:3">
      <c r="B3549" s="20"/>
      <c r="C3549" s="34"/>
    </row>
    <row r="3550" spans="2:3">
      <c r="B3550" s="20"/>
      <c r="C3550" s="34"/>
    </row>
    <row r="3551" spans="2:3">
      <c r="B3551" s="20"/>
      <c r="C3551" s="34"/>
    </row>
    <row r="3552" spans="2:3">
      <c r="B3552" s="20"/>
      <c r="C3552" s="34"/>
    </row>
    <row r="3553" spans="2:3">
      <c r="B3553" s="20"/>
      <c r="C3553" s="34"/>
    </row>
    <row r="3554" spans="2:3">
      <c r="B3554" s="20"/>
      <c r="C3554" s="34"/>
    </row>
    <row r="3555" spans="2:3">
      <c r="B3555" s="20"/>
      <c r="C3555" s="34"/>
    </row>
    <row r="3556" spans="2:3">
      <c r="B3556" s="20"/>
      <c r="C3556" s="34"/>
    </row>
    <row r="3557" spans="2:3">
      <c r="B3557" s="20"/>
      <c r="C3557" s="34"/>
    </row>
    <row r="3558" spans="2:3">
      <c r="B3558" s="20"/>
      <c r="C3558" s="34"/>
    </row>
    <row r="3559" spans="2:3">
      <c r="B3559" s="20"/>
      <c r="C3559" s="34"/>
    </row>
    <row r="3560" spans="2:3">
      <c r="B3560" s="20"/>
      <c r="C3560" s="34"/>
    </row>
    <row r="3561" spans="2:3">
      <c r="B3561" s="20"/>
      <c r="C3561" s="34"/>
    </row>
    <row r="3562" spans="2:3">
      <c r="B3562" s="20"/>
      <c r="C3562" s="34"/>
    </row>
    <row r="3563" spans="2:3">
      <c r="B3563" s="20"/>
      <c r="C3563" s="34"/>
    </row>
    <row r="3564" spans="2:3">
      <c r="B3564" s="20"/>
      <c r="C3564" s="34"/>
    </row>
    <row r="3565" spans="2:3">
      <c r="B3565" s="20"/>
      <c r="C3565" s="34"/>
    </row>
    <row r="3566" spans="2:3">
      <c r="B3566" s="20"/>
      <c r="C3566" s="34"/>
    </row>
    <row r="3567" spans="2:3">
      <c r="B3567" s="20"/>
      <c r="C3567" s="34"/>
    </row>
    <row r="3568" spans="2:3">
      <c r="B3568" s="20"/>
      <c r="C3568" s="34"/>
    </row>
    <row r="3569" spans="2:3">
      <c r="B3569" s="20"/>
      <c r="C3569" s="34"/>
    </row>
    <row r="3570" spans="2:3">
      <c r="B3570" s="20"/>
      <c r="C3570" s="34"/>
    </row>
    <row r="3571" spans="2:3">
      <c r="B3571" s="20"/>
      <c r="C3571" s="34"/>
    </row>
    <row r="3572" spans="2:3">
      <c r="B3572" s="20"/>
      <c r="C3572" s="34"/>
    </row>
    <row r="3573" spans="2:3">
      <c r="B3573" s="20"/>
      <c r="C3573" s="34"/>
    </row>
    <row r="3574" spans="2:3">
      <c r="B3574" s="20"/>
      <c r="C3574" s="34"/>
    </row>
    <row r="3575" spans="2:3">
      <c r="B3575" s="20"/>
      <c r="C3575" s="34"/>
    </row>
    <row r="3576" spans="2:3">
      <c r="B3576" s="20"/>
      <c r="C3576" s="34"/>
    </row>
    <row r="3577" spans="2:3">
      <c r="B3577" s="20"/>
      <c r="C3577" s="34"/>
    </row>
    <row r="3578" spans="2:3">
      <c r="B3578" s="20"/>
      <c r="C3578" s="34"/>
    </row>
    <row r="3579" spans="2:3">
      <c r="B3579" s="20"/>
      <c r="C3579" s="34"/>
    </row>
    <row r="3580" spans="2:3">
      <c r="B3580" s="20"/>
      <c r="C3580" s="34"/>
    </row>
    <row r="3581" spans="2:3">
      <c r="B3581" s="20"/>
      <c r="C3581" s="34"/>
    </row>
    <row r="3582" spans="2:3">
      <c r="B3582" s="20"/>
      <c r="C3582" s="34"/>
    </row>
    <row r="3583" spans="2:3">
      <c r="B3583" s="20"/>
      <c r="C3583" s="34"/>
    </row>
    <row r="3584" spans="2:3">
      <c r="B3584" s="20"/>
      <c r="C3584" s="34"/>
    </row>
    <row r="3585" spans="2:3">
      <c r="B3585" s="20"/>
      <c r="C3585" s="34"/>
    </row>
    <row r="3586" spans="2:3">
      <c r="B3586" s="20"/>
      <c r="C3586" s="34"/>
    </row>
    <row r="3587" spans="2:3">
      <c r="B3587" s="20"/>
      <c r="C3587" s="34"/>
    </row>
    <row r="3588" spans="2:3">
      <c r="B3588" s="20"/>
      <c r="C3588" s="34"/>
    </row>
    <row r="3589" spans="2:3">
      <c r="B3589" s="20"/>
      <c r="C3589" s="34"/>
    </row>
    <row r="3590" spans="2:3">
      <c r="B3590" s="20"/>
      <c r="C3590" s="34"/>
    </row>
    <row r="3591" spans="2:3">
      <c r="B3591" s="20"/>
      <c r="C3591" s="34"/>
    </row>
    <row r="3592" spans="2:3">
      <c r="B3592" s="20"/>
      <c r="C3592" s="34"/>
    </row>
    <row r="3593" spans="2:3">
      <c r="B3593" s="20"/>
      <c r="C3593" s="34"/>
    </row>
    <row r="3594" spans="2:3">
      <c r="B3594" s="20"/>
      <c r="C3594" s="34"/>
    </row>
    <row r="3595" spans="2:3">
      <c r="B3595" s="20"/>
      <c r="C3595" s="34"/>
    </row>
    <row r="3596" spans="2:3">
      <c r="B3596" s="20"/>
      <c r="C3596" s="34"/>
    </row>
    <row r="3597" spans="2:3">
      <c r="B3597" s="20"/>
      <c r="C3597" s="34"/>
    </row>
    <row r="3598" spans="2:3">
      <c r="B3598" s="20"/>
      <c r="C3598" s="34"/>
    </row>
    <row r="3599" spans="2:3">
      <c r="B3599" s="20"/>
      <c r="C3599" s="34"/>
    </row>
    <row r="3600" spans="2:3">
      <c r="B3600" s="20"/>
      <c r="C3600" s="34"/>
    </row>
    <row r="3601" spans="2:3">
      <c r="B3601" s="20"/>
      <c r="C3601" s="34"/>
    </row>
    <row r="3602" spans="2:3">
      <c r="B3602" s="20"/>
      <c r="C3602" s="34"/>
    </row>
    <row r="3603" spans="2:3">
      <c r="B3603" s="20"/>
      <c r="C3603" s="34"/>
    </row>
    <row r="3604" spans="2:3">
      <c r="B3604" s="20"/>
      <c r="C3604" s="34"/>
    </row>
    <row r="3605" spans="2:3">
      <c r="B3605" s="20"/>
      <c r="C3605" s="34"/>
    </row>
    <row r="3606" spans="2:3">
      <c r="B3606" s="20"/>
      <c r="C3606" s="34"/>
    </row>
    <row r="3607" spans="2:3">
      <c r="B3607" s="20"/>
      <c r="C3607" s="34"/>
    </row>
    <row r="3608" spans="2:3">
      <c r="B3608" s="20"/>
      <c r="C3608" s="34"/>
    </row>
    <row r="3609" spans="2:3">
      <c r="B3609" s="20"/>
      <c r="C3609" s="34"/>
    </row>
    <row r="3610" spans="2:3">
      <c r="B3610" s="20"/>
      <c r="C3610" s="34"/>
    </row>
    <row r="3611" spans="2:3">
      <c r="B3611" s="20"/>
      <c r="C3611" s="34"/>
    </row>
    <row r="3612" spans="2:3">
      <c r="B3612" s="20"/>
      <c r="C3612" s="34"/>
    </row>
    <row r="3613" spans="2:3">
      <c r="B3613" s="20"/>
      <c r="C3613" s="34"/>
    </row>
    <row r="3614" spans="2:3">
      <c r="B3614" s="20"/>
      <c r="C3614" s="34"/>
    </row>
    <row r="3615" spans="2:3">
      <c r="B3615" s="20"/>
      <c r="C3615" s="34"/>
    </row>
    <row r="3616" spans="2:3">
      <c r="B3616" s="20"/>
      <c r="C3616" s="34"/>
    </row>
    <row r="3617" spans="2:3">
      <c r="B3617" s="20"/>
      <c r="C3617" s="34"/>
    </row>
    <row r="3618" spans="2:3">
      <c r="B3618" s="20"/>
      <c r="C3618" s="34"/>
    </row>
    <row r="3619" spans="2:3">
      <c r="B3619" s="20"/>
      <c r="C3619" s="34"/>
    </row>
    <row r="3620" spans="2:3">
      <c r="B3620" s="20"/>
      <c r="C3620" s="34"/>
    </row>
    <row r="3621" spans="2:3">
      <c r="B3621" s="20"/>
      <c r="C3621" s="34"/>
    </row>
    <row r="3622" spans="2:3">
      <c r="B3622" s="20"/>
      <c r="C3622" s="34"/>
    </row>
    <row r="3623" spans="2:3">
      <c r="B3623" s="20"/>
      <c r="C3623" s="34"/>
    </row>
    <row r="3624" spans="2:3">
      <c r="B3624" s="20"/>
      <c r="C3624" s="34"/>
    </row>
    <row r="3625" spans="2:3">
      <c r="B3625" s="20"/>
      <c r="C3625" s="34"/>
    </row>
    <row r="3626" spans="2:3">
      <c r="B3626" s="20"/>
      <c r="C3626" s="34"/>
    </row>
    <row r="3627" spans="2:3">
      <c r="B3627" s="20"/>
      <c r="C3627" s="34"/>
    </row>
    <row r="3628" spans="2:3">
      <c r="B3628" s="20"/>
      <c r="C3628" s="34"/>
    </row>
    <row r="3629" spans="2:3">
      <c r="B3629" s="20"/>
      <c r="C3629" s="34"/>
    </row>
    <row r="3630" spans="2:3">
      <c r="B3630" s="20"/>
      <c r="C3630" s="34"/>
    </row>
    <row r="3631" spans="2:3">
      <c r="B3631" s="20"/>
      <c r="C3631" s="34"/>
    </row>
    <row r="3632" spans="2:3">
      <c r="B3632" s="20"/>
      <c r="C3632" s="34"/>
    </row>
    <row r="3633" spans="2:3">
      <c r="B3633" s="20"/>
      <c r="C3633" s="34"/>
    </row>
    <row r="3634" spans="2:3">
      <c r="B3634" s="20"/>
      <c r="C3634" s="34"/>
    </row>
    <row r="3635" spans="2:3">
      <c r="B3635" s="20"/>
      <c r="C3635" s="34"/>
    </row>
    <row r="3636" spans="2:3">
      <c r="B3636" s="20"/>
      <c r="C3636" s="34"/>
    </row>
    <row r="3637" spans="2:3">
      <c r="B3637" s="20"/>
      <c r="C3637" s="34"/>
    </row>
    <row r="3638" spans="2:3">
      <c r="B3638" s="20"/>
      <c r="C3638" s="34"/>
    </row>
    <row r="3639" spans="2:3">
      <c r="B3639" s="20"/>
      <c r="C3639" s="34"/>
    </row>
    <row r="3640" spans="2:3">
      <c r="B3640" s="20"/>
      <c r="C3640" s="34"/>
    </row>
    <row r="3641" spans="2:3">
      <c r="B3641" s="20"/>
      <c r="C3641" s="34"/>
    </row>
    <row r="3642" spans="2:3">
      <c r="B3642" s="20"/>
      <c r="C3642" s="34"/>
    </row>
    <row r="3643" spans="2:3">
      <c r="B3643" s="20"/>
      <c r="C3643" s="34"/>
    </row>
    <row r="3644" spans="2:3">
      <c r="B3644" s="20"/>
      <c r="C3644" s="34"/>
    </row>
    <row r="3645" spans="2:3">
      <c r="B3645" s="20"/>
      <c r="C3645" s="34"/>
    </row>
    <row r="3646" spans="2:3">
      <c r="B3646" s="20"/>
      <c r="C3646" s="34"/>
    </row>
    <row r="3647" spans="2:3">
      <c r="B3647" s="20"/>
      <c r="C3647" s="34"/>
    </row>
    <row r="3648" spans="2:3">
      <c r="B3648" s="20"/>
      <c r="C3648" s="34"/>
    </row>
    <row r="3649" spans="2:3">
      <c r="B3649" s="20"/>
      <c r="C3649" s="34"/>
    </row>
    <row r="3650" spans="2:3">
      <c r="B3650" s="20"/>
      <c r="C3650" s="34"/>
    </row>
    <row r="3651" spans="2:3">
      <c r="B3651" s="20"/>
      <c r="C3651" s="34"/>
    </row>
    <row r="3652" spans="2:3">
      <c r="B3652" s="20"/>
      <c r="C3652" s="34"/>
    </row>
    <row r="3653" spans="2:3">
      <c r="B3653" s="20"/>
      <c r="C3653" s="34"/>
    </row>
    <row r="3654" spans="2:3">
      <c r="B3654" s="20"/>
      <c r="C3654" s="34"/>
    </row>
    <row r="3655" spans="2:3">
      <c r="B3655" s="20"/>
      <c r="C3655" s="34"/>
    </row>
    <row r="3656" spans="2:3">
      <c r="B3656" s="20"/>
      <c r="C3656" s="34"/>
    </row>
    <row r="3657" spans="2:3">
      <c r="B3657" s="20"/>
      <c r="C3657" s="34"/>
    </row>
    <row r="3658" spans="2:3">
      <c r="B3658" s="20"/>
      <c r="C3658" s="34"/>
    </row>
    <row r="3659" spans="2:3">
      <c r="B3659" s="20"/>
      <c r="C3659" s="34"/>
    </row>
    <row r="3660" spans="2:3">
      <c r="B3660" s="20"/>
      <c r="C3660" s="34"/>
    </row>
    <row r="3661" spans="2:3">
      <c r="B3661" s="20"/>
      <c r="C3661" s="34"/>
    </row>
    <row r="3662" spans="2:3">
      <c r="B3662" s="20"/>
      <c r="C3662" s="34"/>
    </row>
    <row r="3663" spans="2:3">
      <c r="B3663" s="20"/>
      <c r="C3663" s="34"/>
    </row>
    <row r="3664" spans="2:3">
      <c r="B3664" s="20"/>
      <c r="C3664" s="34"/>
    </row>
    <row r="3665" spans="2:3">
      <c r="B3665" s="20"/>
      <c r="C3665" s="34"/>
    </row>
    <row r="3666" spans="2:3">
      <c r="B3666" s="20"/>
      <c r="C3666" s="34"/>
    </row>
    <row r="3667" spans="2:3">
      <c r="B3667" s="20"/>
      <c r="C3667" s="34"/>
    </row>
    <row r="3668" spans="2:3">
      <c r="B3668" s="20"/>
      <c r="C3668" s="34"/>
    </row>
    <row r="3669" spans="2:3">
      <c r="B3669" s="20"/>
      <c r="C3669" s="34"/>
    </row>
    <row r="3670" spans="2:3">
      <c r="B3670" s="20"/>
      <c r="C3670" s="34"/>
    </row>
    <row r="3671" spans="2:3">
      <c r="B3671" s="20"/>
      <c r="C3671" s="34"/>
    </row>
    <row r="3672" spans="2:3">
      <c r="B3672" s="20"/>
      <c r="C3672" s="34"/>
    </row>
    <row r="3673" spans="2:3">
      <c r="B3673" s="20"/>
      <c r="C3673" s="34"/>
    </row>
    <row r="3674" spans="2:3">
      <c r="B3674" s="20"/>
      <c r="C3674" s="34"/>
    </row>
    <row r="3675" spans="2:3">
      <c r="B3675" s="20"/>
      <c r="C3675" s="34"/>
    </row>
    <row r="3676" spans="2:3">
      <c r="B3676" s="20"/>
      <c r="C3676" s="34"/>
    </row>
    <row r="3677" spans="2:3">
      <c r="B3677" s="20"/>
      <c r="C3677" s="34"/>
    </row>
    <row r="3678" spans="2:3">
      <c r="B3678" s="20"/>
      <c r="C3678" s="34"/>
    </row>
    <row r="3679" spans="2:3">
      <c r="B3679" s="20"/>
      <c r="C3679" s="34"/>
    </row>
    <row r="3680" spans="2:3">
      <c r="B3680" s="20"/>
      <c r="C3680" s="34"/>
    </row>
    <row r="3681" spans="2:3">
      <c r="B3681" s="20"/>
      <c r="C3681" s="34"/>
    </row>
    <row r="3682" spans="2:3">
      <c r="B3682" s="20"/>
      <c r="C3682" s="34"/>
    </row>
    <row r="3683" spans="2:3">
      <c r="B3683" s="20"/>
      <c r="C3683" s="34"/>
    </row>
    <row r="3684" spans="2:3">
      <c r="B3684" s="20"/>
      <c r="C3684" s="34"/>
    </row>
    <row r="3685" spans="2:3">
      <c r="B3685" s="20"/>
      <c r="C3685" s="34"/>
    </row>
    <row r="3686" spans="2:3">
      <c r="B3686" s="20"/>
      <c r="C3686" s="34"/>
    </row>
    <row r="3687" spans="2:3">
      <c r="B3687" s="20"/>
      <c r="C3687" s="34"/>
    </row>
    <row r="3688" spans="2:3">
      <c r="B3688" s="20"/>
      <c r="C3688" s="34"/>
    </row>
    <row r="3689" spans="2:3">
      <c r="B3689" s="20"/>
      <c r="C3689" s="34"/>
    </row>
    <row r="3690" spans="2:3">
      <c r="B3690" s="20"/>
      <c r="C3690" s="34"/>
    </row>
    <row r="3691" spans="2:3">
      <c r="B3691" s="20"/>
      <c r="C3691" s="34"/>
    </row>
    <row r="3692" spans="2:3">
      <c r="B3692" s="20"/>
      <c r="C3692" s="34"/>
    </row>
    <row r="3693" spans="2:3">
      <c r="B3693" s="20"/>
      <c r="C3693" s="34"/>
    </row>
    <row r="3694" spans="2:3">
      <c r="B3694" s="20"/>
      <c r="C3694" s="34"/>
    </row>
    <row r="3695" spans="2:3">
      <c r="B3695" s="20"/>
      <c r="C3695" s="34"/>
    </row>
    <row r="3696" spans="2:3">
      <c r="B3696" s="20"/>
      <c r="C3696" s="34"/>
    </row>
    <row r="3697" spans="2:3">
      <c r="B3697" s="20"/>
      <c r="C3697" s="34"/>
    </row>
    <row r="3698" spans="2:3">
      <c r="B3698" s="20"/>
      <c r="C3698" s="34"/>
    </row>
    <row r="3699" spans="2:3">
      <c r="B3699" s="20"/>
      <c r="C3699" s="34"/>
    </row>
    <row r="3700" spans="2:3">
      <c r="B3700" s="20"/>
      <c r="C3700" s="34"/>
    </row>
    <row r="3701" spans="2:3">
      <c r="B3701" s="20"/>
      <c r="C3701" s="34"/>
    </row>
    <row r="3702" spans="2:3">
      <c r="B3702" s="20"/>
      <c r="C3702" s="34"/>
    </row>
    <row r="3703" spans="2:3">
      <c r="B3703" s="20"/>
      <c r="C3703" s="34"/>
    </row>
    <row r="3704" spans="2:3">
      <c r="B3704" s="20"/>
      <c r="C3704" s="34"/>
    </row>
    <row r="3705" spans="2:3">
      <c r="B3705" s="20"/>
      <c r="C3705" s="34"/>
    </row>
    <row r="3706" spans="2:3">
      <c r="B3706" s="20"/>
      <c r="C3706" s="34"/>
    </row>
    <row r="3707" spans="2:3">
      <c r="B3707" s="20"/>
      <c r="C3707" s="34"/>
    </row>
    <row r="3708" spans="2:3">
      <c r="B3708" s="20"/>
      <c r="C3708" s="34"/>
    </row>
    <row r="3709" spans="2:3">
      <c r="B3709" s="20"/>
      <c r="C3709" s="34"/>
    </row>
    <row r="3710" spans="2:3">
      <c r="B3710" s="20"/>
      <c r="C3710" s="34"/>
    </row>
    <row r="3711" spans="2:3">
      <c r="B3711" s="20"/>
      <c r="C3711" s="34"/>
    </row>
    <row r="3712" spans="2:3">
      <c r="B3712" s="20"/>
      <c r="C3712" s="34"/>
    </row>
    <row r="3713" spans="2:3">
      <c r="B3713" s="20"/>
      <c r="C3713" s="34"/>
    </row>
    <row r="3714" spans="2:3">
      <c r="B3714" s="20"/>
      <c r="C3714" s="34"/>
    </row>
    <row r="3715" spans="2:3">
      <c r="B3715" s="20"/>
      <c r="C3715" s="34"/>
    </row>
    <row r="3716" spans="2:3">
      <c r="B3716" s="20"/>
      <c r="C3716" s="34"/>
    </row>
    <row r="3717" spans="2:3">
      <c r="B3717" s="20"/>
      <c r="C3717" s="34"/>
    </row>
    <row r="3718" spans="2:3">
      <c r="B3718" s="20"/>
      <c r="C3718" s="34"/>
    </row>
    <row r="3719" spans="2:3">
      <c r="B3719" s="20"/>
      <c r="C3719" s="34"/>
    </row>
    <row r="3720" spans="2:3">
      <c r="B3720" s="20"/>
      <c r="C3720" s="34"/>
    </row>
    <row r="3721" spans="2:3">
      <c r="B3721" s="20"/>
      <c r="C3721" s="34"/>
    </row>
    <row r="3722" spans="2:3">
      <c r="B3722" s="20"/>
      <c r="C3722" s="34"/>
    </row>
    <row r="3723" spans="2:3">
      <c r="B3723" s="20"/>
      <c r="C3723" s="34"/>
    </row>
    <row r="3724" spans="2:3">
      <c r="B3724" s="20"/>
      <c r="C3724" s="34"/>
    </row>
    <row r="3725" spans="2:3">
      <c r="B3725" s="20"/>
      <c r="C3725" s="34"/>
    </row>
    <row r="3726" spans="2:3">
      <c r="B3726" s="20"/>
      <c r="C3726" s="34"/>
    </row>
    <row r="3727" spans="2:3">
      <c r="B3727" s="20"/>
      <c r="C3727" s="34"/>
    </row>
    <row r="3728" spans="2:3">
      <c r="B3728" s="20"/>
      <c r="C3728" s="34"/>
    </row>
    <row r="3729" spans="2:3">
      <c r="B3729" s="20"/>
      <c r="C3729" s="34"/>
    </row>
    <row r="3730" spans="2:3">
      <c r="B3730" s="20"/>
      <c r="C3730" s="34"/>
    </row>
    <row r="3731" spans="2:3">
      <c r="B3731" s="20"/>
      <c r="C3731" s="34"/>
    </row>
    <row r="3732" spans="2:3">
      <c r="B3732" s="20"/>
      <c r="C3732" s="34"/>
    </row>
    <row r="3733" spans="2:3">
      <c r="B3733" s="20"/>
      <c r="C3733" s="34"/>
    </row>
    <row r="3734" spans="2:3">
      <c r="B3734" s="20"/>
      <c r="C3734" s="34"/>
    </row>
    <row r="3735" spans="2:3">
      <c r="B3735" s="20"/>
      <c r="C3735" s="34"/>
    </row>
    <row r="3736" spans="2:3">
      <c r="B3736" s="20"/>
      <c r="C3736" s="34"/>
    </row>
    <row r="3737" spans="2:3">
      <c r="B3737" s="20"/>
      <c r="C3737" s="34"/>
    </row>
    <row r="3738" spans="2:3">
      <c r="B3738" s="20"/>
      <c r="C3738" s="34"/>
    </row>
    <row r="3739" spans="2:3">
      <c r="B3739" s="20"/>
      <c r="C3739" s="34"/>
    </row>
    <row r="3740" spans="2:3">
      <c r="B3740" s="20"/>
      <c r="C3740" s="34"/>
    </row>
    <row r="3741" spans="2:3">
      <c r="B3741" s="20"/>
      <c r="C3741" s="34"/>
    </row>
    <row r="3742" spans="2:3">
      <c r="B3742" s="20"/>
      <c r="C3742" s="34"/>
    </row>
    <row r="3743" spans="2:3">
      <c r="B3743" s="20"/>
      <c r="C3743" s="34"/>
    </row>
    <row r="3744" spans="2:3">
      <c r="B3744" s="20"/>
      <c r="C3744" s="34"/>
    </row>
    <row r="3745" spans="2:3">
      <c r="B3745" s="20"/>
      <c r="C3745" s="34"/>
    </row>
    <row r="3746" spans="2:3">
      <c r="B3746" s="20"/>
      <c r="C3746" s="34"/>
    </row>
    <row r="3747" spans="2:3">
      <c r="B3747" s="20"/>
      <c r="C3747" s="34"/>
    </row>
    <row r="3748" spans="2:3">
      <c r="B3748" s="20"/>
      <c r="C3748" s="34"/>
    </row>
    <row r="3749" spans="2:3">
      <c r="B3749" s="20"/>
      <c r="C3749" s="34"/>
    </row>
    <row r="3750" spans="2:3">
      <c r="B3750" s="20"/>
      <c r="C3750" s="34"/>
    </row>
    <row r="3751" spans="2:3">
      <c r="B3751" s="20"/>
      <c r="C3751" s="34"/>
    </row>
    <row r="3752" spans="2:3">
      <c r="B3752" s="20"/>
      <c r="C3752" s="34"/>
    </row>
    <row r="3753" spans="2:3">
      <c r="B3753" s="20"/>
      <c r="C3753" s="34"/>
    </row>
    <row r="3754" spans="2:3">
      <c r="B3754" s="20"/>
      <c r="C3754" s="34"/>
    </row>
    <row r="3755" spans="2:3">
      <c r="B3755" s="20"/>
      <c r="C3755" s="34"/>
    </row>
    <row r="3756" spans="2:3">
      <c r="B3756" s="20"/>
      <c r="C3756" s="34"/>
    </row>
    <row r="3757" spans="2:3">
      <c r="B3757" s="20"/>
      <c r="C3757" s="34"/>
    </row>
    <row r="3758" spans="2:3">
      <c r="B3758" s="20"/>
      <c r="C3758" s="34"/>
    </row>
    <row r="3759" spans="2:3">
      <c r="B3759" s="20"/>
      <c r="C3759" s="34"/>
    </row>
    <row r="3760" spans="2:3">
      <c r="B3760" s="20"/>
      <c r="C3760" s="34"/>
    </row>
    <row r="3761" spans="2:3">
      <c r="B3761" s="20"/>
      <c r="C3761" s="34"/>
    </row>
    <row r="3762" spans="2:3">
      <c r="B3762" s="20"/>
      <c r="C3762" s="34"/>
    </row>
    <row r="3763" spans="2:3">
      <c r="B3763" s="20"/>
      <c r="C3763" s="34"/>
    </row>
    <row r="3764" spans="2:3">
      <c r="B3764" s="20"/>
      <c r="C3764" s="34"/>
    </row>
    <row r="3765" spans="2:3">
      <c r="B3765" s="20"/>
      <c r="C3765" s="34"/>
    </row>
    <row r="3766" spans="2:3">
      <c r="B3766" s="20"/>
      <c r="C3766" s="34"/>
    </row>
    <row r="3767" spans="2:3">
      <c r="B3767" s="20"/>
      <c r="C3767" s="34"/>
    </row>
    <row r="3768" spans="2:3">
      <c r="B3768" s="20"/>
      <c r="C3768" s="34"/>
    </row>
    <row r="3769" spans="2:3">
      <c r="B3769" s="20"/>
      <c r="C3769" s="34"/>
    </row>
    <row r="3770" spans="2:3">
      <c r="B3770" s="20"/>
      <c r="C3770" s="34"/>
    </row>
    <row r="3771" spans="2:3">
      <c r="B3771" s="20"/>
      <c r="C3771" s="34"/>
    </row>
    <row r="3772" spans="2:3">
      <c r="B3772" s="20"/>
      <c r="C3772" s="34"/>
    </row>
    <row r="3773" spans="2:3">
      <c r="B3773" s="20"/>
      <c r="C3773" s="34"/>
    </row>
    <row r="3774" spans="2:3">
      <c r="B3774" s="20"/>
      <c r="C3774" s="34"/>
    </row>
    <row r="3775" spans="2:3">
      <c r="B3775" s="20"/>
      <c r="C3775" s="34"/>
    </row>
    <row r="3776" spans="2:3">
      <c r="B3776" s="20"/>
      <c r="C3776" s="34"/>
    </row>
    <row r="3777" spans="2:3">
      <c r="B3777" s="20"/>
      <c r="C3777" s="34"/>
    </row>
    <row r="3778" spans="2:3">
      <c r="B3778" s="20"/>
      <c r="C3778" s="34"/>
    </row>
    <row r="3779" spans="2:3">
      <c r="B3779" s="20"/>
      <c r="C3779" s="34"/>
    </row>
    <row r="3780" spans="2:3">
      <c r="B3780" s="20"/>
      <c r="C3780" s="34"/>
    </row>
    <row r="3781" spans="2:3">
      <c r="B3781" s="20"/>
      <c r="C3781" s="34"/>
    </row>
    <row r="3782" spans="2:3">
      <c r="B3782" s="20"/>
      <c r="C3782" s="34"/>
    </row>
    <row r="3783" spans="2:3">
      <c r="B3783" s="20"/>
      <c r="C3783" s="34"/>
    </row>
    <row r="3784" spans="2:3">
      <c r="B3784" s="20"/>
      <c r="C3784" s="34"/>
    </row>
    <row r="3785" spans="2:3">
      <c r="B3785" s="20"/>
      <c r="C3785" s="34"/>
    </row>
    <row r="3786" spans="2:3">
      <c r="B3786" s="20"/>
      <c r="C3786" s="34"/>
    </row>
    <row r="3787" spans="2:3">
      <c r="B3787" s="20"/>
      <c r="C3787" s="34"/>
    </row>
    <row r="3788" spans="2:3">
      <c r="B3788" s="20"/>
      <c r="C3788" s="34"/>
    </row>
    <row r="3789" spans="2:3">
      <c r="B3789" s="20"/>
      <c r="C3789" s="34"/>
    </row>
    <row r="3790" spans="2:3">
      <c r="B3790" s="20"/>
      <c r="C3790" s="34"/>
    </row>
    <row r="3791" spans="2:3">
      <c r="B3791" s="20"/>
      <c r="C3791" s="34"/>
    </row>
    <row r="3792" spans="2:3">
      <c r="B3792" s="20"/>
      <c r="C3792" s="34"/>
    </row>
    <row r="3793" spans="2:3">
      <c r="B3793" s="20"/>
      <c r="C3793" s="34"/>
    </row>
    <row r="3794" spans="2:3">
      <c r="B3794" s="20"/>
      <c r="C3794" s="34"/>
    </row>
    <row r="3795" spans="2:3">
      <c r="B3795" s="20"/>
      <c r="C3795" s="34"/>
    </row>
    <row r="3796" spans="2:3">
      <c r="B3796" s="20"/>
      <c r="C3796" s="34"/>
    </row>
    <row r="3797" spans="2:3">
      <c r="B3797" s="20"/>
      <c r="C3797" s="34"/>
    </row>
    <row r="3798" spans="2:3">
      <c r="B3798" s="20"/>
      <c r="C3798" s="34"/>
    </row>
    <row r="3799" spans="2:3">
      <c r="B3799" s="20"/>
      <c r="C3799" s="34"/>
    </row>
    <row r="3800" spans="2:3">
      <c r="B3800" s="20"/>
      <c r="C3800" s="34"/>
    </row>
    <row r="3801" spans="2:3">
      <c r="B3801" s="20"/>
      <c r="C3801" s="34"/>
    </row>
    <row r="3802" spans="2:3">
      <c r="B3802" s="20"/>
      <c r="C3802" s="34"/>
    </row>
    <row r="3803" spans="2:3">
      <c r="B3803" s="20"/>
      <c r="C3803" s="34"/>
    </row>
    <row r="3804" spans="2:3">
      <c r="B3804" s="20"/>
      <c r="C3804" s="34"/>
    </row>
    <row r="3805" spans="2:3">
      <c r="B3805" s="20"/>
      <c r="C3805" s="34"/>
    </row>
    <row r="3806" spans="2:3">
      <c r="B3806" s="20"/>
      <c r="C3806" s="34"/>
    </row>
    <row r="3807" spans="2:3">
      <c r="B3807" s="20"/>
      <c r="C3807" s="34"/>
    </row>
    <row r="3808" spans="2:3">
      <c r="B3808" s="20"/>
      <c r="C3808" s="34"/>
    </row>
    <row r="3809" spans="2:3">
      <c r="B3809" s="20"/>
      <c r="C3809" s="34"/>
    </row>
    <row r="3810" spans="2:3">
      <c r="B3810" s="20"/>
      <c r="C3810" s="34"/>
    </row>
    <row r="3811" spans="2:3">
      <c r="B3811" s="20"/>
      <c r="C3811" s="34"/>
    </row>
    <row r="3812" spans="2:3">
      <c r="B3812" s="20"/>
      <c r="C3812" s="34"/>
    </row>
    <row r="3813" spans="2:3">
      <c r="B3813" s="20"/>
      <c r="C3813" s="34"/>
    </row>
    <row r="3814" spans="2:3">
      <c r="B3814" s="20"/>
      <c r="C3814" s="34"/>
    </row>
    <row r="3815" spans="2:3">
      <c r="B3815" s="20"/>
      <c r="C3815" s="34"/>
    </row>
    <row r="3816" spans="2:3">
      <c r="B3816" s="20"/>
      <c r="C3816" s="34"/>
    </row>
    <row r="3817" spans="2:3">
      <c r="B3817" s="20"/>
      <c r="C3817" s="34"/>
    </row>
    <row r="3818" spans="2:3">
      <c r="B3818" s="20"/>
      <c r="C3818" s="34"/>
    </row>
    <row r="3819" spans="2:3">
      <c r="B3819" s="20"/>
      <c r="C3819" s="34"/>
    </row>
    <row r="3820" spans="2:3">
      <c r="B3820" s="20"/>
      <c r="C3820" s="34"/>
    </row>
    <row r="3821" spans="2:3">
      <c r="B3821" s="20"/>
      <c r="C3821" s="34"/>
    </row>
    <row r="3822" spans="2:3">
      <c r="B3822" s="20"/>
      <c r="C3822" s="34"/>
    </row>
    <row r="3823" spans="2:3">
      <c r="B3823" s="20"/>
      <c r="C3823" s="34"/>
    </row>
    <row r="3824" spans="2:3">
      <c r="B3824" s="20"/>
      <c r="C3824" s="34"/>
    </row>
    <row r="3825" spans="2:3">
      <c r="B3825" s="20"/>
      <c r="C3825" s="34"/>
    </row>
    <row r="3826" spans="2:3">
      <c r="B3826" s="20"/>
      <c r="C3826" s="34"/>
    </row>
    <row r="3827" spans="2:3">
      <c r="B3827" s="20"/>
      <c r="C3827" s="34"/>
    </row>
    <row r="3828" spans="2:3">
      <c r="B3828" s="20"/>
      <c r="C3828" s="34"/>
    </row>
    <row r="3829" spans="2:3">
      <c r="B3829" s="20"/>
      <c r="C3829" s="34"/>
    </row>
    <row r="3830" spans="2:3">
      <c r="B3830" s="20"/>
      <c r="C3830" s="34"/>
    </row>
    <row r="3831" spans="2:3">
      <c r="B3831" s="20"/>
      <c r="C3831" s="34"/>
    </row>
    <row r="3832" spans="2:3">
      <c r="B3832" s="20"/>
      <c r="C3832" s="34"/>
    </row>
    <row r="3833" spans="2:3">
      <c r="B3833" s="20"/>
      <c r="C3833" s="34"/>
    </row>
    <row r="3834" spans="2:3">
      <c r="B3834" s="20"/>
      <c r="C3834" s="34"/>
    </row>
    <row r="3835" spans="2:3">
      <c r="B3835" s="20"/>
      <c r="C3835" s="34"/>
    </row>
    <row r="3836" spans="2:3">
      <c r="B3836" s="20"/>
      <c r="C3836" s="34"/>
    </row>
    <row r="3837" spans="2:3">
      <c r="B3837" s="20"/>
      <c r="C3837" s="34"/>
    </row>
    <row r="3838" spans="2:3">
      <c r="B3838" s="20"/>
      <c r="C3838" s="34"/>
    </row>
    <row r="3839" spans="2:3">
      <c r="B3839" s="20"/>
      <c r="C3839" s="34"/>
    </row>
    <row r="3840" spans="2:3">
      <c r="B3840" s="20"/>
      <c r="C3840" s="34"/>
    </row>
    <row r="3841" spans="2:3">
      <c r="B3841" s="20"/>
      <c r="C3841" s="34"/>
    </row>
    <row r="3842" spans="2:3">
      <c r="B3842" s="20"/>
      <c r="C3842" s="34"/>
    </row>
    <row r="3843" spans="2:3">
      <c r="B3843" s="20"/>
      <c r="C3843" s="34"/>
    </row>
    <row r="3844" spans="2:3">
      <c r="B3844" s="20"/>
      <c r="C3844" s="34"/>
    </row>
    <row r="3845" spans="2:3">
      <c r="B3845" s="20"/>
      <c r="C3845" s="34"/>
    </row>
    <row r="3846" spans="2:3">
      <c r="B3846" s="20"/>
      <c r="C3846" s="34"/>
    </row>
    <row r="3847" spans="2:3">
      <c r="B3847" s="20"/>
      <c r="C3847" s="34"/>
    </row>
    <row r="3848" spans="2:3">
      <c r="B3848" s="20"/>
      <c r="C3848" s="34"/>
    </row>
    <row r="3849" spans="2:3">
      <c r="B3849" s="20"/>
      <c r="C3849" s="34"/>
    </row>
    <row r="3850" spans="2:3">
      <c r="B3850" s="20"/>
      <c r="C3850" s="34"/>
    </row>
    <row r="3851" spans="2:3">
      <c r="B3851" s="20"/>
      <c r="C3851" s="34"/>
    </row>
    <row r="3852" spans="2:3">
      <c r="B3852" s="20"/>
      <c r="C3852" s="34"/>
    </row>
    <row r="3853" spans="2:3">
      <c r="B3853" s="20"/>
      <c r="C3853" s="34"/>
    </row>
    <row r="3854" spans="2:3">
      <c r="B3854" s="20"/>
      <c r="C3854" s="34"/>
    </row>
    <row r="3855" spans="2:3">
      <c r="B3855" s="20"/>
      <c r="C3855" s="34"/>
    </row>
    <row r="3856" spans="2:3">
      <c r="B3856" s="20"/>
      <c r="C3856" s="34"/>
    </row>
    <row r="3857" spans="2:3">
      <c r="B3857" s="20"/>
      <c r="C3857" s="34"/>
    </row>
    <row r="3858" spans="2:3">
      <c r="B3858" s="20"/>
      <c r="C3858" s="34"/>
    </row>
    <row r="3859" spans="2:3">
      <c r="B3859" s="20"/>
      <c r="C3859" s="34"/>
    </row>
    <row r="3860" spans="2:3">
      <c r="B3860" s="20"/>
      <c r="C3860" s="34"/>
    </row>
    <row r="3861" spans="2:3">
      <c r="B3861" s="20"/>
      <c r="C3861" s="34"/>
    </row>
    <row r="3862" spans="2:3">
      <c r="B3862" s="20"/>
      <c r="C3862" s="34"/>
    </row>
    <row r="3863" spans="2:3">
      <c r="B3863" s="20"/>
      <c r="C3863" s="34"/>
    </row>
    <row r="3864" spans="2:3">
      <c r="B3864" s="20"/>
      <c r="C3864" s="34"/>
    </row>
    <row r="3865" spans="2:3">
      <c r="B3865" s="20"/>
      <c r="C3865" s="34"/>
    </row>
    <row r="3866" spans="2:3">
      <c r="B3866" s="20"/>
      <c r="C3866" s="34"/>
    </row>
    <row r="3867" spans="2:3">
      <c r="B3867" s="20"/>
      <c r="C3867" s="34"/>
    </row>
    <row r="3868" spans="2:3">
      <c r="B3868" s="20"/>
      <c r="C3868" s="34"/>
    </row>
    <row r="3869" spans="2:3">
      <c r="B3869" s="20"/>
      <c r="C3869" s="34"/>
    </row>
    <row r="3870" spans="2:3">
      <c r="B3870" s="20"/>
      <c r="C3870" s="34"/>
    </row>
    <row r="3871" spans="2:3">
      <c r="B3871" s="20"/>
      <c r="C3871" s="34"/>
    </row>
    <row r="3872" spans="2:3">
      <c r="B3872" s="20"/>
      <c r="C3872" s="34"/>
    </row>
    <row r="3873" spans="2:3">
      <c r="B3873" s="20"/>
      <c r="C3873" s="34"/>
    </row>
    <row r="3874" spans="2:3">
      <c r="B3874" s="20"/>
      <c r="C3874" s="34"/>
    </row>
    <row r="3875" spans="2:3">
      <c r="B3875" s="20"/>
      <c r="C3875" s="34"/>
    </row>
    <row r="3876" spans="2:3">
      <c r="B3876" s="20"/>
      <c r="C3876" s="34"/>
    </row>
    <row r="3877" spans="2:3">
      <c r="B3877" s="20"/>
      <c r="C3877" s="34"/>
    </row>
    <row r="3878" spans="2:3">
      <c r="B3878" s="20"/>
      <c r="C3878" s="34"/>
    </row>
    <row r="3879" spans="2:3">
      <c r="B3879" s="20"/>
      <c r="C3879" s="34"/>
    </row>
    <row r="3880" spans="2:3">
      <c r="B3880" s="20"/>
      <c r="C3880" s="34"/>
    </row>
    <row r="3881" spans="2:3">
      <c r="B3881" s="20"/>
      <c r="C3881" s="34"/>
    </row>
    <row r="3882" spans="2:3">
      <c r="B3882" s="20"/>
      <c r="C3882" s="34"/>
    </row>
    <row r="3883" spans="2:3">
      <c r="B3883" s="20"/>
      <c r="C3883" s="34"/>
    </row>
    <row r="3884" spans="2:3">
      <c r="B3884" s="20"/>
      <c r="C3884" s="34"/>
    </row>
    <row r="3885" spans="2:3">
      <c r="B3885" s="20"/>
      <c r="C3885" s="34"/>
    </row>
    <row r="3886" spans="2:3">
      <c r="B3886" s="20"/>
      <c r="C3886" s="34"/>
    </row>
    <row r="3887" spans="2:3">
      <c r="B3887" s="20"/>
      <c r="C3887" s="34"/>
    </row>
    <row r="3888" spans="2:3">
      <c r="B3888" s="20"/>
      <c r="C3888" s="34"/>
    </row>
    <row r="3889" spans="2:3">
      <c r="B3889" s="20"/>
      <c r="C3889" s="34"/>
    </row>
    <row r="3890" spans="2:3">
      <c r="B3890" s="20"/>
      <c r="C3890" s="34"/>
    </row>
    <row r="3891" spans="2:3">
      <c r="B3891" s="20"/>
      <c r="C3891" s="34"/>
    </row>
    <row r="3892" spans="2:3">
      <c r="B3892" s="20"/>
      <c r="C3892" s="34"/>
    </row>
    <row r="3893" spans="2:3">
      <c r="B3893" s="20"/>
      <c r="C3893" s="34"/>
    </row>
    <row r="3894" spans="2:3">
      <c r="B3894" s="20"/>
      <c r="C3894" s="34"/>
    </row>
    <row r="3895" spans="2:3">
      <c r="B3895" s="20"/>
      <c r="C3895" s="34"/>
    </row>
    <row r="3896" spans="2:3">
      <c r="B3896" s="20"/>
      <c r="C3896" s="34"/>
    </row>
    <row r="3897" spans="2:3">
      <c r="B3897" s="20"/>
      <c r="C3897" s="34"/>
    </row>
    <row r="3898" spans="2:3">
      <c r="B3898" s="20"/>
      <c r="C3898" s="34"/>
    </row>
    <row r="3899" spans="2:3">
      <c r="B3899" s="20"/>
      <c r="C3899" s="34"/>
    </row>
    <row r="3900" spans="2:3">
      <c r="B3900" s="20"/>
      <c r="C3900" s="34"/>
    </row>
    <row r="3901" spans="2:3">
      <c r="B3901" s="20"/>
      <c r="C3901" s="34"/>
    </row>
    <row r="3902" spans="2:3">
      <c r="B3902" s="20"/>
      <c r="C3902" s="34"/>
    </row>
    <row r="3903" spans="2:3">
      <c r="B3903" s="20"/>
      <c r="C3903" s="34"/>
    </row>
    <row r="3904" spans="2:3">
      <c r="B3904" s="20"/>
      <c r="C3904" s="34"/>
    </row>
    <row r="3905" spans="2:3">
      <c r="B3905" s="20"/>
      <c r="C3905" s="34"/>
    </row>
    <row r="3906" spans="2:3">
      <c r="B3906" s="20"/>
      <c r="C3906" s="34"/>
    </row>
    <row r="3907" spans="2:3">
      <c r="B3907" s="20"/>
      <c r="C3907" s="34"/>
    </row>
    <row r="3908" spans="2:3">
      <c r="B3908" s="20"/>
      <c r="C3908" s="34"/>
    </row>
    <row r="3909" spans="2:3">
      <c r="B3909" s="20"/>
      <c r="C3909" s="34"/>
    </row>
    <row r="3910" spans="2:3">
      <c r="B3910" s="20"/>
      <c r="C3910" s="34"/>
    </row>
    <row r="3911" spans="2:3">
      <c r="B3911" s="20"/>
      <c r="C3911" s="34"/>
    </row>
    <row r="3912" spans="2:3">
      <c r="B3912" s="20"/>
      <c r="C3912" s="34"/>
    </row>
    <row r="3913" spans="2:3">
      <c r="B3913" s="20"/>
      <c r="C3913" s="34"/>
    </row>
    <row r="3914" spans="2:3">
      <c r="B3914" s="20"/>
      <c r="C3914" s="34"/>
    </row>
    <row r="3915" spans="2:3">
      <c r="B3915" s="20"/>
      <c r="C3915" s="34"/>
    </row>
    <row r="3916" spans="2:3">
      <c r="B3916" s="20"/>
      <c r="C3916" s="34"/>
    </row>
    <row r="3917" spans="2:3">
      <c r="B3917" s="20"/>
      <c r="C3917" s="34"/>
    </row>
    <row r="3918" spans="2:3">
      <c r="B3918" s="20"/>
      <c r="C3918" s="34"/>
    </row>
    <row r="3919" spans="2:3">
      <c r="B3919" s="20"/>
      <c r="C3919" s="34"/>
    </row>
    <row r="3920" spans="2:3">
      <c r="B3920" s="20"/>
      <c r="C3920" s="34"/>
    </row>
    <row r="3921" spans="2:3">
      <c r="B3921" s="20"/>
      <c r="C3921" s="34"/>
    </row>
    <row r="3922" spans="2:3">
      <c r="B3922" s="20"/>
      <c r="C3922" s="34"/>
    </row>
    <row r="3923" spans="2:3">
      <c r="B3923" s="20"/>
      <c r="C3923" s="34"/>
    </row>
    <row r="3924" spans="2:3">
      <c r="B3924" s="20"/>
      <c r="C3924" s="34"/>
    </row>
    <row r="3925" spans="2:3">
      <c r="B3925" s="20"/>
      <c r="C3925" s="34"/>
    </row>
    <row r="3926" spans="2:3">
      <c r="B3926" s="20"/>
      <c r="C3926" s="34"/>
    </row>
    <row r="3927" spans="2:3">
      <c r="B3927" s="20"/>
      <c r="C3927" s="34"/>
    </row>
    <row r="3928" spans="2:3">
      <c r="B3928" s="20"/>
      <c r="C3928" s="34"/>
    </row>
    <row r="3929" spans="2:3">
      <c r="B3929" s="20"/>
      <c r="C3929" s="34"/>
    </row>
    <row r="3930" spans="2:3">
      <c r="B3930" s="20"/>
      <c r="C3930" s="34"/>
    </row>
    <row r="3931" spans="2:3">
      <c r="B3931" s="20"/>
      <c r="C3931" s="34"/>
    </row>
    <row r="3932" spans="2:3">
      <c r="B3932" s="20"/>
      <c r="C3932" s="34"/>
    </row>
    <row r="3933" spans="2:3">
      <c r="B3933" s="20"/>
      <c r="C3933" s="34"/>
    </row>
    <row r="3934" spans="2:3">
      <c r="B3934" s="20"/>
      <c r="C3934" s="34"/>
    </row>
    <row r="3935" spans="2:3">
      <c r="B3935" s="20"/>
      <c r="C3935" s="34"/>
    </row>
    <row r="3936" spans="2:3">
      <c r="B3936" s="20"/>
      <c r="C3936" s="34"/>
    </row>
    <row r="3937" spans="2:3">
      <c r="B3937" s="20"/>
      <c r="C3937" s="34"/>
    </row>
    <row r="3938" spans="2:3">
      <c r="B3938" s="20"/>
      <c r="C3938" s="34"/>
    </row>
    <row r="3939" spans="2:3">
      <c r="B3939" s="20"/>
      <c r="C3939" s="34"/>
    </row>
    <row r="3940" spans="2:3">
      <c r="B3940" s="20"/>
      <c r="C3940" s="34"/>
    </row>
    <row r="3941" spans="2:3">
      <c r="B3941" s="20"/>
      <c r="C3941" s="34"/>
    </row>
    <row r="3942" spans="2:3">
      <c r="B3942" s="20"/>
      <c r="C3942" s="34"/>
    </row>
    <row r="3943" spans="2:3">
      <c r="B3943" s="20"/>
      <c r="C3943" s="34"/>
    </row>
    <row r="3944" spans="2:3">
      <c r="B3944" s="20"/>
      <c r="C3944" s="34"/>
    </row>
    <row r="3945" spans="2:3">
      <c r="B3945" s="20"/>
      <c r="C3945" s="34"/>
    </row>
    <row r="3946" spans="2:3">
      <c r="B3946" s="20"/>
      <c r="C3946" s="34"/>
    </row>
    <row r="3947" spans="2:3">
      <c r="B3947" s="20"/>
      <c r="C3947" s="34"/>
    </row>
    <row r="3948" spans="2:3">
      <c r="B3948" s="20"/>
      <c r="C3948" s="34"/>
    </row>
    <row r="3949" spans="2:3">
      <c r="B3949" s="20"/>
      <c r="C3949" s="34"/>
    </row>
    <row r="3950" spans="2:3">
      <c r="B3950" s="20"/>
      <c r="C3950" s="34"/>
    </row>
    <row r="3951" spans="2:3">
      <c r="B3951" s="20"/>
      <c r="C3951" s="34"/>
    </row>
    <row r="3952" spans="2:3">
      <c r="B3952" s="20"/>
      <c r="C3952" s="34"/>
    </row>
    <row r="3953" spans="2:3">
      <c r="B3953" s="20"/>
      <c r="C3953" s="34"/>
    </row>
    <row r="3954" spans="2:3">
      <c r="B3954" s="20"/>
      <c r="C3954" s="34"/>
    </row>
    <row r="3955" spans="2:3">
      <c r="B3955" s="20"/>
      <c r="C3955" s="34"/>
    </row>
    <row r="3956" spans="2:3">
      <c r="B3956" s="20"/>
      <c r="C3956" s="34"/>
    </row>
    <row r="3957" spans="2:3">
      <c r="B3957" s="20"/>
      <c r="C3957" s="34"/>
    </row>
    <row r="3958" spans="2:3">
      <c r="B3958" s="20"/>
      <c r="C3958" s="34"/>
    </row>
    <row r="3959" spans="2:3">
      <c r="B3959" s="20"/>
      <c r="C3959" s="34"/>
    </row>
    <row r="3960" spans="2:3">
      <c r="B3960" s="20"/>
      <c r="C3960" s="34"/>
    </row>
    <row r="3961" spans="2:3">
      <c r="B3961" s="20"/>
      <c r="C3961" s="34"/>
    </row>
    <row r="3962" spans="2:3">
      <c r="B3962" s="20"/>
      <c r="C3962" s="34"/>
    </row>
    <row r="3963" spans="2:3">
      <c r="B3963" s="20"/>
      <c r="C3963" s="34"/>
    </row>
    <row r="3964" spans="2:3">
      <c r="B3964" s="20"/>
      <c r="C3964" s="34"/>
    </row>
    <row r="3965" spans="2:3">
      <c r="B3965" s="20"/>
      <c r="C3965" s="34"/>
    </row>
    <row r="3966" spans="2:3">
      <c r="B3966" s="20"/>
      <c r="C3966" s="34"/>
    </row>
    <row r="3967" spans="2:3">
      <c r="B3967" s="20"/>
      <c r="C3967" s="34"/>
    </row>
    <row r="3968" spans="2:3">
      <c r="B3968" s="20"/>
      <c r="C3968" s="34"/>
    </row>
    <row r="3969" spans="2:3">
      <c r="B3969" s="20"/>
      <c r="C3969" s="34"/>
    </row>
    <row r="3970" spans="2:3">
      <c r="B3970" s="20"/>
      <c r="C3970" s="34"/>
    </row>
    <row r="3971" spans="2:3">
      <c r="B3971" s="20"/>
      <c r="C3971" s="34"/>
    </row>
    <row r="3972" spans="2:3">
      <c r="B3972" s="20"/>
      <c r="C3972" s="34"/>
    </row>
    <row r="3973" spans="2:3">
      <c r="B3973" s="20"/>
      <c r="C3973" s="34"/>
    </row>
    <row r="3974" spans="2:3">
      <c r="B3974" s="20"/>
      <c r="C3974" s="34"/>
    </row>
    <row r="3975" spans="2:3">
      <c r="B3975" s="20"/>
      <c r="C3975" s="34"/>
    </row>
    <row r="3976" spans="2:3">
      <c r="B3976" s="20"/>
      <c r="C3976" s="34"/>
    </row>
    <row r="3977" spans="2:3">
      <c r="B3977" s="20"/>
      <c r="C3977" s="34"/>
    </row>
    <row r="3978" spans="2:3">
      <c r="B3978" s="20"/>
      <c r="C3978" s="34"/>
    </row>
    <row r="3979" spans="2:3">
      <c r="B3979" s="20"/>
      <c r="C3979" s="34"/>
    </row>
    <row r="3980" spans="2:3">
      <c r="B3980" s="20"/>
      <c r="C3980" s="34"/>
    </row>
    <row r="3981" spans="2:3">
      <c r="B3981" s="20"/>
      <c r="C3981" s="34"/>
    </row>
    <row r="3982" spans="2:3">
      <c r="B3982" s="20"/>
      <c r="C3982" s="34"/>
    </row>
    <row r="3983" spans="2:3">
      <c r="B3983" s="20"/>
      <c r="C3983" s="34"/>
    </row>
    <row r="3984" spans="2:3">
      <c r="B3984" s="20"/>
      <c r="C3984" s="34"/>
    </row>
    <row r="3985" spans="2:3">
      <c r="B3985" s="20"/>
      <c r="C3985" s="34"/>
    </row>
    <row r="3986" spans="2:3">
      <c r="B3986" s="20"/>
      <c r="C3986" s="34"/>
    </row>
    <row r="3987" spans="2:3">
      <c r="B3987" s="20"/>
      <c r="C3987" s="34"/>
    </row>
    <row r="3988" spans="2:3">
      <c r="B3988" s="20"/>
      <c r="C3988" s="34"/>
    </row>
    <row r="3989" spans="2:3">
      <c r="B3989" s="20"/>
      <c r="C3989" s="34"/>
    </row>
    <row r="3990" spans="2:3">
      <c r="B3990" s="20"/>
      <c r="C3990" s="34"/>
    </row>
    <row r="3991" spans="2:3">
      <c r="B3991" s="20"/>
      <c r="C3991" s="34"/>
    </row>
    <row r="3992" spans="2:3">
      <c r="B3992" s="20"/>
      <c r="C3992" s="34"/>
    </row>
    <row r="3993" spans="2:3">
      <c r="B3993" s="20"/>
      <c r="C3993" s="34"/>
    </row>
    <row r="3994" spans="2:3">
      <c r="B3994" s="20"/>
      <c r="C3994" s="34"/>
    </row>
    <row r="3995" spans="2:3">
      <c r="B3995" s="20"/>
      <c r="C3995" s="34"/>
    </row>
    <row r="3996" spans="2:3">
      <c r="B3996" s="20"/>
      <c r="C3996" s="34"/>
    </row>
    <row r="3997" spans="2:3">
      <c r="B3997" s="20"/>
      <c r="C3997" s="34"/>
    </row>
    <row r="3998" spans="2:3">
      <c r="B3998" s="20"/>
      <c r="C3998" s="34"/>
    </row>
    <row r="3999" spans="2:3">
      <c r="B3999" s="20"/>
      <c r="C3999" s="34"/>
    </row>
    <row r="4000" spans="2:3">
      <c r="B4000" s="20"/>
      <c r="C4000" s="34"/>
    </row>
    <row r="4001" spans="2:3">
      <c r="B4001" s="20"/>
      <c r="C4001" s="34"/>
    </row>
    <row r="4002" spans="2:3">
      <c r="B4002" s="20"/>
      <c r="C4002" s="34"/>
    </row>
    <row r="4003" spans="2:3">
      <c r="B4003" s="20"/>
      <c r="C4003" s="34"/>
    </row>
    <row r="4004" spans="2:3">
      <c r="B4004" s="20"/>
      <c r="C4004" s="34"/>
    </row>
    <row r="4005" spans="2:3">
      <c r="B4005" s="20"/>
      <c r="C4005" s="34"/>
    </row>
    <row r="4006" spans="2:3">
      <c r="B4006" s="20"/>
      <c r="C4006" s="34"/>
    </row>
    <row r="4007" spans="2:3">
      <c r="B4007" s="20"/>
      <c r="C4007" s="34"/>
    </row>
    <row r="4008" spans="2:3">
      <c r="B4008" s="20"/>
      <c r="C4008" s="34"/>
    </row>
    <row r="4009" spans="2:3">
      <c r="B4009" s="20"/>
      <c r="C4009" s="34"/>
    </row>
    <row r="4010" spans="2:3">
      <c r="B4010" s="20"/>
      <c r="C4010" s="34"/>
    </row>
    <row r="4011" spans="2:3">
      <c r="B4011" s="20"/>
      <c r="C4011" s="34"/>
    </row>
    <row r="4012" spans="2:3">
      <c r="B4012" s="20"/>
      <c r="C4012" s="34"/>
    </row>
    <row r="4013" spans="2:3">
      <c r="B4013" s="20"/>
      <c r="C4013" s="34"/>
    </row>
    <row r="4014" spans="2:3">
      <c r="B4014" s="20"/>
      <c r="C4014" s="34"/>
    </row>
    <row r="4015" spans="2:3">
      <c r="B4015" s="20"/>
      <c r="C4015" s="34"/>
    </row>
    <row r="4016" spans="2:3">
      <c r="B4016" s="20"/>
      <c r="C4016" s="34"/>
    </row>
    <row r="4017" spans="2:3">
      <c r="B4017" s="20"/>
      <c r="C4017" s="34"/>
    </row>
    <row r="4018" spans="2:3">
      <c r="B4018" s="20"/>
      <c r="C4018" s="34"/>
    </row>
    <row r="4019" spans="2:3">
      <c r="B4019" s="20"/>
      <c r="C4019" s="34"/>
    </row>
    <row r="4020" spans="2:3">
      <c r="B4020" s="20"/>
      <c r="C4020" s="34"/>
    </row>
    <row r="4021" spans="2:3">
      <c r="B4021" s="20"/>
      <c r="C4021" s="34"/>
    </row>
    <row r="4022" spans="2:3">
      <c r="B4022" s="20"/>
      <c r="C4022" s="34"/>
    </row>
    <row r="4023" spans="2:3">
      <c r="B4023" s="20"/>
      <c r="C4023" s="34"/>
    </row>
    <row r="4024" spans="2:3">
      <c r="B4024" s="20"/>
      <c r="C4024" s="34"/>
    </row>
    <row r="4025" spans="2:3">
      <c r="B4025" s="20"/>
      <c r="C4025" s="34"/>
    </row>
    <row r="4026" spans="2:3">
      <c r="B4026" s="20"/>
      <c r="C4026" s="34"/>
    </row>
    <row r="4027" spans="2:3">
      <c r="B4027" s="20"/>
      <c r="C4027" s="34"/>
    </row>
    <row r="4028" spans="2:3">
      <c r="B4028" s="20"/>
      <c r="C4028" s="34"/>
    </row>
    <row r="4029" spans="2:3">
      <c r="B4029" s="20"/>
      <c r="C4029" s="34"/>
    </row>
    <row r="4030" spans="2:3">
      <c r="B4030" s="20"/>
      <c r="C4030" s="34"/>
    </row>
    <row r="4031" spans="2:3">
      <c r="B4031" s="20"/>
      <c r="C4031" s="34"/>
    </row>
    <row r="4032" spans="2:3">
      <c r="B4032" s="20"/>
      <c r="C4032" s="34"/>
    </row>
    <row r="4033" spans="2:3">
      <c r="B4033" s="20"/>
      <c r="C4033" s="34"/>
    </row>
    <row r="4034" spans="2:3">
      <c r="B4034" s="20"/>
      <c r="C4034" s="34"/>
    </row>
    <row r="4035" spans="2:3">
      <c r="B4035" s="20"/>
      <c r="C4035" s="34"/>
    </row>
    <row r="4036" spans="2:3">
      <c r="B4036" s="20"/>
      <c r="C4036" s="34"/>
    </row>
    <row r="4037" spans="2:3">
      <c r="B4037" s="20"/>
      <c r="C4037" s="34"/>
    </row>
    <row r="4038" spans="2:3">
      <c r="B4038" s="20"/>
      <c r="C4038" s="34"/>
    </row>
    <row r="4039" spans="2:3">
      <c r="B4039" s="20"/>
      <c r="C4039" s="34"/>
    </row>
    <row r="4040" spans="2:3">
      <c r="B4040" s="20"/>
      <c r="C4040" s="34"/>
    </row>
    <row r="4041" spans="2:3">
      <c r="B4041" s="20"/>
      <c r="C4041" s="34"/>
    </row>
    <row r="4042" spans="2:3">
      <c r="B4042" s="20"/>
      <c r="C4042" s="34"/>
    </row>
    <row r="4043" spans="2:3">
      <c r="B4043" s="20"/>
      <c r="C4043" s="34"/>
    </row>
    <row r="4044" spans="2:3">
      <c r="B4044" s="20"/>
      <c r="C4044" s="34"/>
    </row>
    <row r="4045" spans="2:3">
      <c r="B4045" s="20"/>
      <c r="C4045" s="34"/>
    </row>
    <row r="4046" spans="2:3">
      <c r="B4046" s="20"/>
      <c r="C4046" s="34"/>
    </row>
    <row r="4047" spans="2:3">
      <c r="B4047" s="20"/>
      <c r="C4047" s="34"/>
    </row>
    <row r="4048" spans="2:3">
      <c r="B4048" s="20"/>
      <c r="C4048" s="34"/>
    </row>
    <row r="4049" spans="2:3">
      <c r="B4049" s="20"/>
      <c r="C4049" s="34"/>
    </row>
    <row r="4050" spans="2:3">
      <c r="B4050" s="20"/>
      <c r="C4050" s="34"/>
    </row>
    <row r="4051" spans="2:3">
      <c r="B4051" s="20"/>
      <c r="C4051" s="34"/>
    </row>
    <row r="4052" spans="2:3">
      <c r="B4052" s="20"/>
      <c r="C4052" s="34"/>
    </row>
    <row r="4053" spans="2:3">
      <c r="B4053" s="20"/>
      <c r="C4053" s="34"/>
    </row>
    <row r="4054" spans="2:3">
      <c r="B4054" s="20"/>
      <c r="C4054" s="34"/>
    </row>
    <row r="4055" spans="2:3">
      <c r="B4055" s="20"/>
      <c r="C4055" s="34"/>
    </row>
    <row r="4056" spans="2:3">
      <c r="B4056" s="20"/>
      <c r="C4056" s="34"/>
    </row>
    <row r="4057" spans="2:3">
      <c r="B4057" s="20"/>
      <c r="C4057" s="34"/>
    </row>
    <row r="4058" spans="2:3">
      <c r="B4058" s="20"/>
      <c r="C4058" s="34"/>
    </row>
    <row r="4059" spans="2:3">
      <c r="B4059" s="20"/>
      <c r="C4059" s="34"/>
    </row>
    <row r="4060" spans="2:3">
      <c r="B4060" s="20"/>
      <c r="C4060" s="34"/>
    </row>
    <row r="4061" spans="2:3">
      <c r="B4061" s="20"/>
      <c r="C4061" s="34"/>
    </row>
    <row r="4062" spans="2:3">
      <c r="B4062" s="20"/>
      <c r="C4062" s="34"/>
    </row>
    <row r="4063" spans="2:3">
      <c r="B4063" s="20"/>
      <c r="C4063" s="34"/>
    </row>
    <row r="4064" spans="2:3">
      <c r="B4064" s="20"/>
      <c r="C4064" s="34"/>
    </row>
    <row r="4065" spans="2:3">
      <c r="B4065" s="20"/>
      <c r="C4065" s="34"/>
    </row>
    <row r="4066" spans="2:3">
      <c r="B4066" s="20"/>
      <c r="C4066" s="34"/>
    </row>
    <row r="4067" spans="2:3">
      <c r="B4067" s="20"/>
      <c r="C4067" s="34"/>
    </row>
    <row r="4068" spans="2:3">
      <c r="B4068" s="20"/>
      <c r="C4068" s="34"/>
    </row>
    <row r="4069" spans="2:3">
      <c r="B4069" s="20"/>
      <c r="C4069" s="34"/>
    </row>
    <row r="4070" spans="2:3">
      <c r="B4070" s="20"/>
      <c r="C4070" s="34"/>
    </row>
    <row r="4071" spans="2:3">
      <c r="B4071" s="20"/>
      <c r="C4071" s="34"/>
    </row>
    <row r="4072" spans="2:3">
      <c r="B4072" s="20"/>
      <c r="C4072" s="34"/>
    </row>
    <row r="4073" spans="2:3">
      <c r="B4073" s="20"/>
      <c r="C4073" s="34"/>
    </row>
    <row r="4074" spans="2:3">
      <c r="B4074" s="20"/>
      <c r="C4074" s="34"/>
    </row>
    <row r="4075" spans="2:3">
      <c r="B4075" s="20"/>
      <c r="C4075" s="34"/>
    </row>
    <row r="4076" spans="2:3">
      <c r="B4076" s="20"/>
      <c r="C4076" s="34"/>
    </row>
    <row r="4077" spans="2:3">
      <c r="B4077" s="20"/>
      <c r="C4077" s="34"/>
    </row>
    <row r="4078" spans="2:3">
      <c r="B4078" s="20"/>
      <c r="C4078" s="34"/>
    </row>
    <row r="4079" spans="2:3">
      <c r="B4079" s="20"/>
      <c r="C4079" s="34"/>
    </row>
    <row r="4080" spans="2:3">
      <c r="B4080" s="20"/>
      <c r="C4080" s="34"/>
    </row>
    <row r="4081" spans="2:3">
      <c r="B4081" s="20"/>
      <c r="C4081" s="34"/>
    </row>
    <row r="4082" spans="2:3">
      <c r="B4082" s="20"/>
      <c r="C4082" s="34"/>
    </row>
    <row r="4083" spans="2:3">
      <c r="B4083" s="20"/>
      <c r="C4083" s="34"/>
    </row>
    <row r="4084" spans="2:3">
      <c r="B4084" s="20"/>
      <c r="C4084" s="34"/>
    </row>
    <row r="4085" spans="2:3">
      <c r="B4085" s="20"/>
      <c r="C4085" s="34"/>
    </row>
    <row r="4086" spans="2:3">
      <c r="B4086" s="20"/>
      <c r="C4086" s="34"/>
    </row>
    <row r="4087" spans="2:3">
      <c r="B4087" s="20"/>
      <c r="C4087" s="34"/>
    </row>
    <row r="4088" spans="2:3">
      <c r="B4088" s="20"/>
      <c r="C4088" s="34"/>
    </row>
    <row r="4089" spans="2:3">
      <c r="B4089" s="20"/>
      <c r="C4089" s="34"/>
    </row>
    <row r="4090" spans="2:3">
      <c r="B4090" s="20"/>
      <c r="C4090" s="34"/>
    </row>
    <row r="4091" spans="2:3">
      <c r="B4091" s="20"/>
      <c r="C4091" s="34"/>
    </row>
    <row r="4092" spans="2:3">
      <c r="B4092" s="20"/>
      <c r="C4092" s="34"/>
    </row>
    <row r="4093" spans="2:3">
      <c r="B4093" s="20"/>
      <c r="C4093" s="34"/>
    </row>
    <row r="4094" spans="2:3">
      <c r="B4094" s="20"/>
      <c r="C4094" s="34"/>
    </row>
    <row r="4095" spans="2:3">
      <c r="B4095" s="20"/>
      <c r="C4095" s="34"/>
    </row>
    <row r="4096" spans="2:3">
      <c r="B4096" s="20"/>
      <c r="C4096" s="34"/>
    </row>
    <row r="4097" spans="2:3">
      <c r="B4097" s="20"/>
      <c r="C4097" s="34"/>
    </row>
    <row r="4098" spans="2:3">
      <c r="B4098" s="20"/>
      <c r="C4098" s="34"/>
    </row>
    <row r="4099" spans="2:3">
      <c r="B4099" s="20"/>
      <c r="C4099" s="34"/>
    </row>
    <row r="4100" spans="2:3">
      <c r="B4100" s="20"/>
      <c r="C4100" s="34"/>
    </row>
    <row r="4101" spans="2:3">
      <c r="B4101" s="20"/>
      <c r="C4101" s="34"/>
    </row>
    <row r="4102" spans="2:3">
      <c r="B4102" s="20"/>
      <c r="C4102" s="34"/>
    </row>
    <row r="4103" spans="2:3">
      <c r="B4103" s="20"/>
      <c r="C4103" s="34"/>
    </row>
    <row r="4104" spans="2:3">
      <c r="B4104" s="20"/>
      <c r="C4104" s="34"/>
    </row>
    <row r="4105" spans="2:3">
      <c r="B4105" s="20"/>
      <c r="C4105" s="34"/>
    </row>
    <row r="4106" spans="2:3">
      <c r="B4106" s="20"/>
      <c r="C4106" s="34"/>
    </row>
    <row r="4107" spans="2:3">
      <c r="B4107" s="20"/>
      <c r="C4107" s="34"/>
    </row>
    <row r="4108" spans="2:3">
      <c r="B4108" s="20"/>
      <c r="C4108" s="34"/>
    </row>
    <row r="4109" spans="2:3">
      <c r="B4109" s="20"/>
      <c r="C4109" s="34"/>
    </row>
    <row r="4110" spans="2:3">
      <c r="B4110" s="20"/>
      <c r="C4110" s="34"/>
    </row>
    <row r="4111" spans="2:3">
      <c r="B4111" s="20"/>
      <c r="C4111" s="34"/>
    </row>
    <row r="4112" spans="2:3">
      <c r="B4112" s="20"/>
      <c r="C4112" s="34"/>
    </row>
    <row r="4113" spans="2:3">
      <c r="B4113" s="20"/>
      <c r="C4113" s="34"/>
    </row>
    <row r="4114" spans="2:3">
      <c r="B4114" s="20"/>
      <c r="C4114" s="34"/>
    </row>
    <row r="4115" spans="2:3">
      <c r="B4115" s="20"/>
      <c r="C4115" s="34"/>
    </row>
    <row r="4116" spans="2:3">
      <c r="B4116" s="20"/>
      <c r="C4116" s="34"/>
    </row>
    <row r="4117" spans="2:3">
      <c r="B4117" s="20"/>
      <c r="C4117" s="34"/>
    </row>
    <row r="4118" spans="2:3">
      <c r="B4118" s="20"/>
      <c r="C4118" s="34"/>
    </row>
    <row r="4119" spans="2:3">
      <c r="B4119" s="20"/>
      <c r="C4119" s="34"/>
    </row>
    <row r="4120" spans="2:3">
      <c r="B4120" s="20"/>
      <c r="C4120" s="34"/>
    </row>
    <row r="4121" spans="2:3">
      <c r="B4121" s="20"/>
      <c r="C4121" s="34"/>
    </row>
    <row r="4122" spans="2:3">
      <c r="B4122" s="20"/>
      <c r="C4122" s="34"/>
    </row>
    <row r="4123" spans="2:3">
      <c r="B4123" s="20"/>
      <c r="C4123" s="34"/>
    </row>
    <row r="4124" spans="2:3">
      <c r="B4124" s="20"/>
      <c r="C4124" s="34"/>
    </row>
    <row r="4125" spans="2:3">
      <c r="B4125" s="20"/>
      <c r="C4125" s="34"/>
    </row>
    <row r="4126" spans="2:3">
      <c r="B4126" s="20"/>
      <c r="C4126" s="34"/>
    </row>
    <row r="4127" spans="2:3">
      <c r="B4127" s="20"/>
      <c r="C4127" s="34"/>
    </row>
    <row r="4128" spans="2:3">
      <c r="B4128" s="20"/>
      <c r="C4128" s="34"/>
    </row>
    <row r="4129" spans="2:3">
      <c r="B4129" s="20"/>
      <c r="C4129" s="34"/>
    </row>
    <row r="4130" spans="2:3">
      <c r="B4130" s="20"/>
      <c r="C4130" s="34"/>
    </row>
    <row r="4131" spans="2:3">
      <c r="B4131" s="20"/>
      <c r="C4131" s="34"/>
    </row>
    <row r="4132" spans="2:3">
      <c r="B4132" s="20"/>
      <c r="C4132" s="34"/>
    </row>
    <row r="4133" spans="2:3">
      <c r="B4133" s="20"/>
      <c r="C4133" s="34"/>
    </row>
    <row r="4134" spans="2:3">
      <c r="B4134" s="20"/>
      <c r="C4134" s="34"/>
    </row>
    <row r="4135" spans="2:3">
      <c r="B4135" s="20"/>
      <c r="C4135" s="34"/>
    </row>
    <row r="4136" spans="2:3">
      <c r="B4136" s="20"/>
      <c r="C4136" s="34"/>
    </row>
    <row r="4137" spans="2:3">
      <c r="B4137" s="20"/>
      <c r="C4137" s="34"/>
    </row>
    <row r="4138" spans="2:3">
      <c r="B4138" s="20"/>
      <c r="C4138" s="34"/>
    </row>
    <row r="4139" spans="2:3">
      <c r="B4139" s="20"/>
      <c r="C4139" s="34"/>
    </row>
    <row r="4140" spans="2:3">
      <c r="B4140" s="20"/>
      <c r="C4140" s="34"/>
    </row>
    <row r="4141" spans="2:3">
      <c r="B4141" s="20"/>
      <c r="C4141" s="34"/>
    </row>
    <row r="4142" spans="2:3">
      <c r="B4142" s="20"/>
      <c r="C4142" s="34"/>
    </row>
    <row r="4143" spans="2:3">
      <c r="B4143" s="20"/>
      <c r="C4143" s="34"/>
    </row>
    <row r="4144" spans="2:3">
      <c r="B4144" s="20"/>
      <c r="C4144" s="34"/>
    </row>
    <row r="4145" spans="2:3">
      <c r="B4145" s="20"/>
      <c r="C4145" s="34"/>
    </row>
    <row r="4146" spans="2:3">
      <c r="B4146" s="20"/>
      <c r="C4146" s="34"/>
    </row>
    <row r="4147" spans="2:3">
      <c r="B4147" s="20"/>
      <c r="C4147" s="34"/>
    </row>
    <row r="4148" spans="2:3">
      <c r="B4148" s="20"/>
      <c r="C4148" s="34"/>
    </row>
    <row r="4149" spans="2:3">
      <c r="B4149" s="20"/>
      <c r="C4149" s="34"/>
    </row>
    <row r="4150" spans="2:3">
      <c r="B4150" s="20"/>
      <c r="C4150" s="34"/>
    </row>
    <row r="4151" spans="2:3">
      <c r="B4151" s="20"/>
      <c r="C4151" s="34"/>
    </row>
    <row r="4152" spans="2:3">
      <c r="B4152" s="20"/>
      <c r="C4152" s="34"/>
    </row>
    <row r="4153" spans="2:3">
      <c r="B4153" s="20"/>
      <c r="C4153" s="34"/>
    </row>
    <row r="4154" spans="2:3">
      <c r="B4154" s="20"/>
      <c r="C4154" s="34"/>
    </row>
    <row r="4155" spans="2:3">
      <c r="B4155" s="20"/>
      <c r="C4155" s="34"/>
    </row>
    <row r="4156" spans="2:3">
      <c r="B4156" s="20"/>
      <c r="C4156" s="34"/>
    </row>
    <row r="4157" spans="2:3">
      <c r="B4157" s="20"/>
      <c r="C4157" s="34"/>
    </row>
    <row r="4158" spans="2:3">
      <c r="B4158" s="20"/>
      <c r="C4158" s="34"/>
    </row>
    <row r="4159" spans="2:3">
      <c r="B4159" s="20"/>
      <c r="C4159" s="34"/>
    </row>
    <row r="4160" spans="2:3">
      <c r="B4160" s="20"/>
      <c r="C4160" s="34"/>
    </row>
    <row r="4161" spans="2:3">
      <c r="B4161" s="20"/>
      <c r="C4161" s="34"/>
    </row>
    <row r="4162" spans="2:3">
      <c r="B4162" s="20"/>
      <c r="C4162" s="34"/>
    </row>
    <row r="4163" spans="2:3">
      <c r="B4163" s="20"/>
      <c r="C4163" s="34"/>
    </row>
    <row r="4164" spans="2:3">
      <c r="B4164" s="20"/>
      <c r="C4164" s="34"/>
    </row>
    <row r="4165" spans="2:3">
      <c r="B4165" s="20"/>
      <c r="C4165" s="34"/>
    </row>
    <row r="4166" spans="2:3">
      <c r="B4166" s="20"/>
      <c r="C4166" s="34"/>
    </row>
    <row r="4167" spans="2:3">
      <c r="B4167" s="20"/>
      <c r="C4167" s="34"/>
    </row>
    <row r="4168" spans="2:3">
      <c r="B4168" s="20"/>
      <c r="C4168" s="34"/>
    </row>
    <row r="4169" spans="2:3">
      <c r="B4169" s="20"/>
      <c r="C4169" s="34"/>
    </row>
    <row r="4170" spans="2:3">
      <c r="B4170" s="20"/>
      <c r="C4170" s="34"/>
    </row>
    <row r="4171" spans="2:3">
      <c r="B4171" s="20"/>
      <c r="C4171" s="34"/>
    </row>
    <row r="4172" spans="2:3">
      <c r="B4172" s="20"/>
      <c r="C4172" s="34"/>
    </row>
    <row r="4173" spans="2:3">
      <c r="B4173" s="20"/>
      <c r="C4173" s="34"/>
    </row>
    <row r="4174" spans="2:3">
      <c r="B4174" s="20"/>
      <c r="C4174" s="34"/>
    </row>
    <row r="4175" spans="2:3">
      <c r="B4175" s="20"/>
      <c r="C4175" s="34"/>
    </row>
    <row r="4176" spans="2:3">
      <c r="B4176" s="20"/>
      <c r="C4176" s="34"/>
    </row>
    <row r="4177" spans="2:3">
      <c r="B4177" s="20"/>
      <c r="C4177" s="34"/>
    </row>
    <row r="4178" spans="2:3">
      <c r="B4178" s="20"/>
      <c r="C4178" s="34"/>
    </row>
    <row r="4179" spans="2:3">
      <c r="B4179" s="20"/>
      <c r="C4179" s="34"/>
    </row>
    <row r="4180" spans="2:3">
      <c r="B4180" s="20"/>
      <c r="C4180" s="34"/>
    </row>
    <row r="4181" spans="2:3">
      <c r="B4181" s="20"/>
      <c r="C4181" s="34"/>
    </row>
    <row r="4182" spans="2:3">
      <c r="B4182" s="20"/>
      <c r="C4182" s="34"/>
    </row>
    <row r="4183" spans="2:3">
      <c r="B4183" s="20"/>
      <c r="C4183" s="34"/>
    </row>
    <row r="4184" spans="2:3">
      <c r="B4184" s="20"/>
      <c r="C4184" s="34"/>
    </row>
    <row r="4185" spans="2:3">
      <c r="B4185" s="20"/>
      <c r="C4185" s="34"/>
    </row>
    <row r="4186" spans="2:3">
      <c r="B4186" s="20"/>
      <c r="C4186" s="34"/>
    </row>
    <row r="4187" spans="2:3">
      <c r="B4187" s="20"/>
      <c r="C4187" s="34"/>
    </row>
    <row r="4188" spans="2:3">
      <c r="B4188" s="20"/>
      <c r="C4188" s="34"/>
    </row>
    <row r="4189" spans="2:3">
      <c r="B4189" s="20"/>
      <c r="C4189" s="34"/>
    </row>
    <row r="4190" spans="2:3">
      <c r="B4190" s="20"/>
      <c r="C4190" s="34"/>
    </row>
    <row r="4191" spans="2:3">
      <c r="B4191" s="20"/>
      <c r="C4191" s="34"/>
    </row>
    <row r="4192" spans="2:3">
      <c r="B4192" s="20"/>
      <c r="C4192" s="34"/>
    </row>
    <row r="4193" spans="2:3">
      <c r="B4193" s="20"/>
      <c r="C4193" s="34"/>
    </row>
    <row r="4194" spans="2:3">
      <c r="B4194" s="20"/>
      <c r="C4194" s="34"/>
    </row>
    <row r="4195" spans="2:3">
      <c r="B4195" s="20"/>
      <c r="C4195" s="34"/>
    </row>
    <row r="4196" spans="2:3">
      <c r="B4196" s="20"/>
      <c r="C4196" s="34"/>
    </row>
    <row r="4197" spans="2:3">
      <c r="B4197" s="20"/>
      <c r="C4197" s="34"/>
    </row>
    <row r="4198" spans="2:3">
      <c r="B4198" s="20"/>
      <c r="C4198" s="34"/>
    </row>
    <row r="4199" spans="2:3">
      <c r="B4199" s="20"/>
      <c r="C4199" s="34"/>
    </row>
    <row r="4200" spans="2:3">
      <c r="B4200" s="20"/>
      <c r="C4200" s="34"/>
    </row>
    <row r="4201" spans="2:3">
      <c r="B4201" s="20"/>
      <c r="C4201" s="34"/>
    </row>
    <row r="4202" spans="2:3">
      <c r="B4202" s="20"/>
      <c r="C4202" s="34"/>
    </row>
    <row r="4203" spans="2:3">
      <c r="B4203" s="20"/>
      <c r="C4203" s="34"/>
    </row>
    <row r="4204" spans="2:3">
      <c r="B4204" s="20"/>
      <c r="C4204" s="34"/>
    </row>
    <row r="4205" spans="2:3">
      <c r="B4205" s="20"/>
      <c r="C4205" s="34"/>
    </row>
    <row r="4206" spans="2:3">
      <c r="B4206" s="20"/>
      <c r="C4206" s="34"/>
    </row>
    <row r="4207" spans="2:3">
      <c r="B4207" s="20"/>
      <c r="C4207" s="34"/>
    </row>
    <row r="4208" spans="2:3">
      <c r="B4208" s="20"/>
      <c r="C4208" s="34"/>
    </row>
    <row r="4209" spans="2:3">
      <c r="B4209" s="20"/>
      <c r="C4209" s="34"/>
    </row>
    <row r="4210" spans="2:3">
      <c r="B4210" s="20"/>
      <c r="C4210" s="34"/>
    </row>
    <row r="4211" spans="2:3">
      <c r="B4211" s="20"/>
      <c r="C4211" s="34"/>
    </row>
    <row r="4212" spans="2:3">
      <c r="B4212" s="20"/>
      <c r="C4212" s="34"/>
    </row>
    <row r="4213" spans="2:3">
      <c r="B4213" s="20"/>
      <c r="C4213" s="34"/>
    </row>
    <row r="4214" spans="2:3">
      <c r="B4214" s="20"/>
      <c r="C4214" s="34"/>
    </row>
    <row r="4215" spans="2:3">
      <c r="B4215" s="20"/>
      <c r="C4215" s="34"/>
    </row>
    <row r="4216" spans="2:3">
      <c r="B4216" s="20"/>
      <c r="C4216" s="34"/>
    </row>
    <row r="4217" spans="2:3">
      <c r="B4217" s="20"/>
      <c r="C4217" s="34"/>
    </row>
    <row r="4218" spans="2:3">
      <c r="B4218" s="20"/>
      <c r="C4218" s="34"/>
    </row>
    <row r="4219" spans="2:3">
      <c r="B4219" s="20"/>
      <c r="C4219" s="34"/>
    </row>
    <row r="4220" spans="2:3">
      <c r="B4220" s="20"/>
      <c r="C4220" s="34"/>
    </row>
    <row r="4221" spans="2:3">
      <c r="B4221" s="20"/>
      <c r="C4221" s="34"/>
    </row>
    <row r="4222" spans="2:3">
      <c r="B4222" s="20"/>
      <c r="C4222" s="34"/>
    </row>
    <row r="4223" spans="2:3">
      <c r="B4223" s="20"/>
      <c r="C4223" s="34"/>
    </row>
    <row r="4224" spans="2:3">
      <c r="B4224" s="20"/>
      <c r="C4224" s="34"/>
    </row>
    <row r="4225" spans="2:3">
      <c r="B4225" s="20"/>
      <c r="C4225" s="34"/>
    </row>
    <row r="4226" spans="2:3">
      <c r="B4226" s="20"/>
      <c r="C4226" s="34"/>
    </row>
    <row r="4227" spans="2:3">
      <c r="B4227" s="20"/>
      <c r="C4227" s="34"/>
    </row>
    <row r="4228" spans="2:3">
      <c r="B4228" s="20"/>
      <c r="C4228" s="34"/>
    </row>
    <row r="4229" spans="2:3">
      <c r="B4229" s="20"/>
      <c r="C4229" s="34"/>
    </row>
    <row r="4230" spans="2:3">
      <c r="B4230" s="20"/>
      <c r="C4230" s="34"/>
    </row>
    <row r="4231" spans="2:3">
      <c r="B4231" s="20"/>
      <c r="C4231" s="34"/>
    </row>
    <row r="4232" spans="2:3">
      <c r="B4232" s="20"/>
      <c r="C4232" s="34"/>
    </row>
    <row r="4233" spans="2:3">
      <c r="B4233" s="20"/>
      <c r="C4233" s="34"/>
    </row>
    <row r="4234" spans="2:3">
      <c r="B4234" s="20"/>
      <c r="C4234" s="34"/>
    </row>
    <row r="4235" spans="2:3">
      <c r="B4235" s="20"/>
      <c r="C4235" s="34"/>
    </row>
    <row r="4236" spans="2:3">
      <c r="B4236" s="20"/>
      <c r="C4236" s="34"/>
    </row>
    <row r="4237" spans="2:3">
      <c r="B4237" s="20"/>
      <c r="C4237" s="34"/>
    </row>
    <row r="4238" spans="2:3">
      <c r="B4238" s="20"/>
      <c r="C4238" s="34"/>
    </row>
    <row r="4239" spans="2:3">
      <c r="B4239" s="20"/>
      <c r="C4239" s="34"/>
    </row>
    <row r="4240" spans="2:3">
      <c r="B4240" s="20"/>
      <c r="C4240" s="34"/>
    </row>
    <row r="4241" spans="2:3">
      <c r="B4241" s="20"/>
      <c r="C4241" s="34"/>
    </row>
    <row r="4242" spans="2:3">
      <c r="B4242" s="20"/>
      <c r="C4242" s="34"/>
    </row>
    <row r="4243" spans="2:3">
      <c r="B4243" s="20"/>
      <c r="C4243" s="34"/>
    </row>
    <row r="4244" spans="2:3">
      <c r="B4244" s="20"/>
      <c r="C4244" s="34"/>
    </row>
    <row r="4245" spans="2:3">
      <c r="B4245" s="20"/>
      <c r="C4245" s="34"/>
    </row>
    <row r="4246" spans="2:3">
      <c r="B4246" s="20"/>
      <c r="C4246" s="34"/>
    </row>
    <row r="4247" spans="2:3">
      <c r="B4247" s="20"/>
      <c r="C4247" s="34"/>
    </row>
    <row r="4248" spans="2:3">
      <c r="B4248" s="20"/>
      <c r="C4248" s="34"/>
    </row>
    <row r="4249" spans="2:3">
      <c r="B4249" s="20"/>
      <c r="C4249" s="34"/>
    </row>
    <row r="4250" spans="2:3">
      <c r="B4250" s="20"/>
      <c r="C4250" s="34"/>
    </row>
    <row r="4251" spans="2:3">
      <c r="B4251" s="20"/>
      <c r="C4251" s="34"/>
    </row>
    <row r="4252" spans="2:3">
      <c r="B4252" s="20"/>
      <c r="C4252" s="34"/>
    </row>
    <row r="4253" spans="2:3">
      <c r="B4253" s="20"/>
      <c r="C4253" s="34"/>
    </row>
    <row r="4254" spans="2:3">
      <c r="B4254" s="20"/>
      <c r="C4254" s="34"/>
    </row>
    <row r="4255" spans="2:3">
      <c r="B4255" s="20"/>
      <c r="C4255" s="34"/>
    </row>
    <row r="4256" spans="2:3">
      <c r="B4256" s="20"/>
      <c r="C4256" s="34"/>
    </row>
    <row r="4257" spans="2:3">
      <c r="B4257" s="20"/>
      <c r="C4257" s="34"/>
    </row>
    <row r="4258" spans="2:3">
      <c r="B4258" s="20"/>
      <c r="C4258" s="34"/>
    </row>
    <row r="4259" spans="2:3">
      <c r="B4259" s="20"/>
      <c r="C4259" s="34"/>
    </row>
    <row r="4260" spans="2:3">
      <c r="B4260" s="20"/>
      <c r="C4260" s="34"/>
    </row>
    <row r="4261" spans="2:3">
      <c r="B4261" s="20"/>
      <c r="C4261" s="34"/>
    </row>
    <row r="4262" spans="2:3">
      <c r="B4262" s="20"/>
      <c r="C4262" s="34"/>
    </row>
    <row r="4263" spans="2:3">
      <c r="B4263" s="20"/>
      <c r="C4263" s="34"/>
    </row>
    <row r="4264" spans="2:3">
      <c r="B4264" s="20"/>
      <c r="C4264" s="34"/>
    </row>
    <row r="4265" spans="2:3">
      <c r="B4265" s="20"/>
      <c r="C4265" s="34"/>
    </row>
    <row r="4266" spans="2:3">
      <c r="B4266" s="20"/>
      <c r="C4266" s="34"/>
    </row>
    <row r="4267" spans="2:3">
      <c r="B4267" s="20"/>
      <c r="C4267" s="34"/>
    </row>
    <row r="4268" spans="2:3">
      <c r="B4268" s="20"/>
      <c r="C4268" s="34"/>
    </row>
    <row r="4269" spans="2:3">
      <c r="B4269" s="20"/>
      <c r="C4269" s="34"/>
    </row>
    <row r="4270" spans="2:3">
      <c r="B4270" s="20"/>
      <c r="C4270" s="34"/>
    </row>
    <row r="4271" spans="2:3">
      <c r="B4271" s="20"/>
      <c r="C4271" s="34"/>
    </row>
    <row r="4272" spans="2:3">
      <c r="B4272" s="20"/>
      <c r="C4272" s="34"/>
    </row>
    <row r="4273" spans="2:3">
      <c r="B4273" s="20"/>
      <c r="C4273" s="34"/>
    </row>
    <row r="4274" spans="2:3">
      <c r="B4274" s="20"/>
      <c r="C4274" s="34"/>
    </row>
    <row r="4275" spans="2:3">
      <c r="B4275" s="20"/>
      <c r="C4275" s="34"/>
    </row>
    <row r="4276" spans="2:3">
      <c r="B4276" s="20"/>
      <c r="C4276" s="34"/>
    </row>
    <row r="4277" spans="2:3">
      <c r="B4277" s="20"/>
      <c r="C4277" s="34"/>
    </row>
    <row r="4278" spans="2:3">
      <c r="B4278" s="20"/>
      <c r="C4278" s="34"/>
    </row>
    <row r="4279" spans="2:3">
      <c r="B4279" s="20"/>
      <c r="C4279" s="34"/>
    </row>
    <row r="4280" spans="2:3">
      <c r="B4280" s="20"/>
      <c r="C4280" s="34"/>
    </row>
    <row r="4281" spans="2:3">
      <c r="B4281" s="20"/>
      <c r="C4281" s="34"/>
    </row>
    <row r="4282" spans="2:3">
      <c r="B4282" s="20"/>
      <c r="C4282" s="34"/>
    </row>
    <row r="4283" spans="2:3">
      <c r="B4283" s="20"/>
      <c r="C4283" s="34"/>
    </row>
    <row r="4284" spans="2:3">
      <c r="B4284" s="20"/>
      <c r="C4284" s="34"/>
    </row>
    <row r="4285" spans="2:3">
      <c r="B4285" s="20"/>
      <c r="C4285" s="34"/>
    </row>
    <row r="4286" spans="2:3">
      <c r="B4286" s="20"/>
      <c r="C4286" s="34"/>
    </row>
    <row r="4287" spans="2:3">
      <c r="B4287" s="20"/>
      <c r="C4287" s="34"/>
    </row>
    <row r="4288" spans="2:3">
      <c r="B4288" s="20"/>
      <c r="C4288" s="34"/>
    </row>
    <row r="4289" spans="2:3">
      <c r="B4289" s="20"/>
      <c r="C4289" s="34"/>
    </row>
    <row r="4290" spans="2:3">
      <c r="B4290" s="20"/>
      <c r="C4290" s="34"/>
    </row>
    <row r="4291" spans="2:3">
      <c r="B4291" s="20"/>
      <c r="C4291" s="34"/>
    </row>
    <row r="4292" spans="2:3">
      <c r="B4292" s="20"/>
      <c r="C4292" s="34"/>
    </row>
    <row r="4293" spans="2:3">
      <c r="B4293" s="20"/>
      <c r="C4293" s="34"/>
    </row>
    <row r="4294" spans="2:3">
      <c r="B4294" s="20"/>
      <c r="C4294" s="34"/>
    </row>
    <row r="4295" spans="2:3">
      <c r="B4295" s="20"/>
      <c r="C4295" s="34"/>
    </row>
    <row r="4296" spans="2:3">
      <c r="B4296" s="20"/>
      <c r="C4296" s="34"/>
    </row>
    <row r="4297" spans="2:3">
      <c r="B4297" s="20"/>
      <c r="C4297" s="34"/>
    </row>
    <row r="4298" spans="2:3">
      <c r="B4298" s="20"/>
      <c r="C4298" s="34"/>
    </row>
    <row r="4299" spans="2:3">
      <c r="B4299" s="20"/>
      <c r="C4299" s="34"/>
    </row>
    <row r="4300" spans="2:3">
      <c r="B4300" s="20"/>
    </row>
    <row r="4301" spans="2:3">
      <c r="B4301" s="20"/>
      <c r="C4301" s="34"/>
    </row>
    <row r="4302" spans="2:3">
      <c r="B4302" s="20"/>
      <c r="C4302" s="34"/>
    </row>
    <row r="4303" spans="2:3">
      <c r="B4303" s="20"/>
      <c r="C4303" s="34"/>
    </row>
    <row r="4304" spans="2:3">
      <c r="B4304" s="20"/>
      <c r="C4304" s="34"/>
    </row>
    <row r="4305" spans="2:3">
      <c r="B4305" s="20"/>
      <c r="C4305" s="34"/>
    </row>
    <row r="4306" spans="2:3">
      <c r="B4306" s="20"/>
      <c r="C4306" s="34"/>
    </row>
    <row r="4307" spans="2:3">
      <c r="B4307" s="20"/>
      <c r="C4307" s="34"/>
    </row>
    <row r="4308" spans="2:3">
      <c r="B4308" s="20"/>
      <c r="C4308" s="34"/>
    </row>
    <row r="4309" spans="2:3">
      <c r="B4309" s="20"/>
      <c r="C4309" s="34"/>
    </row>
    <row r="4310" spans="2:3">
      <c r="B4310" s="20"/>
      <c r="C4310" s="34"/>
    </row>
    <row r="4311" spans="2:3">
      <c r="B4311" s="20"/>
      <c r="C4311" s="34"/>
    </row>
    <row r="4312" spans="2:3">
      <c r="B4312" s="20"/>
      <c r="C4312" s="34"/>
    </row>
    <row r="4313" spans="2:3">
      <c r="B4313" s="20"/>
      <c r="C4313" s="34"/>
    </row>
    <row r="4314" spans="2:3">
      <c r="B4314" s="20"/>
      <c r="C4314" s="34"/>
    </row>
    <row r="4315" spans="2:3">
      <c r="B4315" s="20"/>
      <c r="C4315" s="34"/>
    </row>
    <row r="4316" spans="2:3">
      <c r="B4316" s="20"/>
      <c r="C4316" s="34"/>
    </row>
    <row r="4317" spans="2:3">
      <c r="B4317" s="20"/>
      <c r="C4317" s="34"/>
    </row>
    <row r="4318" spans="2:3">
      <c r="B4318" s="20"/>
      <c r="C4318" s="34"/>
    </row>
    <row r="4319" spans="2:3">
      <c r="B4319" s="20"/>
      <c r="C4319" s="34"/>
    </row>
    <row r="4320" spans="2:3">
      <c r="B4320" s="20"/>
      <c r="C4320" s="34"/>
    </row>
    <row r="4321" spans="2:3">
      <c r="B4321" s="20"/>
      <c r="C4321" s="34"/>
    </row>
    <row r="4322" spans="2:3">
      <c r="B4322" s="20"/>
      <c r="C4322" s="34"/>
    </row>
    <row r="4323" spans="2:3">
      <c r="B4323" s="20"/>
      <c r="C4323" s="34"/>
    </row>
    <row r="4324" spans="2:3">
      <c r="B4324" s="20"/>
      <c r="C4324" s="34"/>
    </row>
    <row r="4325" spans="2:3">
      <c r="B4325" s="20"/>
      <c r="C4325" s="34"/>
    </row>
    <row r="4326" spans="2:3">
      <c r="B4326" s="20"/>
      <c r="C4326" s="34"/>
    </row>
    <row r="4327" spans="2:3">
      <c r="B4327" s="20"/>
      <c r="C4327" s="34"/>
    </row>
    <row r="4328" spans="2:3">
      <c r="B4328" s="20"/>
      <c r="C4328" s="34"/>
    </row>
    <row r="4329" spans="2:3">
      <c r="B4329" s="20"/>
      <c r="C4329" s="34"/>
    </row>
    <row r="4330" spans="2:3">
      <c r="B4330" s="20"/>
      <c r="C4330" s="34"/>
    </row>
    <row r="4331" spans="2:3">
      <c r="B4331" s="20"/>
      <c r="C4331" s="34"/>
    </row>
    <row r="4332" spans="2:3">
      <c r="B4332" s="20"/>
      <c r="C4332" s="34"/>
    </row>
    <row r="4333" spans="2:3">
      <c r="B4333" s="20"/>
      <c r="C4333" s="34"/>
    </row>
    <row r="4334" spans="2:3">
      <c r="B4334" s="20"/>
      <c r="C4334" s="34"/>
    </row>
    <row r="4335" spans="2:3">
      <c r="B4335" s="20"/>
      <c r="C4335" s="34"/>
    </row>
    <row r="4336" spans="2:3">
      <c r="B4336" s="20"/>
      <c r="C4336" s="34"/>
    </row>
    <row r="4337" spans="2:3">
      <c r="B4337" s="20"/>
      <c r="C4337" s="34"/>
    </row>
    <row r="4338" spans="2:3">
      <c r="B4338" s="20"/>
      <c r="C4338" s="34"/>
    </row>
    <row r="4339" spans="2:3">
      <c r="B4339" s="20"/>
      <c r="C4339" s="34"/>
    </row>
    <row r="4340" spans="2:3">
      <c r="B4340" s="20"/>
      <c r="C4340" s="34"/>
    </row>
    <row r="4341" spans="2:3">
      <c r="B4341" s="20"/>
      <c r="C4341" s="34"/>
    </row>
    <row r="4342" spans="2:3">
      <c r="B4342" s="20"/>
      <c r="C4342" s="34"/>
    </row>
    <row r="4343" spans="2:3">
      <c r="B4343" s="20"/>
      <c r="C4343" s="34"/>
    </row>
    <row r="4344" spans="2:3">
      <c r="B4344" s="20"/>
      <c r="C4344" s="34"/>
    </row>
    <row r="4345" spans="2:3">
      <c r="B4345" s="20"/>
      <c r="C4345" s="34"/>
    </row>
    <row r="4346" spans="2:3">
      <c r="B4346" s="20"/>
      <c r="C4346" s="34"/>
    </row>
    <row r="4347" spans="2:3">
      <c r="B4347" s="20"/>
      <c r="C4347" s="34"/>
    </row>
    <row r="4348" spans="2:3">
      <c r="B4348" s="20"/>
      <c r="C4348" s="34"/>
    </row>
    <row r="4349" spans="2:3">
      <c r="B4349" s="20"/>
      <c r="C4349" s="34"/>
    </row>
    <row r="4350" spans="2:3">
      <c r="B4350" s="20"/>
      <c r="C4350" s="34"/>
    </row>
    <row r="4351" spans="2:3">
      <c r="B4351" s="20"/>
      <c r="C4351" s="34"/>
    </row>
    <row r="4352" spans="2:3">
      <c r="B4352" s="20"/>
      <c r="C4352" s="34"/>
    </row>
    <row r="4353" spans="2:3">
      <c r="B4353" s="20"/>
      <c r="C4353" s="34"/>
    </row>
    <row r="4354" spans="2:3">
      <c r="B4354" s="20"/>
      <c r="C4354" s="34"/>
    </row>
    <row r="4355" spans="2:3">
      <c r="B4355" s="20"/>
      <c r="C4355" s="34"/>
    </row>
    <row r="4356" spans="2:3">
      <c r="B4356" s="20"/>
      <c r="C4356" s="34"/>
    </row>
    <row r="4357" spans="2:3">
      <c r="B4357" s="20"/>
      <c r="C4357" s="34"/>
    </row>
    <row r="4358" spans="2:3">
      <c r="B4358" s="20"/>
      <c r="C4358" s="34"/>
    </row>
    <row r="4359" spans="2:3">
      <c r="B4359" s="20"/>
      <c r="C4359" s="34"/>
    </row>
    <row r="4360" spans="2:3">
      <c r="B4360" s="20"/>
      <c r="C4360" s="34"/>
    </row>
    <row r="4361" spans="2:3">
      <c r="B4361" s="20"/>
      <c r="C4361" s="34"/>
    </row>
    <row r="4362" spans="2:3">
      <c r="B4362" s="20"/>
      <c r="C4362" s="34"/>
    </row>
    <row r="4363" spans="2:3">
      <c r="B4363" s="20"/>
      <c r="C4363" s="34"/>
    </row>
    <row r="4364" spans="2:3">
      <c r="B4364" s="20"/>
      <c r="C4364" s="34"/>
    </row>
    <row r="4365" spans="2:3">
      <c r="B4365" s="20"/>
      <c r="C4365" s="34"/>
    </row>
    <row r="4366" spans="2:3">
      <c r="B4366" s="20"/>
      <c r="C4366" s="34"/>
    </row>
    <row r="4367" spans="2:3">
      <c r="B4367" s="20"/>
      <c r="C4367" s="34"/>
    </row>
    <row r="4368" spans="2:3">
      <c r="B4368" s="20"/>
      <c r="C4368" s="34"/>
    </row>
    <row r="4369" spans="2:3">
      <c r="B4369" s="20"/>
      <c r="C4369" s="34"/>
    </row>
    <row r="4370" spans="2:3">
      <c r="B4370" s="20"/>
      <c r="C4370" s="34"/>
    </row>
    <row r="4371" spans="2:3">
      <c r="B4371" s="20"/>
      <c r="C4371" s="34"/>
    </row>
    <row r="4372" spans="2:3">
      <c r="B4372" s="20"/>
      <c r="C4372" s="34"/>
    </row>
    <row r="4373" spans="2:3">
      <c r="B4373" s="20"/>
      <c r="C4373" s="34"/>
    </row>
    <row r="4374" spans="2:3">
      <c r="B4374" s="20"/>
      <c r="C4374" s="34"/>
    </row>
    <row r="4375" spans="2:3">
      <c r="B4375" s="20"/>
      <c r="C4375" s="34"/>
    </row>
    <row r="4376" spans="2:3">
      <c r="B4376" s="20"/>
      <c r="C4376" s="34"/>
    </row>
    <row r="4377" spans="2:3">
      <c r="B4377" s="20"/>
      <c r="C4377" s="34"/>
    </row>
    <row r="4378" spans="2:3">
      <c r="B4378" s="20"/>
      <c r="C4378" s="34"/>
    </row>
    <row r="4379" spans="2:3">
      <c r="B4379" s="20"/>
      <c r="C4379" s="34"/>
    </row>
    <row r="4380" spans="2:3">
      <c r="B4380" s="20"/>
      <c r="C4380" s="34"/>
    </row>
    <row r="4381" spans="2:3">
      <c r="B4381" s="20"/>
      <c r="C4381" s="34"/>
    </row>
    <row r="4382" spans="2:3">
      <c r="B4382" s="20"/>
      <c r="C4382" s="34"/>
    </row>
    <row r="4383" spans="2:3">
      <c r="B4383" s="20"/>
      <c r="C4383" s="34"/>
    </row>
    <row r="4384" spans="2:3">
      <c r="B4384" s="20"/>
      <c r="C4384" s="34"/>
    </row>
    <row r="4385" spans="2:3">
      <c r="B4385" s="20"/>
      <c r="C4385" s="34"/>
    </row>
    <row r="4386" spans="2:3">
      <c r="B4386" s="20"/>
      <c r="C4386" s="34"/>
    </row>
    <row r="4387" spans="2:3">
      <c r="B4387" s="20"/>
      <c r="C4387" s="34"/>
    </row>
    <row r="4388" spans="2:3">
      <c r="B4388" s="20"/>
      <c r="C4388" s="34"/>
    </row>
    <row r="4389" spans="2:3">
      <c r="B4389" s="20"/>
      <c r="C4389" s="34"/>
    </row>
    <row r="4390" spans="2:3">
      <c r="B4390" s="20"/>
      <c r="C4390" s="34"/>
    </row>
    <row r="4391" spans="2:3">
      <c r="B4391" s="20"/>
      <c r="C4391" s="34"/>
    </row>
    <row r="4392" spans="2:3">
      <c r="B4392" s="20"/>
      <c r="C4392" s="34"/>
    </row>
    <row r="4393" spans="2:3">
      <c r="B4393" s="20"/>
      <c r="C4393" s="34"/>
    </row>
    <row r="4394" spans="2:3">
      <c r="B4394" s="20"/>
      <c r="C4394" s="34"/>
    </row>
    <row r="4395" spans="2:3">
      <c r="B4395" s="20"/>
      <c r="C4395" s="34"/>
    </row>
    <row r="4396" spans="2:3">
      <c r="B4396" s="20"/>
      <c r="C4396" s="34"/>
    </row>
    <row r="4397" spans="2:3">
      <c r="B4397" s="20"/>
      <c r="C4397" s="34"/>
    </row>
    <row r="4398" spans="2:3">
      <c r="B4398" s="20"/>
      <c r="C4398" s="34"/>
    </row>
    <row r="4399" spans="2:3">
      <c r="B4399" s="20"/>
      <c r="C4399" s="34"/>
    </row>
    <row r="4400" spans="2:3">
      <c r="B4400" s="20"/>
      <c r="C4400" s="34"/>
    </row>
    <row r="4401" spans="2:3">
      <c r="B4401" s="20"/>
      <c r="C4401" s="34"/>
    </row>
    <row r="4402" spans="2:3">
      <c r="B4402" s="20"/>
      <c r="C4402" s="34"/>
    </row>
    <row r="4403" spans="2:3">
      <c r="B4403" s="20"/>
      <c r="C4403" s="34"/>
    </row>
    <row r="4404" spans="2:3">
      <c r="B4404" s="20"/>
      <c r="C4404" s="34"/>
    </row>
    <row r="4405" spans="2:3">
      <c r="B4405" s="20"/>
      <c r="C4405" s="34"/>
    </row>
    <row r="4406" spans="2:3">
      <c r="B4406" s="20"/>
      <c r="C4406" s="34"/>
    </row>
    <row r="4407" spans="2:3">
      <c r="B4407" s="20"/>
      <c r="C4407" s="34"/>
    </row>
    <row r="4408" spans="2:3">
      <c r="B4408" s="20"/>
      <c r="C4408" s="34"/>
    </row>
    <row r="4409" spans="2:3">
      <c r="B4409" s="20"/>
      <c r="C4409" s="34"/>
    </row>
    <row r="4410" spans="2:3">
      <c r="B4410" s="20"/>
      <c r="C4410" s="34"/>
    </row>
    <row r="4411" spans="2:3">
      <c r="B4411" s="20"/>
      <c r="C4411" s="34"/>
    </row>
    <row r="4412" spans="2:3">
      <c r="B4412" s="20"/>
      <c r="C4412" s="34"/>
    </row>
    <row r="4413" spans="2:3">
      <c r="B4413" s="20"/>
      <c r="C4413" s="34"/>
    </row>
    <row r="4414" spans="2:3">
      <c r="B4414" s="20"/>
      <c r="C4414" s="34"/>
    </row>
    <row r="4415" spans="2:3">
      <c r="B4415" s="20"/>
      <c r="C4415" s="34"/>
    </row>
    <row r="4416" spans="2:3">
      <c r="B4416" s="20"/>
      <c r="C4416" s="34"/>
    </row>
    <row r="4417" spans="2:3">
      <c r="B4417" s="20"/>
      <c r="C4417" s="34"/>
    </row>
    <row r="4418" spans="2:3">
      <c r="B4418" s="20"/>
      <c r="C4418" s="34"/>
    </row>
    <row r="4419" spans="2:3">
      <c r="B4419" s="20"/>
      <c r="C4419" s="34"/>
    </row>
    <row r="4420" spans="2:3">
      <c r="B4420" s="20"/>
      <c r="C4420" s="34"/>
    </row>
    <row r="4421" spans="2:3">
      <c r="B4421" s="20"/>
      <c r="C4421" s="34"/>
    </row>
    <row r="4422" spans="2:3">
      <c r="B4422" s="20"/>
      <c r="C4422" s="34"/>
    </row>
    <row r="4423" spans="2:3">
      <c r="B4423" s="20"/>
      <c r="C4423" s="34"/>
    </row>
    <row r="4424" spans="2:3">
      <c r="B4424" s="20"/>
      <c r="C4424" s="34"/>
    </row>
    <row r="4425" spans="2:3">
      <c r="B4425" s="20"/>
      <c r="C4425" s="34"/>
    </row>
    <row r="4426" spans="2:3">
      <c r="B4426" s="20"/>
      <c r="C4426" s="34"/>
    </row>
    <row r="4427" spans="2:3">
      <c r="B4427" s="20"/>
      <c r="C4427" s="34"/>
    </row>
    <row r="4428" spans="2:3">
      <c r="B4428" s="20"/>
      <c r="C4428" s="34"/>
    </row>
    <row r="4429" spans="2:3">
      <c r="B4429" s="20"/>
      <c r="C4429" s="34"/>
    </row>
    <row r="4430" spans="2:3">
      <c r="B4430" s="20"/>
      <c r="C4430" s="34"/>
    </row>
    <row r="4431" spans="2:3">
      <c r="B4431" s="20"/>
      <c r="C4431" s="34"/>
    </row>
    <row r="4432" spans="2:3">
      <c r="B4432" s="20"/>
      <c r="C4432" s="34"/>
    </row>
    <row r="4433" spans="2:3">
      <c r="B4433" s="20"/>
      <c r="C4433" s="34"/>
    </row>
    <row r="4434" spans="2:3">
      <c r="B4434" s="20"/>
      <c r="C4434" s="34"/>
    </row>
    <row r="4435" spans="2:3">
      <c r="B4435" s="20"/>
      <c r="C4435" s="34"/>
    </row>
    <row r="4436" spans="2:3">
      <c r="B4436" s="20"/>
      <c r="C4436" s="34"/>
    </row>
    <row r="4437" spans="2:3">
      <c r="B4437" s="20"/>
      <c r="C4437" s="34"/>
    </row>
    <row r="4438" spans="2:3">
      <c r="B4438" s="20"/>
      <c r="C4438" s="34"/>
    </row>
    <row r="4439" spans="2:3">
      <c r="B4439" s="20"/>
      <c r="C4439" s="34"/>
    </row>
    <row r="4440" spans="2:3">
      <c r="B4440" s="20"/>
      <c r="C4440" s="34"/>
    </row>
    <row r="4441" spans="2:3">
      <c r="B4441" s="20"/>
      <c r="C4441" s="34"/>
    </row>
    <row r="4442" spans="2:3">
      <c r="B4442" s="20"/>
      <c r="C4442" s="34"/>
    </row>
    <row r="4443" spans="2:3">
      <c r="B4443" s="20"/>
      <c r="C4443" s="34"/>
    </row>
    <row r="4444" spans="2:3">
      <c r="B4444" s="20"/>
      <c r="C4444" s="34"/>
    </row>
    <row r="4445" spans="2:3">
      <c r="B4445" s="20"/>
      <c r="C4445" s="34"/>
    </row>
    <row r="4446" spans="2:3">
      <c r="B4446" s="20"/>
      <c r="C4446" s="34"/>
    </row>
    <row r="4447" spans="2:3">
      <c r="B4447" s="20"/>
      <c r="C4447" s="34"/>
    </row>
    <row r="4448" spans="2:3">
      <c r="B4448" s="20"/>
      <c r="C4448" s="34"/>
    </row>
    <row r="4449" spans="2:3">
      <c r="B4449" s="20"/>
      <c r="C4449" s="34"/>
    </row>
    <row r="4450" spans="2:3">
      <c r="B4450" s="20"/>
      <c r="C4450" s="34"/>
    </row>
    <row r="4451" spans="2:3">
      <c r="B4451" s="20"/>
      <c r="C4451" s="34"/>
    </row>
    <row r="4452" spans="2:3">
      <c r="B4452" s="20"/>
      <c r="C4452" s="34"/>
    </row>
    <row r="4453" spans="2:3">
      <c r="B4453" s="20"/>
      <c r="C4453" s="34"/>
    </row>
    <row r="4454" spans="2:3">
      <c r="B4454" s="20"/>
      <c r="C4454" s="34"/>
    </row>
    <row r="4455" spans="2:3">
      <c r="B4455" s="20"/>
      <c r="C4455" s="34"/>
    </row>
    <row r="4456" spans="2:3">
      <c r="B4456" s="20"/>
      <c r="C4456" s="34"/>
    </row>
    <row r="4457" spans="2:3">
      <c r="B4457" s="20"/>
      <c r="C4457" s="34"/>
    </row>
    <row r="4458" spans="2:3">
      <c r="B4458" s="20"/>
      <c r="C4458" s="34"/>
    </row>
    <row r="4459" spans="2:3">
      <c r="B4459" s="20"/>
      <c r="C4459" s="34"/>
    </row>
    <row r="4460" spans="2:3">
      <c r="B4460" s="20"/>
      <c r="C4460" s="34"/>
    </row>
    <row r="4461" spans="2:3">
      <c r="B4461" s="20"/>
      <c r="C4461" s="34"/>
    </row>
    <row r="4462" spans="2:3">
      <c r="B4462" s="20"/>
      <c r="C4462" s="34"/>
    </row>
    <row r="4463" spans="2:3">
      <c r="B4463" s="20"/>
      <c r="C4463" s="34"/>
    </row>
    <row r="4464" spans="2:3">
      <c r="B4464" s="20"/>
      <c r="C4464" s="34"/>
    </row>
    <row r="4465" spans="2:3">
      <c r="B4465" s="20"/>
      <c r="C4465" s="34"/>
    </row>
    <row r="4466" spans="2:3">
      <c r="B4466" s="20"/>
      <c r="C4466" s="34"/>
    </row>
    <row r="4467" spans="2:3">
      <c r="B4467" s="20"/>
      <c r="C4467" s="34"/>
    </row>
    <row r="4468" spans="2:3">
      <c r="B4468" s="20"/>
      <c r="C4468" s="34"/>
    </row>
    <row r="4469" spans="2:3">
      <c r="B4469" s="20"/>
      <c r="C4469" s="34"/>
    </row>
    <row r="4470" spans="2:3">
      <c r="B4470" s="20"/>
      <c r="C4470" s="34"/>
    </row>
    <row r="4471" spans="2:3">
      <c r="B4471" s="20"/>
      <c r="C4471" s="34"/>
    </row>
    <row r="4472" spans="2:3">
      <c r="B4472" s="20"/>
      <c r="C4472" s="34"/>
    </row>
    <row r="4473" spans="2:3">
      <c r="B4473" s="20"/>
      <c r="C4473" s="34"/>
    </row>
    <row r="4474" spans="2:3">
      <c r="B4474" s="20"/>
      <c r="C4474" s="34"/>
    </row>
    <row r="4475" spans="2:3">
      <c r="B4475" s="20"/>
      <c r="C4475" s="34"/>
    </row>
    <row r="4476" spans="2:3">
      <c r="B4476" s="20"/>
      <c r="C4476" s="34"/>
    </row>
    <row r="4477" spans="2:3">
      <c r="B4477" s="20"/>
      <c r="C4477" s="34"/>
    </row>
    <row r="4478" spans="2:3">
      <c r="B4478" s="20"/>
      <c r="C4478" s="34"/>
    </row>
    <row r="4479" spans="2:3">
      <c r="B4479" s="20"/>
      <c r="C4479" s="34"/>
    </row>
    <row r="4480" spans="2:3">
      <c r="B4480" s="20"/>
      <c r="C4480" s="34"/>
    </row>
    <row r="4481" spans="2:3">
      <c r="B4481" s="20"/>
      <c r="C4481" s="34"/>
    </row>
    <row r="4482" spans="2:3">
      <c r="B4482" s="20"/>
      <c r="C4482" s="34"/>
    </row>
    <row r="4483" spans="2:3">
      <c r="B4483" s="20"/>
      <c r="C4483" s="34"/>
    </row>
    <row r="4484" spans="2:3">
      <c r="B4484" s="20"/>
      <c r="C4484" s="34"/>
    </row>
    <row r="4485" spans="2:3">
      <c r="B4485" s="20"/>
      <c r="C4485" s="34"/>
    </row>
    <row r="4486" spans="2:3">
      <c r="B4486" s="20"/>
      <c r="C4486" s="34"/>
    </row>
    <row r="4487" spans="2:3">
      <c r="B4487" s="20"/>
      <c r="C4487" s="34"/>
    </row>
    <row r="4488" spans="2:3">
      <c r="B4488" s="20"/>
      <c r="C4488" s="34"/>
    </row>
    <row r="4489" spans="2:3">
      <c r="B4489" s="20"/>
      <c r="C4489" s="34"/>
    </row>
    <row r="4490" spans="2:3">
      <c r="B4490" s="20"/>
      <c r="C4490" s="34"/>
    </row>
    <row r="4491" spans="2:3">
      <c r="B4491" s="20"/>
      <c r="C4491" s="34"/>
    </row>
    <row r="4492" spans="2:3">
      <c r="B4492" s="20"/>
      <c r="C4492" s="34"/>
    </row>
    <row r="4493" spans="2:3">
      <c r="B4493" s="20"/>
      <c r="C4493" s="34"/>
    </row>
    <row r="4494" spans="2:3">
      <c r="B4494" s="20"/>
      <c r="C4494" s="34"/>
    </row>
    <row r="4495" spans="2:3">
      <c r="B4495" s="20"/>
      <c r="C4495" s="34"/>
    </row>
    <row r="4496" spans="2:3">
      <c r="B4496" s="20"/>
      <c r="C4496" s="34"/>
    </row>
    <row r="4497" spans="2:3">
      <c r="B4497" s="20"/>
      <c r="C4497" s="34"/>
    </row>
    <row r="4498" spans="2:3">
      <c r="B4498" s="20"/>
      <c r="C4498" s="34"/>
    </row>
    <row r="4499" spans="2:3">
      <c r="B4499" s="20"/>
      <c r="C4499" s="34"/>
    </row>
    <row r="4500" spans="2:3">
      <c r="B4500" s="20"/>
      <c r="C4500" s="34"/>
    </row>
    <row r="4501" spans="2:3">
      <c r="B4501" s="20"/>
      <c r="C4501" s="34"/>
    </row>
    <row r="4502" spans="2:3">
      <c r="B4502" s="20"/>
      <c r="C4502" s="34"/>
    </row>
    <row r="4503" spans="2:3">
      <c r="B4503" s="20"/>
      <c r="C4503" s="34"/>
    </row>
    <row r="4504" spans="2:3">
      <c r="B4504" s="20"/>
      <c r="C4504" s="34"/>
    </row>
    <row r="4505" spans="2:3">
      <c r="B4505" s="20"/>
      <c r="C4505" s="34"/>
    </row>
    <row r="4506" spans="2:3">
      <c r="B4506" s="20"/>
      <c r="C4506" s="34"/>
    </row>
    <row r="4507" spans="2:3">
      <c r="B4507" s="20"/>
      <c r="C4507" s="34"/>
    </row>
    <row r="4508" spans="2:3">
      <c r="B4508" s="20"/>
      <c r="C4508" s="34"/>
    </row>
    <row r="4509" spans="2:3">
      <c r="B4509" s="20"/>
      <c r="C4509" s="34"/>
    </row>
    <row r="4510" spans="2:3">
      <c r="B4510" s="20"/>
      <c r="C4510" s="34"/>
    </row>
    <row r="4511" spans="2:3">
      <c r="B4511" s="20"/>
      <c r="C4511" s="34"/>
    </row>
    <row r="4512" spans="2:3">
      <c r="B4512" s="20"/>
      <c r="C4512" s="34"/>
    </row>
    <row r="4513" spans="2:3">
      <c r="B4513" s="20"/>
      <c r="C4513" s="34"/>
    </row>
    <row r="4514" spans="2:3">
      <c r="B4514" s="20"/>
      <c r="C4514" s="34"/>
    </row>
    <row r="4515" spans="2:3">
      <c r="B4515" s="20"/>
      <c r="C4515" s="34"/>
    </row>
    <row r="4516" spans="2:3">
      <c r="B4516" s="20"/>
      <c r="C4516" s="34"/>
    </row>
    <row r="4517" spans="2:3">
      <c r="B4517" s="20"/>
      <c r="C4517" s="34"/>
    </row>
    <row r="4518" spans="2:3">
      <c r="B4518" s="20"/>
      <c r="C4518" s="34"/>
    </row>
    <row r="4519" spans="2:3">
      <c r="B4519" s="20"/>
      <c r="C4519" s="34"/>
    </row>
    <row r="4520" spans="2:3">
      <c r="B4520" s="20"/>
      <c r="C4520" s="34"/>
    </row>
    <row r="4521" spans="2:3">
      <c r="B4521" s="20"/>
      <c r="C4521" s="34"/>
    </row>
    <row r="4522" spans="2:3">
      <c r="B4522" s="20"/>
      <c r="C4522" s="34"/>
    </row>
    <row r="4523" spans="2:3">
      <c r="B4523" s="20"/>
      <c r="C4523" s="34"/>
    </row>
    <row r="4524" spans="2:3">
      <c r="B4524" s="20"/>
      <c r="C4524" s="34"/>
    </row>
    <row r="4525" spans="2:3">
      <c r="B4525" s="20"/>
      <c r="C4525" s="34"/>
    </row>
    <row r="4526" spans="2:3">
      <c r="B4526" s="20"/>
      <c r="C4526" s="34"/>
    </row>
    <row r="4527" spans="2:3">
      <c r="B4527" s="20"/>
      <c r="C4527" s="34"/>
    </row>
    <row r="4528" spans="2:3">
      <c r="B4528" s="20"/>
      <c r="C4528" s="34"/>
    </row>
    <row r="4529" spans="2:3">
      <c r="B4529" s="20"/>
      <c r="C4529" s="34"/>
    </row>
    <row r="4530" spans="2:3">
      <c r="B4530" s="20"/>
      <c r="C4530" s="34"/>
    </row>
    <row r="4531" spans="2:3">
      <c r="B4531" s="20"/>
      <c r="C4531" s="34"/>
    </row>
    <row r="4532" spans="2:3">
      <c r="B4532" s="20"/>
      <c r="C4532" s="34"/>
    </row>
    <row r="4533" spans="2:3">
      <c r="B4533" s="20"/>
      <c r="C4533" s="34"/>
    </row>
    <row r="4534" spans="2:3">
      <c r="B4534" s="20"/>
      <c r="C4534" s="34"/>
    </row>
    <row r="4535" spans="2:3">
      <c r="B4535" s="20"/>
      <c r="C4535" s="34"/>
    </row>
    <row r="4536" spans="2:3">
      <c r="B4536" s="20"/>
      <c r="C4536" s="34"/>
    </row>
    <row r="4537" spans="2:3">
      <c r="B4537" s="20"/>
      <c r="C4537" s="34"/>
    </row>
    <row r="4538" spans="2:3">
      <c r="B4538" s="20"/>
      <c r="C4538" s="34"/>
    </row>
    <row r="4539" spans="2:3">
      <c r="B4539" s="20"/>
      <c r="C4539" s="34"/>
    </row>
    <row r="4540" spans="2:3">
      <c r="B4540" s="20"/>
      <c r="C4540" s="34"/>
    </row>
    <row r="4541" spans="2:3">
      <c r="B4541" s="20"/>
      <c r="C4541" s="34"/>
    </row>
    <row r="4542" spans="2:3">
      <c r="B4542" s="20"/>
      <c r="C4542" s="34"/>
    </row>
    <row r="4543" spans="2:3">
      <c r="B4543" s="20"/>
      <c r="C4543" s="34"/>
    </row>
    <row r="4544" spans="2:3">
      <c r="B4544" s="20"/>
      <c r="C4544" s="34"/>
    </row>
    <row r="4545" spans="2:3">
      <c r="B4545" s="20"/>
      <c r="C4545" s="34"/>
    </row>
    <row r="4546" spans="2:3">
      <c r="B4546" s="20"/>
      <c r="C4546" s="34"/>
    </row>
    <row r="4547" spans="2:3">
      <c r="B4547" s="20"/>
      <c r="C4547" s="34"/>
    </row>
    <row r="4548" spans="2:3">
      <c r="B4548" s="20"/>
      <c r="C4548" s="34"/>
    </row>
    <row r="4549" spans="2:3">
      <c r="B4549" s="20"/>
      <c r="C4549" s="34"/>
    </row>
    <row r="4550" spans="2:3">
      <c r="B4550" s="20"/>
      <c r="C4550" s="34"/>
    </row>
    <row r="4551" spans="2:3">
      <c r="B4551" s="20"/>
      <c r="C4551" s="34"/>
    </row>
    <row r="4552" spans="2:3">
      <c r="B4552" s="20"/>
      <c r="C4552" s="34"/>
    </row>
    <row r="4553" spans="2:3">
      <c r="B4553" s="20"/>
      <c r="C4553" s="34"/>
    </row>
    <row r="4554" spans="2:3">
      <c r="B4554" s="20"/>
      <c r="C4554" s="34"/>
    </row>
    <row r="4555" spans="2:3">
      <c r="B4555" s="20"/>
      <c r="C4555" s="34"/>
    </row>
    <row r="4556" spans="2:3">
      <c r="B4556" s="20"/>
      <c r="C4556" s="34"/>
    </row>
    <row r="4557" spans="2:3">
      <c r="B4557" s="20"/>
      <c r="C4557" s="34"/>
    </row>
    <row r="4558" spans="2:3">
      <c r="B4558" s="20"/>
      <c r="C4558" s="34"/>
    </row>
    <row r="4559" spans="2:3">
      <c r="B4559" s="20"/>
      <c r="C4559" s="34"/>
    </row>
    <row r="4560" spans="2:3">
      <c r="B4560" s="20"/>
      <c r="C4560" s="34"/>
    </row>
    <row r="4561" spans="2:3">
      <c r="B4561" s="20"/>
      <c r="C4561" s="34"/>
    </row>
    <row r="4562" spans="2:3">
      <c r="B4562" s="20"/>
      <c r="C4562" s="34"/>
    </row>
    <row r="4563" spans="2:3">
      <c r="B4563" s="20"/>
      <c r="C4563" s="34"/>
    </row>
    <row r="4564" spans="2:3">
      <c r="B4564" s="20"/>
      <c r="C4564" s="34"/>
    </row>
    <row r="4565" spans="2:3">
      <c r="B4565" s="20"/>
      <c r="C4565" s="34"/>
    </row>
    <row r="4566" spans="2:3">
      <c r="B4566" s="20"/>
      <c r="C4566" s="34"/>
    </row>
    <row r="4567" spans="2:3">
      <c r="B4567" s="20"/>
      <c r="C4567" s="34"/>
    </row>
    <row r="4568" spans="2:3">
      <c r="B4568" s="20"/>
      <c r="C4568" s="34"/>
    </row>
    <row r="4569" spans="2:3">
      <c r="B4569" s="20"/>
      <c r="C4569" s="34"/>
    </row>
    <row r="4570" spans="2:3">
      <c r="B4570" s="20"/>
      <c r="C4570" s="34"/>
    </row>
    <row r="4571" spans="2:3">
      <c r="B4571" s="20"/>
      <c r="C4571" s="34"/>
    </row>
    <row r="4572" spans="2:3">
      <c r="B4572" s="20"/>
      <c r="C4572" s="34"/>
    </row>
    <row r="4573" spans="2:3">
      <c r="B4573" s="20"/>
      <c r="C4573" s="34"/>
    </row>
    <row r="4574" spans="2:3">
      <c r="B4574" s="20"/>
      <c r="C4574" s="34"/>
    </row>
    <row r="4575" spans="2:3">
      <c r="B4575" s="20"/>
      <c r="C4575" s="34"/>
    </row>
    <row r="4576" spans="2:3">
      <c r="B4576" s="20"/>
      <c r="C4576" s="34"/>
    </row>
    <row r="4577" spans="2:3">
      <c r="B4577" s="20"/>
      <c r="C4577" s="34"/>
    </row>
    <row r="4578" spans="2:3">
      <c r="B4578" s="20"/>
      <c r="C4578" s="34"/>
    </row>
    <row r="4579" spans="2:3">
      <c r="B4579" s="20"/>
      <c r="C4579" s="34"/>
    </row>
    <row r="4580" spans="2:3">
      <c r="B4580" s="20"/>
      <c r="C4580" s="34"/>
    </row>
    <row r="4581" spans="2:3">
      <c r="B4581" s="20"/>
      <c r="C4581" s="34"/>
    </row>
    <row r="4582" spans="2:3">
      <c r="B4582" s="20"/>
      <c r="C4582" s="34"/>
    </row>
    <row r="4583" spans="2:3">
      <c r="B4583" s="20"/>
      <c r="C4583" s="34"/>
    </row>
    <row r="4584" spans="2:3">
      <c r="B4584" s="20"/>
      <c r="C4584" s="34"/>
    </row>
    <row r="4585" spans="2:3">
      <c r="B4585" s="20"/>
      <c r="C4585" s="34"/>
    </row>
    <row r="4586" spans="2:3">
      <c r="B4586" s="20"/>
      <c r="C4586" s="34"/>
    </row>
    <row r="4587" spans="2:3">
      <c r="B4587" s="20"/>
      <c r="C4587" s="34"/>
    </row>
    <row r="4588" spans="2:3">
      <c r="B4588" s="20"/>
      <c r="C4588" s="34"/>
    </row>
    <row r="4589" spans="2:3">
      <c r="B4589" s="20"/>
      <c r="C4589" s="34"/>
    </row>
    <row r="4590" spans="2:3">
      <c r="B4590" s="20"/>
      <c r="C4590" s="34"/>
    </row>
    <row r="4591" spans="2:3">
      <c r="B4591" s="20"/>
      <c r="C4591" s="34"/>
    </row>
    <row r="4592" spans="2:3">
      <c r="B4592" s="20"/>
      <c r="C4592" s="34"/>
    </row>
    <row r="4593" spans="2:3">
      <c r="B4593" s="20"/>
      <c r="C4593" s="34"/>
    </row>
    <row r="4594" spans="2:3">
      <c r="B4594" s="20"/>
      <c r="C4594" s="34"/>
    </row>
    <row r="4595" spans="2:3">
      <c r="B4595" s="20"/>
      <c r="C4595" s="34"/>
    </row>
    <row r="4596" spans="2:3">
      <c r="B4596" s="20"/>
      <c r="C4596" s="34"/>
    </row>
    <row r="4597" spans="2:3">
      <c r="B4597" s="20"/>
      <c r="C4597" s="34"/>
    </row>
    <row r="4598" spans="2:3">
      <c r="B4598" s="20"/>
      <c r="C4598" s="34"/>
    </row>
    <row r="4599" spans="2:3">
      <c r="B4599" s="20"/>
      <c r="C4599" s="34"/>
    </row>
    <row r="4600" spans="2:3">
      <c r="B4600" s="20"/>
      <c r="C4600" s="34"/>
    </row>
    <row r="4601" spans="2:3">
      <c r="B4601" s="20"/>
      <c r="C4601" s="34"/>
    </row>
    <row r="4602" spans="2:3">
      <c r="B4602" s="20"/>
      <c r="C4602" s="34"/>
    </row>
    <row r="4603" spans="2:3">
      <c r="B4603" s="20"/>
      <c r="C4603" s="34"/>
    </row>
    <row r="4604" spans="2:3">
      <c r="B4604" s="20"/>
      <c r="C4604" s="34"/>
    </row>
    <row r="4605" spans="2:3">
      <c r="B4605" s="20"/>
      <c r="C4605" s="34"/>
    </row>
    <row r="4606" spans="2:3">
      <c r="B4606" s="20"/>
      <c r="C4606" s="34"/>
    </row>
    <row r="4607" spans="2:3">
      <c r="B4607" s="20"/>
      <c r="C4607" s="34"/>
    </row>
    <row r="4608" spans="2:3">
      <c r="B4608" s="20"/>
      <c r="C4608" s="34"/>
    </row>
    <row r="4609" spans="2:3">
      <c r="B4609" s="20"/>
      <c r="C4609" s="34"/>
    </row>
    <row r="4610" spans="2:3">
      <c r="B4610" s="20"/>
      <c r="C4610" s="34"/>
    </row>
    <row r="4611" spans="2:3">
      <c r="B4611" s="20"/>
      <c r="C4611" s="34"/>
    </row>
    <row r="4612" spans="2:3">
      <c r="B4612" s="20"/>
      <c r="C4612" s="34"/>
    </row>
    <row r="4613" spans="2:3">
      <c r="B4613" s="20"/>
      <c r="C4613" s="34"/>
    </row>
    <row r="4614" spans="2:3">
      <c r="B4614" s="20"/>
      <c r="C4614" s="34"/>
    </row>
    <row r="4615" spans="2:3">
      <c r="B4615" s="20"/>
      <c r="C4615" s="34"/>
    </row>
    <row r="4616" spans="2:3">
      <c r="B4616" s="20"/>
      <c r="C4616" s="34"/>
    </row>
    <row r="4617" spans="2:3">
      <c r="B4617" s="20"/>
      <c r="C4617" s="34"/>
    </row>
    <row r="4618" spans="2:3">
      <c r="B4618" s="20"/>
      <c r="C4618" s="34"/>
    </row>
    <row r="4619" spans="2:3">
      <c r="B4619" s="20"/>
      <c r="C4619" s="34"/>
    </row>
    <row r="4620" spans="2:3">
      <c r="B4620" s="20"/>
      <c r="C4620" s="34"/>
    </row>
    <row r="4621" spans="2:3">
      <c r="B4621" s="20"/>
      <c r="C4621" s="34"/>
    </row>
    <row r="4622" spans="2:3">
      <c r="B4622" s="20"/>
      <c r="C4622" s="34"/>
    </row>
    <row r="4623" spans="2:3">
      <c r="B4623" s="20"/>
      <c r="C4623" s="34"/>
    </row>
    <row r="4624" spans="2:3">
      <c r="B4624" s="20"/>
      <c r="C4624" s="34"/>
    </row>
    <row r="4625" spans="2:3">
      <c r="B4625" s="20"/>
      <c r="C4625" s="34"/>
    </row>
    <row r="4626" spans="2:3">
      <c r="B4626" s="20"/>
      <c r="C4626" s="34"/>
    </row>
    <row r="4627" spans="2:3">
      <c r="B4627" s="20"/>
      <c r="C4627" s="34"/>
    </row>
    <row r="4628" spans="2:3">
      <c r="B4628" s="20"/>
      <c r="C4628" s="34"/>
    </row>
    <row r="4629" spans="2:3">
      <c r="B4629" s="20"/>
      <c r="C4629" s="34"/>
    </row>
    <row r="4630" spans="2:3">
      <c r="B4630" s="20"/>
      <c r="C4630" s="34"/>
    </row>
    <row r="4631" spans="2:3">
      <c r="B4631" s="20"/>
      <c r="C4631" s="34"/>
    </row>
    <row r="4632" spans="2:3">
      <c r="B4632" s="20"/>
      <c r="C4632" s="34"/>
    </row>
    <row r="4633" spans="2:3">
      <c r="B4633" s="20"/>
      <c r="C4633" s="34"/>
    </row>
    <row r="4634" spans="2:3">
      <c r="B4634" s="20"/>
      <c r="C4634" s="34"/>
    </row>
    <row r="4635" spans="2:3">
      <c r="B4635" s="20"/>
      <c r="C4635" s="34"/>
    </row>
    <row r="4636" spans="2:3">
      <c r="B4636" s="20"/>
      <c r="C4636" s="34"/>
    </row>
    <row r="4637" spans="2:3">
      <c r="B4637" s="20"/>
      <c r="C4637" s="34"/>
    </row>
    <row r="4638" spans="2:3">
      <c r="B4638" s="20"/>
      <c r="C4638" s="34"/>
    </row>
    <row r="4639" spans="2:3">
      <c r="B4639" s="20"/>
      <c r="C4639" s="34"/>
    </row>
    <row r="4640" spans="2:3">
      <c r="B4640" s="20"/>
      <c r="C4640" s="34"/>
    </row>
    <row r="4641" spans="2:3">
      <c r="B4641" s="20"/>
      <c r="C4641" s="34"/>
    </row>
    <row r="4642" spans="2:3">
      <c r="B4642" s="20"/>
      <c r="C4642" s="34"/>
    </row>
    <row r="4643" spans="2:3">
      <c r="B4643" s="20"/>
      <c r="C4643" s="34"/>
    </row>
    <row r="4644" spans="2:3">
      <c r="B4644" s="20"/>
      <c r="C4644" s="34"/>
    </row>
    <row r="4645" spans="2:3">
      <c r="B4645" s="20"/>
      <c r="C4645" s="34"/>
    </row>
    <row r="4646" spans="2:3">
      <c r="B4646" s="20"/>
      <c r="C4646" s="34"/>
    </row>
    <row r="4647" spans="2:3">
      <c r="B4647" s="20"/>
      <c r="C4647" s="34"/>
    </row>
    <row r="4648" spans="2:3">
      <c r="B4648" s="20"/>
      <c r="C4648" s="34"/>
    </row>
    <row r="4649" spans="2:3">
      <c r="B4649" s="20"/>
      <c r="C4649" s="34"/>
    </row>
    <row r="4650" spans="2:3">
      <c r="B4650" s="20"/>
      <c r="C4650" s="34"/>
    </row>
    <row r="4651" spans="2:3">
      <c r="B4651" s="20"/>
      <c r="C4651" s="34"/>
    </row>
    <row r="4652" spans="2:3">
      <c r="B4652" s="20"/>
      <c r="C4652" s="34"/>
    </row>
    <row r="4653" spans="2:3">
      <c r="B4653" s="20"/>
      <c r="C4653" s="34"/>
    </row>
    <row r="4654" spans="2:3">
      <c r="B4654" s="20"/>
      <c r="C4654" s="34"/>
    </row>
    <row r="4655" spans="2:3">
      <c r="B4655" s="20"/>
      <c r="C4655" s="34"/>
    </row>
    <row r="4656" spans="2:3">
      <c r="B4656" s="20"/>
      <c r="C4656" s="34"/>
    </row>
    <row r="4657" spans="2:3">
      <c r="B4657" s="20"/>
      <c r="C4657" s="34"/>
    </row>
    <row r="4658" spans="2:3">
      <c r="B4658" s="20"/>
      <c r="C4658" s="34"/>
    </row>
    <row r="4659" spans="2:3">
      <c r="B4659" s="20"/>
      <c r="C4659" s="34"/>
    </row>
    <row r="4660" spans="2:3">
      <c r="B4660" s="20"/>
      <c r="C4660" s="34"/>
    </row>
    <row r="4661" spans="2:3">
      <c r="B4661" s="20"/>
      <c r="C4661" s="34"/>
    </row>
    <row r="4662" spans="2:3">
      <c r="B4662" s="20"/>
      <c r="C4662" s="34"/>
    </row>
    <row r="4663" spans="2:3">
      <c r="B4663" s="20"/>
      <c r="C4663" s="34"/>
    </row>
    <row r="4664" spans="2:3">
      <c r="B4664" s="20"/>
      <c r="C4664" s="34"/>
    </row>
    <row r="4665" spans="2:3">
      <c r="B4665" s="20"/>
      <c r="C4665" s="34"/>
    </row>
    <row r="4666" spans="2:3">
      <c r="B4666" s="20"/>
      <c r="C4666" s="34"/>
    </row>
    <row r="4667" spans="2:3">
      <c r="B4667" s="20"/>
      <c r="C4667" s="34"/>
    </row>
    <row r="4668" spans="2:3">
      <c r="B4668" s="20"/>
      <c r="C4668" s="34"/>
    </row>
    <row r="4669" spans="2:3">
      <c r="B4669" s="20"/>
      <c r="C4669" s="34"/>
    </row>
    <row r="4670" spans="2:3">
      <c r="B4670" s="20"/>
      <c r="C4670" s="34"/>
    </row>
    <row r="4671" spans="2:3">
      <c r="B4671" s="20"/>
      <c r="C4671" s="34"/>
    </row>
    <row r="4672" spans="2:3">
      <c r="B4672" s="20"/>
      <c r="C4672" s="34"/>
    </row>
    <row r="4673" spans="2:3">
      <c r="B4673" s="20"/>
      <c r="C4673" s="34"/>
    </row>
    <row r="4674" spans="2:3">
      <c r="B4674" s="20"/>
      <c r="C4674" s="34"/>
    </row>
    <row r="4675" spans="2:3">
      <c r="B4675" s="20"/>
      <c r="C4675" s="34"/>
    </row>
    <row r="4676" spans="2:3">
      <c r="B4676" s="20"/>
      <c r="C4676" s="34"/>
    </row>
    <row r="4677" spans="2:3">
      <c r="B4677" s="20"/>
      <c r="C4677" s="34"/>
    </row>
    <row r="4678" spans="2:3">
      <c r="B4678" s="20"/>
      <c r="C4678" s="34"/>
    </row>
    <row r="4679" spans="2:3">
      <c r="B4679" s="20"/>
      <c r="C4679" s="34"/>
    </row>
    <row r="4680" spans="2:3">
      <c r="B4680" s="20"/>
      <c r="C4680" s="34"/>
    </row>
    <row r="4681" spans="2:3">
      <c r="B4681" s="20"/>
      <c r="C4681" s="34"/>
    </row>
    <row r="4682" spans="2:3">
      <c r="B4682" s="20"/>
      <c r="C4682" s="34"/>
    </row>
    <row r="4683" spans="2:3">
      <c r="B4683" s="20"/>
      <c r="C4683" s="34"/>
    </row>
    <row r="4684" spans="2:3">
      <c r="B4684" s="20"/>
      <c r="C4684" s="34"/>
    </row>
    <row r="4685" spans="2:3">
      <c r="B4685" s="20"/>
      <c r="C4685" s="34"/>
    </row>
    <row r="4686" spans="2:3">
      <c r="B4686" s="20"/>
      <c r="C4686" s="34"/>
    </row>
    <row r="4687" spans="2:3">
      <c r="B4687" s="20"/>
      <c r="C4687" s="34"/>
    </row>
    <row r="4688" spans="2:3">
      <c r="B4688" s="20"/>
      <c r="C4688" s="34"/>
    </row>
    <row r="4689" spans="2:3">
      <c r="B4689" s="20"/>
      <c r="C4689" s="34"/>
    </row>
    <row r="4690" spans="2:3">
      <c r="B4690" s="20"/>
      <c r="C4690" s="34"/>
    </row>
    <row r="4691" spans="2:3">
      <c r="B4691" s="20"/>
      <c r="C4691" s="34"/>
    </row>
    <row r="4692" spans="2:3">
      <c r="B4692" s="20"/>
      <c r="C4692" s="34"/>
    </row>
    <row r="4693" spans="2:3">
      <c r="B4693" s="20"/>
      <c r="C4693" s="34"/>
    </row>
    <row r="4694" spans="2:3">
      <c r="B4694" s="20"/>
      <c r="C4694" s="34"/>
    </row>
    <row r="4695" spans="2:3">
      <c r="B4695" s="20"/>
      <c r="C4695" s="34"/>
    </row>
    <row r="4696" spans="2:3">
      <c r="B4696" s="20"/>
      <c r="C4696" s="34"/>
    </row>
    <row r="4697" spans="2:3">
      <c r="B4697" s="20"/>
      <c r="C4697" s="34"/>
    </row>
    <row r="4698" spans="2:3">
      <c r="B4698" s="20"/>
      <c r="C4698" s="34"/>
    </row>
    <row r="4699" spans="2:3">
      <c r="B4699" s="20"/>
      <c r="C4699" s="34"/>
    </row>
    <row r="4700" spans="2:3">
      <c r="B4700" s="20"/>
      <c r="C4700" s="34"/>
    </row>
    <row r="4701" spans="2:3">
      <c r="B4701" s="20"/>
      <c r="C4701" s="34"/>
    </row>
    <row r="4702" spans="2:3">
      <c r="B4702" s="20"/>
      <c r="C4702" s="34"/>
    </row>
    <row r="4703" spans="2:3">
      <c r="B4703" s="20"/>
      <c r="C4703" s="34"/>
    </row>
    <row r="4704" spans="2:3">
      <c r="B4704" s="20"/>
      <c r="C4704" s="34"/>
    </row>
    <row r="4705" spans="2:3">
      <c r="B4705" s="20"/>
      <c r="C4705" s="34"/>
    </row>
    <row r="4706" spans="2:3">
      <c r="B4706" s="20"/>
      <c r="C4706" s="34"/>
    </row>
    <row r="4707" spans="2:3">
      <c r="B4707" s="20"/>
      <c r="C4707" s="34"/>
    </row>
    <row r="4708" spans="2:3">
      <c r="B4708" s="20"/>
      <c r="C4708" s="34"/>
    </row>
    <row r="4709" spans="2:3">
      <c r="B4709" s="20"/>
      <c r="C4709" s="34"/>
    </row>
    <row r="4710" spans="2:3">
      <c r="B4710" s="20"/>
      <c r="C4710" s="34"/>
    </row>
    <row r="4711" spans="2:3">
      <c r="B4711" s="20"/>
      <c r="C4711" s="34"/>
    </row>
    <row r="4712" spans="2:3">
      <c r="B4712" s="20"/>
      <c r="C4712" s="34"/>
    </row>
    <row r="4713" spans="2:3">
      <c r="B4713" s="20"/>
      <c r="C4713" s="34"/>
    </row>
    <row r="4714" spans="2:3">
      <c r="B4714" s="20"/>
      <c r="C4714" s="34"/>
    </row>
    <row r="4715" spans="2:3">
      <c r="B4715" s="20"/>
      <c r="C4715" s="34"/>
    </row>
    <row r="4716" spans="2:3">
      <c r="B4716" s="20"/>
      <c r="C4716" s="34"/>
    </row>
    <row r="4717" spans="2:3">
      <c r="B4717" s="20"/>
      <c r="C4717" s="34"/>
    </row>
    <row r="4718" spans="2:3">
      <c r="B4718" s="20"/>
      <c r="C4718" s="34"/>
    </row>
    <row r="4719" spans="2:3">
      <c r="B4719" s="20"/>
      <c r="C4719" s="34"/>
    </row>
    <row r="4720" spans="2:3">
      <c r="B4720" s="20"/>
      <c r="C4720" s="34"/>
    </row>
    <row r="4721" spans="2:3">
      <c r="B4721" s="20"/>
      <c r="C4721" s="34"/>
    </row>
    <row r="4722" spans="2:3">
      <c r="B4722" s="20"/>
      <c r="C4722" s="34"/>
    </row>
    <row r="4723" spans="2:3">
      <c r="B4723" s="20"/>
      <c r="C4723" s="34"/>
    </row>
    <row r="4724" spans="2:3">
      <c r="B4724" s="20"/>
      <c r="C4724" s="34"/>
    </row>
    <row r="4725" spans="2:3">
      <c r="B4725" s="20"/>
      <c r="C4725" s="34"/>
    </row>
    <row r="4726" spans="2:3">
      <c r="B4726" s="20"/>
      <c r="C4726" s="34"/>
    </row>
    <row r="4727" spans="2:3">
      <c r="B4727" s="20"/>
      <c r="C4727" s="34"/>
    </row>
    <row r="4728" spans="2:3">
      <c r="B4728" s="20"/>
      <c r="C4728" s="34"/>
    </row>
    <row r="4729" spans="2:3">
      <c r="B4729" s="20"/>
      <c r="C4729" s="34"/>
    </row>
    <row r="4730" spans="2:3">
      <c r="B4730" s="20"/>
      <c r="C4730" s="34"/>
    </row>
    <row r="4731" spans="2:3">
      <c r="B4731" s="20"/>
      <c r="C4731" s="34"/>
    </row>
    <row r="4732" spans="2:3">
      <c r="B4732" s="20"/>
      <c r="C4732" s="34"/>
    </row>
    <row r="4733" spans="2:3">
      <c r="B4733" s="20"/>
      <c r="C4733" s="34"/>
    </row>
    <row r="4734" spans="2:3">
      <c r="B4734" s="20"/>
      <c r="C4734" s="34"/>
    </row>
    <row r="4735" spans="2:3">
      <c r="B4735" s="20"/>
      <c r="C4735" s="34"/>
    </row>
    <row r="4736" spans="2:3">
      <c r="B4736" s="20"/>
      <c r="C4736" s="34"/>
    </row>
    <row r="4737" spans="2:3">
      <c r="B4737" s="20"/>
      <c r="C4737" s="34"/>
    </row>
    <row r="4738" spans="2:3">
      <c r="B4738" s="20"/>
      <c r="C4738" s="34"/>
    </row>
    <row r="4739" spans="2:3">
      <c r="B4739" s="20"/>
      <c r="C4739" s="34"/>
    </row>
    <row r="4740" spans="2:3">
      <c r="B4740" s="20"/>
      <c r="C4740" s="34"/>
    </row>
    <row r="4741" spans="2:3">
      <c r="B4741" s="20"/>
      <c r="C4741" s="34"/>
    </row>
    <row r="4742" spans="2:3">
      <c r="B4742" s="20"/>
      <c r="C4742" s="34"/>
    </row>
    <row r="4743" spans="2:3">
      <c r="B4743" s="20"/>
      <c r="C4743" s="34"/>
    </row>
    <row r="4744" spans="2:3">
      <c r="B4744" s="20"/>
      <c r="C4744" s="34"/>
    </row>
    <row r="4745" spans="2:3">
      <c r="B4745" s="20"/>
      <c r="C4745" s="34"/>
    </row>
    <row r="4746" spans="2:3">
      <c r="B4746" s="20"/>
      <c r="C4746" s="34"/>
    </row>
    <row r="4747" spans="2:3">
      <c r="B4747" s="20"/>
      <c r="C4747" s="34"/>
    </row>
    <row r="4748" spans="2:3">
      <c r="B4748" s="20"/>
      <c r="C4748" s="34"/>
    </row>
    <row r="4749" spans="2:3">
      <c r="B4749" s="20"/>
      <c r="C4749" s="34"/>
    </row>
    <row r="4750" spans="2:3">
      <c r="B4750" s="20"/>
      <c r="C4750" s="34"/>
    </row>
    <row r="4751" spans="2:3">
      <c r="B4751" s="20"/>
      <c r="C4751" s="34"/>
    </row>
    <row r="4752" spans="2:3">
      <c r="B4752" s="20"/>
      <c r="C4752" s="34"/>
    </row>
    <row r="4753" spans="2:3">
      <c r="B4753" s="20"/>
      <c r="C4753" s="34"/>
    </row>
    <row r="4754" spans="2:3">
      <c r="B4754" s="20"/>
      <c r="C4754" s="34"/>
    </row>
    <row r="4755" spans="2:3">
      <c r="B4755" s="20"/>
      <c r="C4755" s="34"/>
    </row>
    <row r="4756" spans="2:3">
      <c r="B4756" s="20"/>
      <c r="C4756" s="34"/>
    </row>
    <row r="4757" spans="2:3">
      <c r="B4757" s="20"/>
      <c r="C4757" s="34"/>
    </row>
    <row r="4758" spans="2:3">
      <c r="B4758" s="20"/>
      <c r="C4758" s="34"/>
    </row>
    <row r="4759" spans="2:3">
      <c r="B4759" s="20"/>
      <c r="C4759" s="34"/>
    </row>
    <row r="4760" spans="2:3">
      <c r="B4760" s="20"/>
      <c r="C4760" s="34"/>
    </row>
    <row r="4761" spans="2:3">
      <c r="B4761" s="20"/>
      <c r="C4761" s="34"/>
    </row>
    <row r="4762" spans="2:3">
      <c r="B4762" s="20"/>
      <c r="C4762" s="34"/>
    </row>
    <row r="4763" spans="2:3">
      <c r="B4763" s="20"/>
      <c r="C4763" s="34"/>
    </row>
    <row r="4764" spans="2:3">
      <c r="B4764" s="20"/>
      <c r="C4764" s="34"/>
    </row>
    <row r="4765" spans="2:3">
      <c r="B4765" s="20"/>
      <c r="C4765" s="34"/>
    </row>
    <row r="4766" spans="2:3">
      <c r="B4766" s="20"/>
      <c r="C4766" s="34"/>
    </row>
    <row r="4767" spans="2:3">
      <c r="B4767" s="20"/>
      <c r="C4767" s="34"/>
    </row>
    <row r="4768" spans="2:3">
      <c r="B4768" s="20"/>
      <c r="C4768" s="34"/>
    </row>
    <row r="4769" spans="2:3">
      <c r="B4769" s="20"/>
      <c r="C4769" s="34"/>
    </row>
    <row r="4770" spans="2:3">
      <c r="B4770" s="20"/>
      <c r="C4770" s="34"/>
    </row>
    <row r="4771" spans="2:3">
      <c r="B4771" s="20"/>
      <c r="C4771" s="34"/>
    </row>
    <row r="4772" spans="2:3">
      <c r="B4772" s="20"/>
      <c r="C4772" s="34"/>
    </row>
    <row r="4773" spans="2:3">
      <c r="B4773" s="20"/>
      <c r="C4773" s="34"/>
    </row>
    <row r="4774" spans="2:3">
      <c r="B4774" s="20"/>
      <c r="C4774" s="34"/>
    </row>
    <row r="4775" spans="2:3">
      <c r="B4775" s="20"/>
      <c r="C4775" s="34"/>
    </row>
    <row r="4776" spans="2:3">
      <c r="B4776" s="20"/>
      <c r="C4776" s="34"/>
    </row>
    <row r="4777" spans="2:3">
      <c r="B4777" s="20"/>
      <c r="C4777" s="34"/>
    </row>
    <row r="4778" spans="2:3">
      <c r="B4778" s="20"/>
      <c r="C4778" s="34"/>
    </row>
    <row r="4779" spans="2:3">
      <c r="B4779" s="20"/>
      <c r="C4779" s="34"/>
    </row>
    <row r="4780" spans="2:3">
      <c r="B4780" s="20"/>
      <c r="C4780" s="34"/>
    </row>
    <row r="4781" spans="2:3">
      <c r="B4781" s="20"/>
      <c r="C4781" s="34"/>
    </row>
    <row r="4782" spans="2:3">
      <c r="B4782" s="20"/>
      <c r="C4782" s="34"/>
    </row>
    <row r="4783" spans="2:3">
      <c r="B4783" s="20"/>
      <c r="C4783" s="34"/>
    </row>
    <row r="4784" spans="2:3">
      <c r="B4784" s="20"/>
      <c r="C4784" s="34"/>
    </row>
    <row r="4785" spans="2:3">
      <c r="B4785" s="20"/>
      <c r="C4785" s="34"/>
    </row>
    <row r="4786" spans="2:3">
      <c r="B4786" s="20"/>
      <c r="C4786" s="34"/>
    </row>
    <row r="4787" spans="2:3">
      <c r="B4787" s="20"/>
      <c r="C4787" s="34"/>
    </row>
    <row r="4788" spans="2:3">
      <c r="B4788" s="20"/>
      <c r="C4788" s="34"/>
    </row>
    <row r="4789" spans="2:3">
      <c r="B4789" s="20"/>
      <c r="C4789" s="34"/>
    </row>
    <row r="4790" spans="2:3">
      <c r="B4790" s="20"/>
      <c r="C4790" s="34"/>
    </row>
    <row r="4791" spans="2:3">
      <c r="B4791" s="20"/>
      <c r="C4791" s="34"/>
    </row>
    <row r="4792" spans="2:3">
      <c r="B4792" s="20"/>
      <c r="C4792" s="34"/>
    </row>
    <row r="4793" spans="2:3">
      <c r="B4793" s="20"/>
      <c r="C4793" s="34"/>
    </row>
    <row r="4794" spans="2:3">
      <c r="B4794" s="20"/>
      <c r="C4794" s="34"/>
    </row>
    <row r="4795" spans="2:3">
      <c r="B4795" s="20"/>
      <c r="C4795" s="34"/>
    </row>
    <row r="4796" spans="2:3">
      <c r="B4796" s="20"/>
      <c r="C4796" s="34"/>
    </row>
    <row r="4797" spans="2:3">
      <c r="B4797" s="20"/>
      <c r="C4797" s="34"/>
    </row>
    <row r="4798" spans="2:3">
      <c r="B4798" s="20"/>
      <c r="C4798" s="34"/>
    </row>
    <row r="4799" spans="2:3">
      <c r="B4799" s="20"/>
      <c r="C4799" s="34"/>
    </row>
    <row r="4800" spans="2:3">
      <c r="B4800" s="20"/>
      <c r="C4800" s="34"/>
    </row>
    <row r="4801" spans="2:3">
      <c r="B4801" s="20"/>
      <c r="C4801" s="34"/>
    </row>
    <row r="4802" spans="2:3">
      <c r="B4802" s="20"/>
      <c r="C4802" s="34"/>
    </row>
    <row r="4803" spans="2:3">
      <c r="B4803" s="20"/>
      <c r="C4803" s="34"/>
    </row>
    <row r="4804" spans="2:3">
      <c r="B4804" s="20"/>
      <c r="C4804" s="34"/>
    </row>
    <row r="4805" spans="2:3">
      <c r="B4805" s="20"/>
      <c r="C4805" s="34"/>
    </row>
    <row r="4806" spans="2:3">
      <c r="B4806" s="20"/>
      <c r="C4806" s="34"/>
    </row>
    <row r="4807" spans="2:3">
      <c r="B4807" s="20"/>
      <c r="C4807" s="34"/>
    </row>
    <row r="4808" spans="2:3">
      <c r="B4808" s="20"/>
      <c r="C4808" s="34"/>
    </row>
    <row r="4809" spans="2:3">
      <c r="B4809" s="20"/>
      <c r="C4809" s="34"/>
    </row>
    <row r="4810" spans="2:3">
      <c r="B4810" s="20"/>
      <c r="C4810" s="34"/>
    </row>
    <row r="4811" spans="2:3">
      <c r="B4811" s="20"/>
      <c r="C4811" s="34"/>
    </row>
    <row r="4812" spans="2:3">
      <c r="B4812" s="20"/>
      <c r="C4812" s="34"/>
    </row>
    <row r="4813" spans="2:3">
      <c r="B4813" s="20"/>
      <c r="C4813" s="34"/>
    </row>
    <row r="4814" spans="2:3">
      <c r="B4814" s="20"/>
      <c r="C4814" s="34"/>
    </row>
    <row r="4815" spans="2:3">
      <c r="B4815" s="20"/>
      <c r="C4815" s="34"/>
    </row>
    <row r="4816" spans="2:3">
      <c r="B4816" s="20"/>
      <c r="C4816" s="34"/>
    </row>
    <row r="4817" spans="2:3">
      <c r="B4817" s="20"/>
      <c r="C4817" s="34"/>
    </row>
    <row r="4818" spans="2:3">
      <c r="B4818" s="20"/>
      <c r="C4818" s="34"/>
    </row>
    <row r="4819" spans="2:3">
      <c r="B4819" s="20"/>
      <c r="C4819" s="34"/>
    </row>
    <row r="4820" spans="2:3">
      <c r="B4820" s="20"/>
      <c r="C4820" s="34"/>
    </row>
    <row r="4821" spans="2:3">
      <c r="B4821" s="20"/>
      <c r="C4821" s="34"/>
    </row>
    <row r="4822" spans="2:3">
      <c r="B4822" s="20"/>
      <c r="C4822" s="34"/>
    </row>
    <row r="4823" spans="2:3">
      <c r="B4823" s="20"/>
      <c r="C4823" s="34"/>
    </row>
    <row r="4824" spans="2:3">
      <c r="B4824" s="20"/>
      <c r="C4824" s="34"/>
    </row>
    <row r="4825" spans="2:3">
      <c r="B4825" s="20"/>
      <c r="C4825" s="34"/>
    </row>
    <row r="4826" spans="2:3">
      <c r="B4826" s="20"/>
      <c r="C4826" s="34"/>
    </row>
    <row r="4827" spans="2:3">
      <c r="B4827" s="20"/>
      <c r="C4827" s="34"/>
    </row>
    <row r="4828" spans="2:3">
      <c r="B4828" s="20"/>
      <c r="C4828" s="34"/>
    </row>
    <row r="4829" spans="2:3">
      <c r="B4829" s="20"/>
      <c r="C4829" s="34"/>
    </row>
    <row r="4830" spans="2:3">
      <c r="B4830" s="20"/>
      <c r="C4830" s="34"/>
    </row>
    <row r="4831" spans="2:3">
      <c r="B4831" s="20"/>
      <c r="C4831" s="34"/>
    </row>
    <row r="4832" spans="2:3">
      <c r="B4832" s="20"/>
      <c r="C4832" s="34"/>
    </row>
    <row r="4833" spans="2:3">
      <c r="B4833" s="20"/>
      <c r="C4833" s="34"/>
    </row>
    <row r="4834" spans="2:3">
      <c r="B4834" s="20"/>
      <c r="C4834" s="34"/>
    </row>
    <row r="4835" spans="2:3">
      <c r="B4835" s="20"/>
      <c r="C4835" s="34"/>
    </row>
    <row r="4836" spans="2:3">
      <c r="B4836" s="20"/>
      <c r="C4836" s="34"/>
    </row>
    <row r="4837" spans="2:3">
      <c r="B4837" s="20"/>
      <c r="C4837" s="34"/>
    </row>
    <row r="4838" spans="2:3">
      <c r="B4838" s="20"/>
      <c r="C4838" s="34"/>
    </row>
    <row r="4839" spans="2:3">
      <c r="B4839" s="20"/>
      <c r="C4839" s="34"/>
    </row>
    <row r="4840" spans="2:3">
      <c r="B4840" s="20"/>
      <c r="C4840" s="34"/>
    </row>
    <row r="4841" spans="2:3">
      <c r="B4841" s="20"/>
      <c r="C4841" s="34"/>
    </row>
    <row r="4842" spans="2:3">
      <c r="B4842" s="20"/>
      <c r="C4842" s="34"/>
    </row>
    <row r="4843" spans="2:3">
      <c r="B4843" s="20"/>
      <c r="C4843" s="34"/>
    </row>
    <row r="4844" spans="2:3">
      <c r="B4844" s="20"/>
      <c r="C4844" s="34"/>
    </row>
    <row r="4845" spans="2:3">
      <c r="B4845" s="20"/>
      <c r="C4845" s="34"/>
    </row>
    <row r="4846" spans="2:3">
      <c r="B4846" s="20"/>
      <c r="C4846" s="34"/>
    </row>
    <row r="4847" spans="2:3">
      <c r="B4847" s="20"/>
      <c r="C4847" s="34"/>
    </row>
    <row r="4848" spans="2:3">
      <c r="B4848" s="20"/>
      <c r="C4848" s="34"/>
    </row>
    <row r="4849" spans="2:3">
      <c r="B4849" s="20"/>
      <c r="C4849" s="34"/>
    </row>
    <row r="4850" spans="2:3">
      <c r="B4850" s="20"/>
      <c r="C4850" s="34"/>
    </row>
    <row r="4851" spans="2:3">
      <c r="B4851" s="20"/>
      <c r="C4851" s="34"/>
    </row>
    <row r="4852" spans="2:3">
      <c r="B4852" s="20"/>
      <c r="C4852" s="34"/>
    </row>
    <row r="4853" spans="2:3">
      <c r="B4853" s="20"/>
      <c r="C4853" s="34"/>
    </row>
    <row r="4854" spans="2:3">
      <c r="B4854" s="20"/>
      <c r="C4854" s="34"/>
    </row>
    <row r="4855" spans="2:3">
      <c r="B4855" s="20"/>
      <c r="C4855" s="34"/>
    </row>
    <row r="4856" spans="2:3">
      <c r="B4856" s="20"/>
      <c r="C4856" s="34"/>
    </row>
    <row r="4857" spans="2:3">
      <c r="B4857" s="20"/>
      <c r="C4857" s="34"/>
    </row>
    <row r="4858" spans="2:3">
      <c r="B4858" s="20"/>
      <c r="C4858" s="34"/>
    </row>
    <row r="4859" spans="2:3">
      <c r="B4859" s="20"/>
      <c r="C4859" s="34"/>
    </row>
    <row r="4860" spans="2:3">
      <c r="B4860" s="20"/>
      <c r="C4860" s="34"/>
    </row>
    <row r="4861" spans="2:3">
      <c r="B4861" s="20"/>
      <c r="C4861" s="34"/>
    </row>
    <row r="4862" spans="2:3">
      <c r="B4862" s="20"/>
      <c r="C4862" s="34"/>
    </row>
    <row r="4863" spans="2:3">
      <c r="B4863" s="20"/>
      <c r="C4863" s="34"/>
    </row>
    <row r="4864" spans="2:3">
      <c r="B4864" s="20"/>
      <c r="C4864" s="34"/>
    </row>
    <row r="4865" spans="2:3">
      <c r="B4865" s="20"/>
      <c r="C4865" s="34"/>
    </row>
    <row r="4866" spans="2:3">
      <c r="B4866" s="20"/>
      <c r="C4866" s="34"/>
    </row>
    <row r="4867" spans="2:3">
      <c r="B4867" s="20"/>
      <c r="C4867" s="34"/>
    </row>
    <row r="4868" spans="2:3">
      <c r="B4868" s="20"/>
      <c r="C4868" s="34"/>
    </row>
    <row r="4869" spans="2:3">
      <c r="B4869" s="20"/>
      <c r="C4869" s="34"/>
    </row>
    <row r="4870" spans="2:3">
      <c r="B4870" s="20"/>
      <c r="C4870" s="34"/>
    </row>
    <row r="4871" spans="2:3">
      <c r="B4871" s="20"/>
      <c r="C4871" s="34"/>
    </row>
    <row r="4872" spans="2:3">
      <c r="B4872" s="20"/>
      <c r="C4872" s="34"/>
    </row>
    <row r="4873" spans="2:3">
      <c r="B4873" s="20"/>
      <c r="C4873" s="34"/>
    </row>
    <row r="4874" spans="2:3">
      <c r="B4874" s="20"/>
      <c r="C4874" s="34"/>
    </row>
    <row r="4875" spans="2:3">
      <c r="B4875" s="20"/>
      <c r="C4875" s="34"/>
    </row>
    <row r="4876" spans="2:3">
      <c r="B4876" s="20"/>
      <c r="C4876" s="34"/>
    </row>
    <row r="4877" spans="2:3">
      <c r="B4877" s="20"/>
      <c r="C4877" s="34"/>
    </row>
    <row r="4878" spans="2:3">
      <c r="B4878" s="20"/>
      <c r="C4878" s="34"/>
    </row>
    <row r="4879" spans="2:3">
      <c r="B4879" s="20"/>
      <c r="C4879" s="34"/>
    </row>
    <row r="4880" spans="2:3">
      <c r="B4880" s="20"/>
      <c r="C4880" s="34"/>
    </row>
    <row r="4881" spans="2:3">
      <c r="B4881" s="20"/>
      <c r="C4881" s="34"/>
    </row>
    <row r="4882" spans="2:3">
      <c r="B4882" s="20"/>
      <c r="C4882" s="34"/>
    </row>
    <row r="4883" spans="2:3">
      <c r="B4883" s="20"/>
      <c r="C4883" s="34"/>
    </row>
    <row r="4884" spans="2:3">
      <c r="B4884" s="20"/>
      <c r="C4884" s="34"/>
    </row>
    <row r="4885" spans="2:3">
      <c r="B4885" s="20"/>
      <c r="C4885" s="34"/>
    </row>
    <row r="4886" spans="2:3">
      <c r="B4886" s="20"/>
      <c r="C4886" s="34"/>
    </row>
    <row r="4887" spans="2:3">
      <c r="B4887" s="20"/>
      <c r="C4887" s="34"/>
    </row>
    <row r="4888" spans="2:3">
      <c r="B4888" s="20"/>
      <c r="C4888" s="34"/>
    </row>
    <row r="4889" spans="2:3">
      <c r="B4889" s="20"/>
      <c r="C4889" s="34"/>
    </row>
    <row r="4890" spans="2:3">
      <c r="B4890" s="20"/>
      <c r="C4890" s="34"/>
    </row>
    <row r="4891" spans="2:3">
      <c r="B4891" s="20"/>
      <c r="C4891" s="34"/>
    </row>
    <row r="4892" spans="2:3">
      <c r="B4892" s="20"/>
      <c r="C4892" s="34"/>
    </row>
    <row r="4893" spans="2:3">
      <c r="B4893" s="20"/>
      <c r="C4893" s="34"/>
    </row>
    <row r="4894" spans="2:3">
      <c r="B4894" s="20"/>
      <c r="C4894" s="34"/>
    </row>
    <row r="4895" spans="2:3">
      <c r="B4895" s="20"/>
      <c r="C4895" s="34"/>
    </row>
    <row r="4896" spans="2:3">
      <c r="B4896" s="20"/>
      <c r="C4896" s="34"/>
    </row>
    <row r="4897" spans="2:3">
      <c r="B4897" s="20"/>
      <c r="C4897" s="34"/>
    </row>
    <row r="4898" spans="2:3">
      <c r="B4898" s="20"/>
      <c r="C4898" s="34"/>
    </row>
    <row r="4899" spans="2:3">
      <c r="B4899" s="20"/>
      <c r="C4899" s="34"/>
    </row>
    <row r="4900" spans="2:3">
      <c r="B4900" s="20"/>
      <c r="C4900" s="34"/>
    </row>
    <row r="4901" spans="2:3">
      <c r="B4901" s="20"/>
      <c r="C4901" s="34"/>
    </row>
    <row r="4902" spans="2:3">
      <c r="B4902" s="20"/>
      <c r="C4902" s="34"/>
    </row>
    <row r="4903" spans="2:3">
      <c r="B4903" s="20"/>
      <c r="C4903" s="34"/>
    </row>
    <row r="4904" spans="2:3">
      <c r="B4904" s="20"/>
      <c r="C4904" s="34"/>
    </row>
    <row r="4905" spans="2:3">
      <c r="B4905" s="20"/>
      <c r="C4905" s="34"/>
    </row>
    <row r="4906" spans="2:3">
      <c r="B4906" s="20"/>
      <c r="C4906" s="34"/>
    </row>
    <row r="4907" spans="2:3">
      <c r="B4907" s="20"/>
      <c r="C4907" s="34"/>
    </row>
    <row r="4908" spans="2:3">
      <c r="B4908" s="20"/>
      <c r="C4908" s="34"/>
    </row>
    <row r="4909" spans="2:3">
      <c r="B4909" s="20"/>
      <c r="C4909" s="34"/>
    </row>
    <row r="4910" spans="2:3">
      <c r="B4910" s="20"/>
      <c r="C4910" s="34"/>
    </row>
    <row r="4911" spans="2:3">
      <c r="B4911" s="20"/>
      <c r="C4911" s="34"/>
    </row>
    <row r="4912" spans="2:3">
      <c r="B4912" s="20"/>
      <c r="C4912" s="34"/>
    </row>
    <row r="4913" spans="2:3">
      <c r="B4913" s="20"/>
      <c r="C4913" s="34"/>
    </row>
    <row r="4914" spans="2:3">
      <c r="B4914" s="20"/>
      <c r="C4914" s="34"/>
    </row>
    <row r="4915" spans="2:3">
      <c r="B4915" s="20"/>
      <c r="C4915" s="34"/>
    </row>
    <row r="4916" spans="2:3">
      <c r="B4916" s="20"/>
      <c r="C4916" s="34"/>
    </row>
    <row r="4917" spans="2:3">
      <c r="B4917" s="20"/>
      <c r="C4917" s="34"/>
    </row>
    <row r="4918" spans="2:3">
      <c r="B4918" s="20"/>
      <c r="C4918" s="34"/>
    </row>
    <row r="4919" spans="2:3">
      <c r="B4919" s="20"/>
      <c r="C4919" s="34"/>
    </row>
    <row r="4920" spans="2:3">
      <c r="B4920" s="20"/>
      <c r="C4920" s="34"/>
    </row>
    <row r="4921" spans="2:3">
      <c r="B4921" s="20"/>
      <c r="C4921" s="34"/>
    </row>
    <row r="4922" spans="2:3">
      <c r="B4922" s="20"/>
      <c r="C4922" s="34"/>
    </row>
    <row r="4923" spans="2:3">
      <c r="B4923" s="20"/>
      <c r="C4923" s="34"/>
    </row>
    <row r="4924" spans="2:3">
      <c r="B4924" s="20"/>
      <c r="C4924" s="34"/>
    </row>
    <row r="4925" spans="2:3">
      <c r="B4925" s="20"/>
      <c r="C4925" s="34"/>
    </row>
    <row r="4926" spans="2:3">
      <c r="B4926" s="20"/>
      <c r="C4926" s="34"/>
    </row>
    <row r="4927" spans="2:3">
      <c r="B4927" s="20"/>
      <c r="C4927" s="34"/>
    </row>
    <row r="4928" spans="2:3">
      <c r="B4928" s="20"/>
      <c r="C4928" s="34"/>
    </row>
    <row r="4929" spans="2:3">
      <c r="B4929" s="20"/>
      <c r="C4929" s="34"/>
    </row>
    <row r="4930" spans="2:3">
      <c r="B4930" s="20"/>
      <c r="C4930" s="34"/>
    </row>
    <row r="4931" spans="2:3">
      <c r="B4931" s="20"/>
      <c r="C4931" s="34"/>
    </row>
    <row r="4932" spans="2:3">
      <c r="B4932" s="20"/>
      <c r="C4932" s="34"/>
    </row>
    <row r="4933" spans="2:3">
      <c r="B4933" s="20"/>
      <c r="C4933" s="34"/>
    </row>
    <row r="4934" spans="2:3">
      <c r="B4934" s="20"/>
      <c r="C4934" s="34"/>
    </row>
    <row r="4935" spans="2:3">
      <c r="B4935" s="20"/>
      <c r="C4935" s="34"/>
    </row>
    <row r="4936" spans="2:3">
      <c r="B4936" s="20"/>
      <c r="C4936" s="34"/>
    </row>
    <row r="4937" spans="2:3">
      <c r="B4937" s="20"/>
      <c r="C4937" s="34"/>
    </row>
    <row r="4938" spans="2:3">
      <c r="B4938" s="20"/>
      <c r="C4938" s="34"/>
    </row>
    <row r="4939" spans="2:3">
      <c r="B4939" s="20"/>
      <c r="C4939" s="34"/>
    </row>
    <row r="4940" spans="2:3">
      <c r="B4940" s="20"/>
      <c r="C4940" s="34"/>
    </row>
    <row r="4941" spans="2:3">
      <c r="B4941" s="20"/>
      <c r="C4941" s="34"/>
    </row>
    <row r="4942" spans="2:3">
      <c r="B4942" s="20"/>
      <c r="C4942" s="34"/>
    </row>
    <row r="4943" spans="2:3">
      <c r="B4943" s="20"/>
      <c r="C4943" s="34"/>
    </row>
    <row r="4944" spans="2:3">
      <c r="B4944" s="20"/>
      <c r="C4944" s="34"/>
    </row>
    <row r="4945" spans="2:3">
      <c r="B4945" s="20"/>
      <c r="C4945" s="34"/>
    </row>
    <row r="4946" spans="2:3">
      <c r="B4946" s="20"/>
      <c r="C4946" s="34"/>
    </row>
    <row r="4947" spans="2:3">
      <c r="B4947" s="20"/>
      <c r="C4947" s="34"/>
    </row>
    <row r="4948" spans="2:3">
      <c r="B4948" s="20"/>
      <c r="C4948" s="34"/>
    </row>
    <row r="4949" spans="2:3">
      <c r="B4949" s="20"/>
      <c r="C4949" s="34"/>
    </row>
    <row r="4950" spans="2:3">
      <c r="B4950" s="20"/>
      <c r="C4950" s="34"/>
    </row>
    <row r="4951" spans="2:3">
      <c r="B4951" s="20"/>
      <c r="C4951" s="34"/>
    </row>
    <row r="4952" spans="2:3">
      <c r="B4952" s="20"/>
      <c r="C4952" s="34"/>
    </row>
    <row r="4953" spans="2:3">
      <c r="B4953" s="20"/>
      <c r="C4953" s="34"/>
    </row>
    <row r="4954" spans="2:3">
      <c r="B4954" s="20"/>
      <c r="C4954" s="34"/>
    </row>
    <row r="4955" spans="2:3">
      <c r="B4955" s="20"/>
      <c r="C4955" s="34"/>
    </row>
    <row r="4956" spans="2:3">
      <c r="B4956" s="20"/>
      <c r="C4956" s="34"/>
    </row>
    <row r="4957" spans="2:3">
      <c r="B4957" s="20"/>
      <c r="C4957" s="34"/>
    </row>
    <row r="4958" spans="2:3">
      <c r="B4958" s="20"/>
      <c r="C4958" s="34"/>
    </row>
    <row r="4959" spans="2:3">
      <c r="B4959" s="20"/>
      <c r="C4959" s="34"/>
    </row>
    <row r="4960" spans="2:3">
      <c r="B4960" s="20"/>
      <c r="C4960" s="34"/>
    </row>
    <row r="4961" spans="2:3">
      <c r="B4961" s="20"/>
      <c r="C4961" s="34"/>
    </row>
    <row r="4962" spans="2:3">
      <c r="B4962" s="20"/>
      <c r="C4962" s="34"/>
    </row>
    <row r="4963" spans="2:3">
      <c r="B4963" s="20"/>
      <c r="C4963" s="34"/>
    </row>
    <row r="4964" spans="2:3">
      <c r="B4964" s="20"/>
      <c r="C4964" s="34"/>
    </row>
    <row r="4965" spans="2:3">
      <c r="B4965" s="20"/>
      <c r="C4965" s="34"/>
    </row>
    <row r="4966" spans="2:3">
      <c r="B4966" s="20"/>
      <c r="C4966" s="34"/>
    </row>
    <row r="4967" spans="2:3">
      <c r="B4967" s="20"/>
      <c r="C4967" s="34"/>
    </row>
    <row r="4968" spans="2:3">
      <c r="B4968" s="20"/>
      <c r="C4968" s="34"/>
    </row>
    <row r="4969" spans="2:3">
      <c r="B4969" s="20"/>
      <c r="C4969" s="34"/>
    </row>
    <row r="4970" spans="2:3">
      <c r="B4970" s="20"/>
      <c r="C4970" s="34"/>
    </row>
    <row r="4971" spans="2:3">
      <c r="B4971" s="20"/>
      <c r="C4971" s="34"/>
    </row>
    <row r="4972" spans="2:3">
      <c r="B4972" s="20"/>
      <c r="C4972" s="34"/>
    </row>
    <row r="4973" spans="2:3">
      <c r="B4973" s="20"/>
      <c r="C4973" s="34"/>
    </row>
    <row r="4974" spans="2:3">
      <c r="B4974" s="20"/>
      <c r="C4974" s="34"/>
    </row>
    <row r="4975" spans="2:3">
      <c r="B4975" s="20"/>
      <c r="C4975" s="34"/>
    </row>
    <row r="4976" spans="2:3">
      <c r="B4976" s="20"/>
      <c r="C4976" s="34"/>
    </row>
    <row r="4977" spans="2:3">
      <c r="B4977" s="20"/>
      <c r="C4977" s="34"/>
    </row>
    <row r="4978" spans="2:3">
      <c r="B4978" s="20"/>
      <c r="C4978" s="34"/>
    </row>
    <row r="4979" spans="2:3">
      <c r="B4979" s="20"/>
      <c r="C4979" s="34"/>
    </row>
    <row r="4980" spans="2:3">
      <c r="B4980" s="20"/>
      <c r="C4980" s="34"/>
    </row>
    <row r="4981" spans="2:3">
      <c r="B4981" s="20"/>
      <c r="C4981" s="34"/>
    </row>
    <row r="4982" spans="2:3">
      <c r="B4982" s="20"/>
      <c r="C4982" s="34"/>
    </row>
    <row r="4983" spans="2:3">
      <c r="B4983" s="20"/>
      <c r="C4983" s="34"/>
    </row>
    <row r="4984" spans="2:3">
      <c r="B4984" s="20"/>
      <c r="C4984" s="34"/>
    </row>
    <row r="4985" spans="2:3">
      <c r="B4985" s="20"/>
      <c r="C4985" s="34"/>
    </row>
    <row r="4986" spans="2:3">
      <c r="B4986" s="20"/>
      <c r="C4986" s="34"/>
    </row>
    <row r="4987" spans="2:3">
      <c r="B4987" s="20"/>
      <c r="C4987" s="34"/>
    </row>
    <row r="4988" spans="2:3">
      <c r="B4988" s="20"/>
      <c r="C4988" s="34"/>
    </row>
    <row r="4989" spans="2:3">
      <c r="B4989" s="20"/>
      <c r="C4989" s="34"/>
    </row>
    <row r="4990" spans="2:3">
      <c r="B4990" s="20"/>
      <c r="C4990" s="34"/>
    </row>
    <row r="4991" spans="2:3">
      <c r="B4991" s="20"/>
      <c r="C4991" s="34"/>
    </row>
    <row r="4992" spans="2:3">
      <c r="B4992" s="20"/>
      <c r="C4992" s="34"/>
    </row>
    <row r="4993" spans="2:3">
      <c r="B4993" s="20"/>
      <c r="C4993" s="34"/>
    </row>
    <row r="4994" spans="2:3">
      <c r="B4994" s="20"/>
      <c r="C4994" s="34"/>
    </row>
    <row r="4995" spans="2:3">
      <c r="B4995" s="20"/>
      <c r="C4995" s="34"/>
    </row>
    <row r="4996" spans="2:3">
      <c r="B4996" s="20"/>
      <c r="C4996" s="34"/>
    </row>
    <row r="4997" spans="2:3">
      <c r="B4997" s="20"/>
      <c r="C4997" s="34"/>
    </row>
    <row r="4998" spans="2:3">
      <c r="B4998" s="20"/>
      <c r="C4998" s="34"/>
    </row>
    <row r="4999" spans="2:3">
      <c r="B4999" s="20"/>
      <c r="C4999" s="34"/>
    </row>
    <row r="5000" spans="2:3">
      <c r="B5000" s="20"/>
      <c r="C5000" s="34"/>
    </row>
    <row r="5001" spans="2:3">
      <c r="B5001" s="20"/>
      <c r="C5001" s="34"/>
    </row>
    <row r="5002" spans="2:3">
      <c r="B5002" s="20"/>
      <c r="C5002" s="34"/>
    </row>
    <row r="5003" spans="2:3">
      <c r="B5003" s="20"/>
      <c r="C5003" s="34"/>
    </row>
    <row r="5004" spans="2:3">
      <c r="B5004" s="20"/>
      <c r="C5004" s="34"/>
    </row>
    <row r="5005" spans="2:3">
      <c r="B5005" s="20"/>
      <c r="C5005" s="34"/>
    </row>
    <row r="5006" spans="2:3">
      <c r="B5006" s="20"/>
      <c r="C5006" s="34"/>
    </row>
    <row r="5007" spans="2:3">
      <c r="B5007" s="20"/>
      <c r="C5007" s="34"/>
    </row>
    <row r="5008" spans="2:3">
      <c r="B5008" s="20"/>
      <c r="C5008" s="34"/>
    </row>
    <row r="5009" spans="2:3">
      <c r="B5009" s="20"/>
      <c r="C5009" s="34"/>
    </row>
    <row r="5010" spans="2:3">
      <c r="B5010" s="20"/>
      <c r="C5010" s="34"/>
    </row>
    <row r="5011" spans="2:3">
      <c r="B5011" s="20"/>
      <c r="C5011" s="34"/>
    </row>
    <row r="5012" spans="2:3">
      <c r="B5012" s="20"/>
      <c r="C5012" s="34"/>
    </row>
    <row r="5013" spans="2:3">
      <c r="B5013" s="20"/>
      <c r="C5013" s="34"/>
    </row>
    <row r="5014" spans="2:3">
      <c r="B5014" s="20"/>
      <c r="C5014" s="34"/>
    </row>
    <row r="5015" spans="2:3">
      <c r="B5015" s="20"/>
      <c r="C5015" s="34"/>
    </row>
    <row r="5016" spans="2:3">
      <c r="B5016" s="20"/>
      <c r="C5016" s="34"/>
    </row>
    <row r="5017" spans="2:3">
      <c r="B5017" s="20"/>
      <c r="C5017" s="34"/>
    </row>
    <row r="5018" spans="2:3">
      <c r="B5018" s="20"/>
      <c r="C5018" s="34"/>
    </row>
    <row r="5019" spans="2:3">
      <c r="B5019" s="20"/>
      <c r="C5019" s="34"/>
    </row>
    <row r="5020" spans="2:3">
      <c r="B5020" s="20"/>
      <c r="C5020" s="34"/>
    </row>
    <row r="5021" spans="2:3">
      <c r="B5021" s="20"/>
      <c r="C5021" s="34"/>
    </row>
    <row r="5022" spans="2:3">
      <c r="B5022" s="20"/>
      <c r="C5022" s="34"/>
    </row>
    <row r="5023" spans="2:3">
      <c r="B5023" s="20"/>
      <c r="C5023" s="34"/>
    </row>
    <row r="5024" spans="2:3">
      <c r="B5024" s="20"/>
      <c r="C5024" s="34"/>
    </row>
    <row r="5025" spans="2:3">
      <c r="B5025" s="20"/>
      <c r="C5025" s="34"/>
    </row>
    <row r="5026" spans="2:3">
      <c r="B5026" s="20"/>
      <c r="C5026" s="34"/>
    </row>
    <row r="5027" spans="2:3">
      <c r="B5027" s="20"/>
      <c r="C5027" s="34"/>
    </row>
    <row r="5028" spans="2:3">
      <c r="B5028" s="20"/>
      <c r="C5028" s="34"/>
    </row>
    <row r="5029" spans="2:3">
      <c r="B5029" s="20"/>
      <c r="C5029" s="34"/>
    </row>
    <row r="5030" spans="2:3">
      <c r="B5030" s="20"/>
      <c r="C5030" s="34"/>
    </row>
    <row r="5031" spans="2:3">
      <c r="B5031" s="20"/>
      <c r="C5031" s="34"/>
    </row>
    <row r="5032" spans="2:3">
      <c r="B5032" s="20"/>
      <c r="C5032" s="34"/>
    </row>
    <row r="5033" spans="2:3">
      <c r="B5033" s="20"/>
      <c r="C5033" s="34"/>
    </row>
    <row r="5034" spans="2:3">
      <c r="B5034" s="20"/>
      <c r="C5034" s="34"/>
    </row>
    <row r="5035" spans="2:3">
      <c r="B5035" s="20"/>
      <c r="C5035" s="34"/>
    </row>
    <row r="5036" spans="2:3">
      <c r="B5036" s="20"/>
      <c r="C5036" s="34"/>
    </row>
    <row r="5037" spans="2:3">
      <c r="B5037" s="20"/>
      <c r="C5037" s="34"/>
    </row>
    <row r="5038" spans="2:3">
      <c r="B5038" s="20"/>
      <c r="C5038" s="34"/>
    </row>
    <row r="5039" spans="2:3">
      <c r="B5039" s="20"/>
      <c r="C5039" s="34"/>
    </row>
    <row r="5040" spans="2:3">
      <c r="B5040" s="20"/>
      <c r="C5040" s="34"/>
    </row>
    <row r="5041" spans="2:3">
      <c r="B5041" s="20"/>
      <c r="C5041" s="34"/>
    </row>
    <row r="5042" spans="2:3">
      <c r="B5042" s="20"/>
      <c r="C5042" s="34"/>
    </row>
    <row r="5043" spans="2:3">
      <c r="B5043" s="20"/>
      <c r="C5043" s="34"/>
    </row>
    <row r="5044" spans="2:3">
      <c r="B5044" s="20"/>
      <c r="C5044" s="34"/>
    </row>
    <row r="5045" spans="2:3">
      <c r="B5045" s="20"/>
      <c r="C5045" s="34"/>
    </row>
    <row r="5046" spans="2:3">
      <c r="B5046" s="20"/>
      <c r="C5046" s="34"/>
    </row>
    <row r="5047" spans="2:3">
      <c r="B5047" s="20"/>
      <c r="C5047" s="34"/>
    </row>
    <row r="5048" spans="2:3">
      <c r="B5048" s="20"/>
      <c r="C5048" s="34"/>
    </row>
    <row r="5049" spans="2:3">
      <c r="B5049" s="20"/>
      <c r="C5049" s="34"/>
    </row>
    <row r="5050" spans="2:3">
      <c r="B5050" s="20"/>
      <c r="C5050" s="34"/>
    </row>
    <row r="5051" spans="2:3">
      <c r="B5051" s="20"/>
      <c r="C5051" s="34"/>
    </row>
    <row r="5052" spans="2:3">
      <c r="B5052" s="20"/>
      <c r="C5052" s="34"/>
    </row>
    <row r="5053" spans="2:3">
      <c r="B5053" s="20"/>
      <c r="C5053" s="34"/>
    </row>
    <row r="5054" spans="2:3">
      <c r="B5054" s="20"/>
      <c r="C5054" s="34"/>
    </row>
    <row r="5055" spans="2:3">
      <c r="B5055" s="20"/>
      <c r="C5055" s="34"/>
    </row>
    <row r="5056" spans="2:3">
      <c r="B5056" s="20"/>
      <c r="C5056" s="34"/>
    </row>
    <row r="5057" spans="2:3">
      <c r="B5057" s="20"/>
      <c r="C5057" s="34"/>
    </row>
    <row r="5058" spans="2:3">
      <c r="B5058" s="20"/>
      <c r="C5058" s="34"/>
    </row>
    <row r="5059" spans="2:3">
      <c r="B5059" s="20"/>
      <c r="C5059" s="34"/>
    </row>
    <row r="5060" spans="2:3">
      <c r="B5060" s="20"/>
      <c r="C5060" s="34"/>
    </row>
    <row r="5061" spans="2:3">
      <c r="B5061" s="20"/>
      <c r="C5061" s="34"/>
    </row>
    <row r="5062" spans="2:3">
      <c r="B5062" s="20"/>
      <c r="C5062" s="34"/>
    </row>
    <row r="5063" spans="2:3">
      <c r="B5063" s="20"/>
      <c r="C5063" s="34"/>
    </row>
    <row r="5064" spans="2:3">
      <c r="B5064" s="20"/>
      <c r="C5064" s="34"/>
    </row>
    <row r="5065" spans="2:3">
      <c r="B5065" s="20"/>
      <c r="C5065" s="34"/>
    </row>
    <row r="5066" spans="2:3">
      <c r="B5066" s="20"/>
      <c r="C5066" s="34"/>
    </row>
    <row r="5067" spans="2:3">
      <c r="B5067" s="20"/>
      <c r="C5067" s="34"/>
    </row>
    <row r="5068" spans="2:3">
      <c r="B5068" s="20"/>
      <c r="C5068" s="34"/>
    </row>
    <row r="5069" spans="2:3">
      <c r="B5069" s="20"/>
      <c r="C5069" s="34"/>
    </row>
    <row r="5070" spans="2:3">
      <c r="B5070" s="20"/>
      <c r="C5070" s="34"/>
    </row>
    <row r="5071" spans="2:3">
      <c r="B5071" s="20"/>
      <c r="C5071" s="34"/>
    </row>
    <row r="5072" spans="2:3">
      <c r="B5072" s="20"/>
      <c r="C5072" s="34"/>
    </row>
    <row r="5073" spans="2:3">
      <c r="B5073" s="20"/>
      <c r="C5073" s="34"/>
    </row>
    <row r="5074" spans="2:3">
      <c r="B5074" s="20"/>
      <c r="C5074" s="34"/>
    </row>
    <row r="5075" spans="2:3">
      <c r="B5075" s="20"/>
      <c r="C5075" s="34"/>
    </row>
    <row r="5076" spans="2:3">
      <c r="B5076" s="20"/>
      <c r="C5076" s="34"/>
    </row>
    <row r="5077" spans="2:3">
      <c r="B5077" s="20"/>
      <c r="C5077" s="34"/>
    </row>
    <row r="5078" spans="2:3">
      <c r="B5078" s="20"/>
      <c r="C5078" s="34"/>
    </row>
    <row r="5079" spans="2:3">
      <c r="B5079" s="20"/>
      <c r="C5079" s="34"/>
    </row>
    <row r="5080" spans="2:3">
      <c r="B5080" s="20"/>
      <c r="C5080" s="34"/>
    </row>
    <row r="5081" spans="2:3">
      <c r="B5081" s="20"/>
      <c r="C5081" s="34"/>
    </row>
    <row r="5082" spans="2:3">
      <c r="B5082" s="20"/>
      <c r="C5082" s="34"/>
    </row>
    <row r="5083" spans="2:3">
      <c r="B5083" s="20"/>
      <c r="C5083" s="34"/>
    </row>
    <row r="5084" spans="2:3">
      <c r="B5084" s="20"/>
      <c r="C5084" s="34"/>
    </row>
    <row r="5085" spans="2:3">
      <c r="B5085" s="20"/>
      <c r="C5085" s="34"/>
    </row>
    <row r="5086" spans="2:3">
      <c r="B5086" s="20"/>
      <c r="C5086" s="34"/>
    </row>
    <row r="5087" spans="2:3">
      <c r="B5087" s="20"/>
      <c r="C5087" s="34"/>
    </row>
    <row r="5088" spans="2:3">
      <c r="B5088" s="20"/>
      <c r="C5088" s="34"/>
    </row>
    <row r="5089" spans="2:3">
      <c r="B5089" s="20"/>
      <c r="C5089" s="34"/>
    </row>
    <row r="5090" spans="2:3">
      <c r="B5090" s="20"/>
      <c r="C5090" s="34"/>
    </row>
    <row r="5091" spans="2:3">
      <c r="B5091" s="20"/>
      <c r="C5091" s="34"/>
    </row>
    <row r="5092" spans="2:3">
      <c r="B5092" s="20"/>
      <c r="C5092" s="34"/>
    </row>
    <row r="5093" spans="2:3">
      <c r="B5093" s="20"/>
      <c r="C5093" s="34"/>
    </row>
    <row r="5094" spans="2:3">
      <c r="B5094" s="20"/>
      <c r="C5094" s="34"/>
    </row>
  </sheetData>
  <mergeCells count="2">
    <mergeCell ref="K1:L1"/>
    <mergeCell ref="A1:H1"/>
  </mergeCells>
  <phoneticPr fontId="2"/>
  <dataValidations xWindow="691" yWindow="208" count="4">
    <dataValidation type="list" allowBlank="1" showInputMessage="1" showErrorMessage="1" prompt="1：1分足_x000a_5：5分足_x000a_15：15分足_x000a_30：30分足_x000a_60：時足_x000a_B：日足（営業日ﾍﾞｰｽ）_x000a_T：日足（取引日ﾍﾞｰｽ）" sqref="L5">
      <formula1>"1,5,15,30,60,B,T"</formula1>
    </dataValidation>
    <dataValidation allowBlank="1" showInputMessage="1" showErrorMessage="1" prompt="分足：_x000a_1～5（日数）を指定_x000a_日足：_x000a_1～36（月数）を指定_x000a_本数指定：0" sqref="L6"/>
    <dataValidation type="list" allowBlank="1" showInputMessage="1" showErrorMessage="1" prompt="D：降順_x000a_A：昇順" sqref="L7">
      <formula1>"D,A"</formula1>
    </dataValidation>
    <dataValidation allowBlank="1" showInputMessage="1" showErrorMessage="1" prompt="足取得期間を0にした上で指定する" sqref="L8"/>
  </dataValidations>
  <pageMargins left="0.75" right="0.75" top="1" bottom="1" header="0.51200000000000001" footer="0.51200000000000001"/>
  <pageSetup paperSize="9" orientation="portrait" horizontalDpi="300" verticalDpi="300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7170" r:id="rId4" name="Button 2">
              <controlPr defaultSize="0" print="0" autoFill="0" autoPict="0" macro="[0]!時間足データクリア">
                <anchor moveWithCells="1" sizeWithCells="1">
                  <from>
                    <xdr:col>10</xdr:col>
                    <xdr:colOff>0</xdr:colOff>
                    <xdr:row>9</xdr:row>
                    <xdr:rowOff>0</xdr:rowOff>
                  </from>
                  <to>
                    <xdr:col>12</xdr:col>
                    <xdr:colOff>0</xdr:colOff>
                    <xdr:row>12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0"/>
  <dimension ref="A1:R5094"/>
  <sheetViews>
    <sheetView workbookViewId="0">
      <selection activeCell="H3" sqref="H3"/>
    </sheetView>
  </sheetViews>
  <sheetFormatPr defaultRowHeight="13.5"/>
  <cols>
    <col min="1" max="1" width="10.5" style="79" customWidth="1"/>
    <col min="2" max="2" width="11.375" customWidth="1"/>
    <col min="9" max="9" width="3.125" customWidth="1"/>
    <col min="12" max="12" width="3.125" customWidth="1"/>
    <col min="13" max="13" width="10.5" bestFit="1" customWidth="1"/>
    <col min="14" max="14" width="10.5" customWidth="1"/>
  </cols>
  <sheetData>
    <row r="1" spans="1:18">
      <c r="A1" s="371" t="s">
        <v>169</v>
      </c>
      <c r="B1" s="372"/>
      <c r="C1" s="372"/>
      <c r="D1" s="372"/>
      <c r="E1" s="372"/>
      <c r="F1" s="372"/>
      <c r="G1" s="372"/>
      <c r="H1" s="373"/>
      <c r="J1" s="367" t="s">
        <v>24</v>
      </c>
      <c r="K1" s="367"/>
      <c r="M1" t="s">
        <v>160</v>
      </c>
    </row>
    <row r="2" spans="1:18">
      <c r="B2" s="79" t="s">
        <v>163</v>
      </c>
      <c r="C2" s="92" t="s">
        <v>162</v>
      </c>
      <c r="D2" s="79" t="s">
        <v>25</v>
      </c>
      <c r="E2" s="79" t="s">
        <v>5</v>
      </c>
      <c r="F2" s="79" t="s">
        <v>6</v>
      </c>
      <c r="G2" s="79" t="s">
        <v>7</v>
      </c>
      <c r="H2" s="79" t="s">
        <v>167</v>
      </c>
      <c r="J2" s="4" t="s">
        <v>26</v>
      </c>
      <c r="K2" s="6">
        <v>0</v>
      </c>
      <c r="M2" t="str">
        <f>[1]!opcandle($K$2,$K$3,$K$4,$K$5,$K$6,"取引日付",A3,$K$7,$K$8)</f>
        <v>opcandle($K$2,$K$3,$K$4,$K$5,$K$6,"取引日付",A3,$K$7,$K$8)</v>
      </c>
    </row>
    <row r="3" spans="1:18">
      <c r="A3" s="261">
        <v>43140</v>
      </c>
      <c r="B3" s="20">
        <f>IFERROR(IF(C3=TIMEVALUE("9:00"),A3,""),"")</f>
        <v>43140</v>
      </c>
      <c r="C3" s="263">
        <v>0.375</v>
      </c>
      <c r="D3" s="82">
        <v>145</v>
      </c>
      <c r="E3" s="82">
        <v>165</v>
      </c>
      <c r="F3" s="82">
        <v>140</v>
      </c>
      <c r="G3" s="156">
        <v>165</v>
      </c>
      <c r="H3">
        <f>IF(G3="","",IFERROR(G3-建玉状況!$J$4,""))</f>
        <v>50</v>
      </c>
      <c r="J3" s="4" t="s">
        <v>63</v>
      </c>
      <c r="K3" s="5" t="s">
        <v>59</v>
      </c>
      <c r="M3" t="str">
        <f>[1]!opcandle($K$2,$K$3,$K$4,$K$5,$K$6,"約定時刻",C3,$K$7,$K$8)</f>
        <v>opcandle($K$2,$K$3,$K$4,$K$5,$K$6,"約定時刻",C3,$K$7,$K$8)</v>
      </c>
    </row>
    <row r="4" spans="1:18">
      <c r="A4" s="262">
        <v>43140</v>
      </c>
      <c r="B4" s="20" t="str">
        <f t="shared" ref="B4:B67" si="0">IFERROR(IF(C4=TIMEVALUE("9:00"),A4,""),"")</f>
        <v/>
      </c>
      <c r="C4" s="264">
        <v>0.41666666666666669</v>
      </c>
      <c r="D4" s="91">
        <v>180</v>
      </c>
      <c r="E4" s="91">
        <v>190</v>
      </c>
      <c r="F4" s="91">
        <v>165</v>
      </c>
      <c r="G4" s="158">
        <v>165</v>
      </c>
      <c r="H4">
        <f>IF(G4="","",IFERROR(G4-建玉状況!$J$4,""))</f>
        <v>50</v>
      </c>
      <c r="J4" s="4" t="s">
        <v>64</v>
      </c>
      <c r="K4" s="17">
        <f>発注シート!G10</f>
        <v>22625</v>
      </c>
      <c r="M4" t="str">
        <f>[1]!opcandle($K$2,$K$3,$K$4,$K$5,$K$6,"始値",D3,$K$7,$K$8)</f>
        <v>opcandle($K$2,$K$3,$K$4,$K$5,$K$6,"始値",D3,$K$7,$K$8)</v>
      </c>
    </row>
    <row r="5" spans="1:18">
      <c r="A5" s="262">
        <v>43140</v>
      </c>
      <c r="B5" s="20" t="str">
        <f t="shared" si="0"/>
        <v/>
      </c>
      <c r="C5" s="264">
        <v>0.45833333333333331</v>
      </c>
      <c r="D5" s="91">
        <v>160</v>
      </c>
      <c r="E5" s="91">
        <v>170</v>
      </c>
      <c r="F5" s="91">
        <v>160</v>
      </c>
      <c r="G5" s="158">
        <v>170</v>
      </c>
      <c r="H5">
        <f>IF(G5="","",IFERROR(G5-建玉状況!$J$4,""))</f>
        <v>55</v>
      </c>
      <c r="J5" s="4" t="s">
        <v>27</v>
      </c>
      <c r="K5" s="5">
        <v>60</v>
      </c>
      <c r="M5" t="str">
        <f>[1]!opcandle($K$2,$K$3,$K$4,$K$5,$K$6,"高値",E3,$K$7,$K$8)</f>
        <v>opcandle($K$2,$K$3,$K$4,$K$5,$K$6,"高値",E3,$K$7,$K$8)</v>
      </c>
    </row>
    <row r="6" spans="1:18">
      <c r="A6" s="262">
        <v>43140</v>
      </c>
      <c r="B6" s="20" t="str">
        <f t="shared" si="0"/>
        <v/>
      </c>
      <c r="C6" s="264">
        <v>0.5</v>
      </c>
      <c r="D6" s="91">
        <v>175</v>
      </c>
      <c r="E6" s="91">
        <v>190</v>
      </c>
      <c r="F6" s="91">
        <v>170</v>
      </c>
      <c r="G6" s="158">
        <v>170</v>
      </c>
      <c r="H6">
        <f>IF(G6="","",IFERROR(G6-建玉状況!$J$4,""))</f>
        <v>55</v>
      </c>
      <c r="J6" s="4" t="s">
        <v>28</v>
      </c>
      <c r="K6" s="5">
        <v>5</v>
      </c>
      <c r="M6" t="str">
        <f>[1]!opcandle($K$2,$K$3,$K$4,$K$5,$K$6,"安値",F3,$K$7,$K$8)</f>
        <v>opcandle($K$2,$K$3,$K$4,$K$5,$K$6,"安値",F3,$K$7,$K$8)</v>
      </c>
    </row>
    <row r="7" spans="1:18">
      <c r="A7" s="262">
        <v>43140</v>
      </c>
      <c r="B7" s="20" t="str">
        <f t="shared" si="0"/>
        <v/>
      </c>
      <c r="C7" s="264">
        <v>0.54166666666666663</v>
      </c>
      <c r="D7" s="91">
        <v>170</v>
      </c>
      <c r="E7" s="91">
        <v>195</v>
      </c>
      <c r="F7" s="91">
        <v>170</v>
      </c>
      <c r="G7" s="158">
        <v>185</v>
      </c>
      <c r="H7">
        <f>IF(G7="","",IFERROR(G7-建玉状況!$J$4,""))</f>
        <v>70</v>
      </c>
      <c r="J7" s="4" t="s">
        <v>29</v>
      </c>
      <c r="K7" s="5" t="s">
        <v>103</v>
      </c>
      <c r="M7" t="str">
        <f>[1]!opcandle($K$2,$K$3,$K$4,$K$5,$K$6,"終値",G3,$K$7,$K$8)</f>
        <v>opcandle($K$2,$K$3,$K$4,$K$5,$K$6,"終値",G3,$K$7,$K$8)</v>
      </c>
    </row>
    <row r="8" spans="1:18">
      <c r="A8" s="262">
        <v>43140</v>
      </c>
      <c r="B8" s="20" t="str">
        <f t="shared" si="0"/>
        <v/>
      </c>
      <c r="C8" s="264">
        <v>0.58333333333333337</v>
      </c>
      <c r="D8" s="91">
        <v>190</v>
      </c>
      <c r="E8" s="91">
        <v>205</v>
      </c>
      <c r="F8" s="91">
        <v>180</v>
      </c>
      <c r="G8" s="158">
        <v>200</v>
      </c>
      <c r="H8">
        <f>IF(G8="","",IFERROR(G8-建玉状況!$J$4,""))</f>
        <v>85</v>
      </c>
      <c r="J8" s="7" t="s">
        <v>30</v>
      </c>
      <c r="K8" s="8">
        <v>0</v>
      </c>
      <c r="M8" t="s">
        <v>142</v>
      </c>
    </row>
    <row r="9" spans="1:18">
      <c r="A9" s="262">
        <v>43140</v>
      </c>
      <c r="B9" s="20" t="str">
        <f t="shared" si="0"/>
        <v/>
      </c>
      <c r="C9" s="264">
        <v>0.625</v>
      </c>
      <c r="D9" s="91">
        <v>210</v>
      </c>
      <c r="E9" s="91">
        <v>215</v>
      </c>
      <c r="F9" s="91">
        <v>205</v>
      </c>
      <c r="G9" s="158">
        <v>210</v>
      </c>
      <c r="H9">
        <f>IF(G9="","",IFERROR(G9-建玉状況!$J$4,""))</f>
        <v>95</v>
      </c>
    </row>
    <row r="10" spans="1:18">
      <c r="A10" s="262">
        <v>43140</v>
      </c>
      <c r="B10" s="20" t="str">
        <f t="shared" si="0"/>
        <v/>
      </c>
      <c r="C10" s="264">
        <v>0.66666666666666663</v>
      </c>
      <c r="D10" s="91">
        <v>210</v>
      </c>
      <c r="E10" s="91">
        <v>210</v>
      </c>
      <c r="F10" s="91">
        <v>210</v>
      </c>
      <c r="G10" s="158">
        <v>210</v>
      </c>
      <c r="H10">
        <f>IF(G10="","",IFERROR(G10-建玉状況!$J$4,""))</f>
        <v>95</v>
      </c>
      <c r="R10" s="79"/>
    </row>
    <row r="11" spans="1:18">
      <c r="A11" s="262">
        <v>43140</v>
      </c>
      <c r="B11" s="20" t="str">
        <f t="shared" si="0"/>
        <v/>
      </c>
      <c r="C11" s="264">
        <v>0.70833333333333337</v>
      </c>
      <c r="D11" s="91">
        <v>210</v>
      </c>
      <c r="E11" s="91">
        <v>210</v>
      </c>
      <c r="F11" s="91">
        <v>210</v>
      </c>
      <c r="G11" s="158">
        <v>210</v>
      </c>
      <c r="H11">
        <f>IF(G11="","",IFERROR(G11-建玉状況!$J$4,""))</f>
        <v>95</v>
      </c>
      <c r="R11" s="79"/>
    </row>
    <row r="12" spans="1:18">
      <c r="A12" s="262">
        <v>43140</v>
      </c>
      <c r="B12" s="20" t="str">
        <f t="shared" si="0"/>
        <v/>
      </c>
      <c r="C12" s="264">
        <v>0.75</v>
      </c>
      <c r="D12" s="91">
        <v>210</v>
      </c>
      <c r="E12" s="91">
        <v>210</v>
      </c>
      <c r="F12" s="91">
        <v>210</v>
      </c>
      <c r="G12" s="158">
        <v>210</v>
      </c>
      <c r="H12">
        <f>IF(G12="","",IFERROR(G12-建玉状況!$J$4,""))</f>
        <v>95</v>
      </c>
      <c r="R12" s="79"/>
    </row>
    <row r="13" spans="1:18">
      <c r="A13" s="262">
        <v>43140</v>
      </c>
      <c r="B13" s="20" t="str">
        <f t="shared" si="0"/>
        <v/>
      </c>
      <c r="C13" s="264">
        <v>0.79166666666666663</v>
      </c>
      <c r="D13" s="91">
        <v>210</v>
      </c>
      <c r="E13" s="91">
        <v>210</v>
      </c>
      <c r="F13" s="91">
        <v>210</v>
      </c>
      <c r="G13" s="158">
        <v>210</v>
      </c>
      <c r="H13">
        <f>IF(G13="","",IFERROR(G13-建玉状況!$J$4,""))</f>
        <v>95</v>
      </c>
      <c r="R13" s="79"/>
    </row>
    <row r="14" spans="1:18">
      <c r="A14" s="262">
        <v>43140</v>
      </c>
      <c r="B14" s="20" t="str">
        <f t="shared" si="0"/>
        <v/>
      </c>
      <c r="C14" s="264">
        <v>0.83333333333333337</v>
      </c>
      <c r="D14" s="91">
        <v>210</v>
      </c>
      <c r="E14" s="91">
        <v>210</v>
      </c>
      <c r="F14" s="91">
        <v>210</v>
      </c>
      <c r="G14" s="158">
        <v>210</v>
      </c>
      <c r="H14">
        <f>IF(G14="","",IFERROR(G14-建玉状況!$J$4,""))</f>
        <v>95</v>
      </c>
      <c r="R14" s="79"/>
    </row>
    <row r="15" spans="1:18">
      <c r="A15" s="262">
        <v>43140</v>
      </c>
      <c r="B15" s="20" t="str">
        <f t="shared" si="0"/>
        <v/>
      </c>
      <c r="C15" s="264">
        <v>0.875</v>
      </c>
      <c r="D15" s="91">
        <v>210</v>
      </c>
      <c r="E15" s="91">
        <v>210</v>
      </c>
      <c r="F15" s="91">
        <v>210</v>
      </c>
      <c r="G15" s="158">
        <v>210</v>
      </c>
      <c r="H15">
        <f>IF(G15="","",IFERROR(G15-建玉状況!$J$4,""))</f>
        <v>95</v>
      </c>
      <c r="R15" s="79"/>
    </row>
    <row r="16" spans="1:18">
      <c r="A16" s="262">
        <v>43140</v>
      </c>
      <c r="B16" s="20" t="str">
        <f t="shared" si="0"/>
        <v/>
      </c>
      <c r="C16" s="264">
        <v>0.91666666666666663</v>
      </c>
      <c r="D16" s="91">
        <v>210</v>
      </c>
      <c r="E16" s="91">
        <v>210</v>
      </c>
      <c r="F16" s="91">
        <v>210</v>
      </c>
      <c r="G16" s="158">
        <v>210</v>
      </c>
      <c r="H16" s="91">
        <f>IF(G16="","",IFERROR(G16-建玉状況!$J$4,""))</f>
        <v>95</v>
      </c>
      <c r="R16" s="79"/>
    </row>
    <row r="17" spans="1:18">
      <c r="A17" s="262">
        <v>43140</v>
      </c>
      <c r="B17" s="20" t="str">
        <f t="shared" si="0"/>
        <v/>
      </c>
      <c r="C17" s="264">
        <v>0.95833333333333337</v>
      </c>
      <c r="D17" s="91">
        <v>210</v>
      </c>
      <c r="E17" s="91">
        <v>210</v>
      </c>
      <c r="F17" s="91">
        <v>210</v>
      </c>
      <c r="G17" s="158">
        <v>210</v>
      </c>
      <c r="H17">
        <f>IF(G17="","",IFERROR(G17-建玉状況!$J$4,""))</f>
        <v>95</v>
      </c>
      <c r="R17" s="79"/>
    </row>
    <row r="18" spans="1:18">
      <c r="A18" s="262">
        <v>43141</v>
      </c>
      <c r="B18" s="20" t="str">
        <f t="shared" si="0"/>
        <v/>
      </c>
      <c r="C18" s="264">
        <v>0</v>
      </c>
      <c r="D18" s="91">
        <v>210</v>
      </c>
      <c r="E18" s="91">
        <v>210</v>
      </c>
      <c r="F18" s="91">
        <v>210</v>
      </c>
      <c r="G18" s="158">
        <v>210</v>
      </c>
      <c r="H18">
        <f>IF(G18="","",IFERROR(G18-建玉状況!$J$4,""))</f>
        <v>95</v>
      </c>
    </row>
    <row r="19" spans="1:18">
      <c r="A19" s="262">
        <v>43141</v>
      </c>
      <c r="B19" s="20" t="str">
        <f t="shared" si="0"/>
        <v/>
      </c>
      <c r="C19" s="264">
        <v>4.1666666666666664E-2</v>
      </c>
      <c r="D19" s="91">
        <v>210</v>
      </c>
      <c r="E19" s="91">
        <v>210</v>
      </c>
      <c r="F19" s="91">
        <v>210</v>
      </c>
      <c r="G19" s="158">
        <v>210</v>
      </c>
      <c r="H19">
        <f>IF(G19="","",IFERROR(G19-建玉状況!$J$4,""))</f>
        <v>95</v>
      </c>
      <c r="O19" s="79"/>
      <c r="P19" s="79"/>
      <c r="Q19" s="79"/>
      <c r="R19" s="79"/>
    </row>
    <row r="20" spans="1:18">
      <c r="A20" s="262">
        <v>43141</v>
      </c>
      <c r="B20" s="20" t="str">
        <f t="shared" si="0"/>
        <v/>
      </c>
      <c r="C20" s="264">
        <v>8.3333333333333329E-2</v>
      </c>
      <c r="D20" s="91">
        <v>210</v>
      </c>
      <c r="E20" s="91">
        <v>210</v>
      </c>
      <c r="F20" s="91">
        <v>210</v>
      </c>
      <c r="G20" s="158">
        <v>210</v>
      </c>
      <c r="H20">
        <f>IF(G20="","",IFERROR(G20-建玉状況!$J$4,""))</f>
        <v>95</v>
      </c>
      <c r="M20" s="3"/>
      <c r="N20" s="20"/>
    </row>
    <row r="21" spans="1:18">
      <c r="A21" s="262">
        <v>43141</v>
      </c>
      <c r="B21" s="20" t="str">
        <f t="shared" si="0"/>
        <v/>
      </c>
      <c r="C21" s="264">
        <v>0.125</v>
      </c>
      <c r="D21" s="91">
        <v>210</v>
      </c>
      <c r="E21" s="91">
        <v>210</v>
      </c>
      <c r="F21" s="91">
        <v>210</v>
      </c>
      <c r="G21" s="158">
        <v>210</v>
      </c>
      <c r="H21">
        <f>IF(G21="","",IFERROR(G21-建玉状況!$J$4,""))</f>
        <v>95</v>
      </c>
      <c r="M21" s="3"/>
    </row>
    <row r="22" spans="1:18">
      <c r="A22" s="262">
        <v>43141</v>
      </c>
      <c r="B22" s="20" t="str">
        <f t="shared" si="0"/>
        <v/>
      </c>
      <c r="C22" s="264">
        <v>0.16666666666666666</v>
      </c>
      <c r="D22" s="91">
        <v>210</v>
      </c>
      <c r="E22" s="91">
        <v>210</v>
      </c>
      <c r="F22" s="91">
        <v>210</v>
      </c>
      <c r="G22" s="158">
        <v>210</v>
      </c>
      <c r="H22">
        <f>IF(G22="","",IFERROR(G22-建玉状況!$J$4,""))</f>
        <v>95</v>
      </c>
      <c r="M22" s="3"/>
    </row>
    <row r="23" spans="1:18">
      <c r="A23" s="262">
        <v>43141</v>
      </c>
      <c r="B23" s="20" t="str">
        <f t="shared" si="0"/>
        <v/>
      </c>
      <c r="C23" s="264">
        <v>0.20833333333333334</v>
      </c>
      <c r="D23" s="91">
        <v>210</v>
      </c>
      <c r="E23" s="91">
        <v>210</v>
      </c>
      <c r="F23" s="91">
        <v>210</v>
      </c>
      <c r="G23" s="158">
        <v>210</v>
      </c>
      <c r="H23">
        <f>IF(G23="","",IFERROR(G23-建玉状況!$J$4,""))</f>
        <v>95</v>
      </c>
      <c r="M23" s="3"/>
    </row>
    <row r="24" spans="1:18">
      <c r="A24" s="262">
        <v>43144</v>
      </c>
      <c r="B24" s="20">
        <f t="shared" si="0"/>
        <v>43144</v>
      </c>
      <c r="C24" s="264">
        <v>0.375</v>
      </c>
      <c r="D24" s="91">
        <v>175</v>
      </c>
      <c r="E24" s="91">
        <v>175</v>
      </c>
      <c r="F24" s="91">
        <v>115</v>
      </c>
      <c r="G24" s="158">
        <v>125</v>
      </c>
      <c r="H24">
        <f>IF(G24="","",IFERROR(G24-建玉状況!$J$4,""))</f>
        <v>10</v>
      </c>
      <c r="M24" s="3"/>
    </row>
    <row r="25" spans="1:18">
      <c r="A25" s="262">
        <v>43144</v>
      </c>
      <c r="B25" s="20" t="str">
        <f t="shared" si="0"/>
        <v/>
      </c>
      <c r="C25" s="264">
        <v>0.41666666666666669</v>
      </c>
      <c r="D25" s="91">
        <v>125</v>
      </c>
      <c r="E25" s="91">
        <v>135</v>
      </c>
      <c r="F25" s="91">
        <v>125</v>
      </c>
      <c r="G25" s="158">
        <v>135</v>
      </c>
      <c r="H25">
        <f>IF(G25="","",IFERROR(G25-建玉状況!$J$4,""))</f>
        <v>20</v>
      </c>
      <c r="M25" s="3"/>
    </row>
    <row r="26" spans="1:18">
      <c r="A26" s="262">
        <v>43144</v>
      </c>
      <c r="B26" s="20" t="str">
        <f t="shared" si="0"/>
        <v/>
      </c>
      <c r="C26" s="264">
        <v>0.45833333333333331</v>
      </c>
      <c r="D26" s="91">
        <v>140</v>
      </c>
      <c r="E26" s="91">
        <v>150</v>
      </c>
      <c r="F26" s="91">
        <v>140</v>
      </c>
      <c r="G26" s="158">
        <v>145</v>
      </c>
      <c r="H26">
        <f>IF(G26="","",IFERROR(G26-建玉状況!$J$4,""))</f>
        <v>30</v>
      </c>
      <c r="M26" s="3"/>
    </row>
    <row r="27" spans="1:18">
      <c r="A27" s="262">
        <v>43144</v>
      </c>
      <c r="B27" s="20" t="str">
        <f t="shared" si="0"/>
        <v/>
      </c>
      <c r="C27" s="264">
        <v>0.5</v>
      </c>
      <c r="D27" s="91">
        <v>145</v>
      </c>
      <c r="E27" s="91">
        <v>145</v>
      </c>
      <c r="F27" s="91">
        <v>130</v>
      </c>
      <c r="G27" s="158">
        <v>140</v>
      </c>
      <c r="H27">
        <f>IF(G27="","",IFERROR(G27-建玉状況!$J$4,""))</f>
        <v>25</v>
      </c>
      <c r="M27" s="3"/>
    </row>
    <row r="28" spans="1:18">
      <c r="A28" s="262">
        <v>43144</v>
      </c>
      <c r="B28" s="20" t="str">
        <f t="shared" si="0"/>
        <v/>
      </c>
      <c r="C28" s="264">
        <v>0.54166666666666663</v>
      </c>
      <c r="D28" s="91">
        <v>130</v>
      </c>
      <c r="E28" s="91">
        <v>135</v>
      </c>
      <c r="F28" s="91">
        <v>125</v>
      </c>
      <c r="G28" s="158">
        <v>125</v>
      </c>
      <c r="H28">
        <f>IF(G28="","",IFERROR(G28-建玉状況!$J$4,""))</f>
        <v>10</v>
      </c>
      <c r="M28" s="3"/>
    </row>
    <row r="29" spans="1:18">
      <c r="A29" s="262">
        <v>43144</v>
      </c>
      <c r="B29" s="20" t="str">
        <f t="shared" si="0"/>
        <v/>
      </c>
      <c r="C29" s="264">
        <v>0.58333333333333337</v>
      </c>
      <c r="D29" s="91">
        <v>120</v>
      </c>
      <c r="E29" s="91">
        <v>125</v>
      </c>
      <c r="F29" s="91">
        <v>100</v>
      </c>
      <c r="G29" s="158">
        <v>105</v>
      </c>
      <c r="H29">
        <f>IF(G29="","",IFERROR(G29-建玉状況!$J$4,""))</f>
        <v>-10</v>
      </c>
      <c r="M29" s="3"/>
    </row>
    <row r="30" spans="1:18">
      <c r="A30" s="262">
        <v>43144</v>
      </c>
      <c r="B30" s="20" t="str">
        <f t="shared" si="0"/>
        <v/>
      </c>
      <c r="C30" s="264">
        <v>0.625</v>
      </c>
      <c r="D30" s="91">
        <v>100</v>
      </c>
      <c r="E30" s="91">
        <v>100</v>
      </c>
      <c r="F30" s="91">
        <v>100</v>
      </c>
      <c r="G30" s="158">
        <v>100</v>
      </c>
      <c r="H30">
        <f>IF(G30="","",IFERROR(G30-建玉状況!$J$4,""))</f>
        <v>-15</v>
      </c>
      <c r="M30" s="3"/>
    </row>
    <row r="31" spans="1:18">
      <c r="A31" s="262">
        <v>43144</v>
      </c>
      <c r="B31" s="20" t="str">
        <f t="shared" si="0"/>
        <v/>
      </c>
      <c r="C31" s="264">
        <v>0.66666666666666663</v>
      </c>
      <c r="D31" s="91">
        <v>95</v>
      </c>
      <c r="E31" s="91">
        <v>100</v>
      </c>
      <c r="F31" s="91">
        <v>90</v>
      </c>
      <c r="G31" s="158">
        <v>100</v>
      </c>
      <c r="H31">
        <f>IF(G31="","",IFERROR(G31-建玉状況!$J$4,""))</f>
        <v>-15</v>
      </c>
      <c r="M31" s="3"/>
    </row>
    <row r="32" spans="1:18">
      <c r="A32" s="262">
        <v>43144</v>
      </c>
      <c r="B32" s="20" t="str">
        <f t="shared" si="0"/>
        <v/>
      </c>
      <c r="C32" s="264">
        <v>0.70833333333333337</v>
      </c>
      <c r="D32" s="91">
        <v>95</v>
      </c>
      <c r="E32" s="91">
        <v>95</v>
      </c>
      <c r="F32" s="91">
        <v>95</v>
      </c>
      <c r="G32" s="158">
        <v>95</v>
      </c>
      <c r="H32">
        <f>IF(G32="","",IFERROR(G32-建玉状況!$J$4,""))</f>
        <v>-20</v>
      </c>
      <c r="M32" s="3"/>
    </row>
    <row r="33" spans="1:18">
      <c r="A33" s="262">
        <v>43144</v>
      </c>
      <c r="B33" s="20" t="str">
        <f t="shared" si="0"/>
        <v/>
      </c>
      <c r="C33" s="264">
        <v>0.75</v>
      </c>
      <c r="D33" s="91">
        <v>90</v>
      </c>
      <c r="E33" s="91">
        <v>90</v>
      </c>
      <c r="F33" s="91">
        <v>90</v>
      </c>
      <c r="G33" s="158">
        <v>90</v>
      </c>
      <c r="H33">
        <f>IF(G33="","",IFERROR(G33-建玉状況!$J$4,""))</f>
        <v>-25</v>
      </c>
      <c r="M33" s="90"/>
      <c r="O33" s="91"/>
      <c r="P33" s="91"/>
      <c r="Q33" s="91"/>
      <c r="R33" s="91"/>
    </row>
    <row r="34" spans="1:18">
      <c r="A34" s="262">
        <v>43144</v>
      </c>
      <c r="B34" s="20" t="str">
        <f t="shared" si="0"/>
        <v/>
      </c>
      <c r="C34" s="264">
        <v>0.79166666666666663</v>
      </c>
      <c r="D34" s="91">
        <v>90</v>
      </c>
      <c r="E34" s="91">
        <v>90</v>
      </c>
      <c r="F34" s="91">
        <v>85</v>
      </c>
      <c r="G34" s="158">
        <v>90</v>
      </c>
      <c r="H34">
        <f>IF(G34="","",IFERROR(G34-建玉状況!$J$4,""))</f>
        <v>-25</v>
      </c>
      <c r="M34" s="90"/>
      <c r="O34" s="91"/>
      <c r="P34" s="91"/>
      <c r="Q34" s="91"/>
      <c r="R34" s="91"/>
    </row>
    <row r="35" spans="1:18">
      <c r="A35" s="262">
        <v>43144</v>
      </c>
      <c r="B35" s="20" t="str">
        <f t="shared" si="0"/>
        <v/>
      </c>
      <c r="C35" s="264">
        <v>0.83333333333333337</v>
      </c>
      <c r="D35" s="91">
        <v>85</v>
      </c>
      <c r="E35" s="91">
        <v>85</v>
      </c>
      <c r="F35" s="91">
        <v>85</v>
      </c>
      <c r="G35" s="158">
        <v>85</v>
      </c>
      <c r="H35">
        <f>IF(G35="","",IFERROR(G35-建玉状況!$J$4,""))</f>
        <v>-30</v>
      </c>
      <c r="M35" s="3"/>
    </row>
    <row r="36" spans="1:18">
      <c r="A36" s="262">
        <v>43144</v>
      </c>
      <c r="B36" s="20" t="str">
        <f t="shared" si="0"/>
        <v/>
      </c>
      <c r="C36" s="264">
        <v>0.875</v>
      </c>
      <c r="D36" s="91">
        <v>90</v>
      </c>
      <c r="E36" s="91">
        <v>110</v>
      </c>
      <c r="F36" s="91">
        <v>90</v>
      </c>
      <c r="G36" s="158">
        <v>105</v>
      </c>
      <c r="H36">
        <f>IF(G36="","",IFERROR(G36-建玉状況!$J$4,""))</f>
        <v>-10</v>
      </c>
      <c r="M36" s="3"/>
    </row>
    <row r="37" spans="1:18">
      <c r="A37" s="262">
        <v>43144</v>
      </c>
      <c r="B37" s="20" t="str">
        <f t="shared" si="0"/>
        <v/>
      </c>
      <c r="C37" s="264">
        <v>0.91666666666666663</v>
      </c>
      <c r="D37" s="91">
        <v>105</v>
      </c>
      <c r="E37" s="91">
        <v>105</v>
      </c>
      <c r="F37" s="91">
        <v>95</v>
      </c>
      <c r="G37" s="158">
        <v>95</v>
      </c>
      <c r="H37">
        <f>IF(G37="","",IFERROR(G37-建玉状況!$J$4,""))</f>
        <v>-20</v>
      </c>
      <c r="M37" s="3"/>
    </row>
    <row r="38" spans="1:18">
      <c r="A38" s="262">
        <v>43144</v>
      </c>
      <c r="B38" s="20" t="str">
        <f t="shared" si="0"/>
        <v/>
      </c>
      <c r="C38" s="264">
        <v>0.95833333333333337</v>
      </c>
      <c r="D38" s="91">
        <v>90</v>
      </c>
      <c r="E38" s="91">
        <v>95</v>
      </c>
      <c r="F38" s="91">
        <v>90</v>
      </c>
      <c r="G38" s="158">
        <v>90</v>
      </c>
      <c r="H38">
        <f>IF(G38="","",IFERROR(G38-建玉状況!$J$4,""))</f>
        <v>-25</v>
      </c>
      <c r="M38" s="3"/>
    </row>
    <row r="39" spans="1:18">
      <c r="A39" s="262">
        <v>43145</v>
      </c>
      <c r="B39" s="20" t="str">
        <f t="shared" si="0"/>
        <v/>
      </c>
      <c r="C39" s="264">
        <v>0</v>
      </c>
      <c r="D39" s="91">
        <v>85</v>
      </c>
      <c r="E39" s="91">
        <v>90</v>
      </c>
      <c r="F39" s="91">
        <v>85</v>
      </c>
      <c r="G39" s="158">
        <v>90</v>
      </c>
      <c r="H39">
        <f>IF(G39="","",IFERROR(G39-建玉状況!$J$4,""))</f>
        <v>-25</v>
      </c>
      <c r="M39" s="3"/>
    </row>
    <row r="40" spans="1:18">
      <c r="A40" s="262">
        <v>43145</v>
      </c>
      <c r="B40" s="20" t="str">
        <f t="shared" si="0"/>
        <v/>
      </c>
      <c r="C40" s="264">
        <v>4.1666666666666664E-2</v>
      </c>
      <c r="D40" s="91">
        <v>90</v>
      </c>
      <c r="E40" s="91">
        <v>90</v>
      </c>
      <c r="F40" s="91">
        <v>90</v>
      </c>
      <c r="G40" s="158">
        <v>90</v>
      </c>
      <c r="H40">
        <f>IF(G40="","",IFERROR(G40-建玉状況!$J$4,""))</f>
        <v>-25</v>
      </c>
      <c r="M40" s="3"/>
    </row>
    <row r="41" spans="1:18">
      <c r="A41" s="262">
        <v>43145</v>
      </c>
      <c r="B41" s="20" t="str">
        <f t="shared" si="0"/>
        <v/>
      </c>
      <c r="C41" s="264">
        <v>8.3333333333333329E-2</v>
      </c>
      <c r="D41" s="91">
        <v>95</v>
      </c>
      <c r="E41" s="91">
        <v>95</v>
      </c>
      <c r="F41" s="91">
        <v>85</v>
      </c>
      <c r="G41" s="158">
        <v>85</v>
      </c>
      <c r="H41">
        <f>IF(G41="","",IFERROR(G41-建玉状況!$J$4,""))</f>
        <v>-30</v>
      </c>
      <c r="M41" s="3"/>
    </row>
    <row r="42" spans="1:18">
      <c r="A42" s="262">
        <v>43145</v>
      </c>
      <c r="B42" s="20" t="str">
        <f t="shared" si="0"/>
        <v/>
      </c>
      <c r="C42" s="264">
        <v>0.125</v>
      </c>
      <c r="D42" s="91">
        <v>85</v>
      </c>
      <c r="E42" s="91">
        <v>85</v>
      </c>
      <c r="F42" s="91">
        <v>85</v>
      </c>
      <c r="G42" s="158">
        <v>85</v>
      </c>
      <c r="H42">
        <f>IF(G42="","",IFERROR(G42-建玉状況!$J$4,""))</f>
        <v>-30</v>
      </c>
    </row>
    <row r="43" spans="1:18">
      <c r="A43" s="262">
        <v>43145</v>
      </c>
      <c r="B43" s="20" t="str">
        <f t="shared" si="0"/>
        <v/>
      </c>
      <c r="C43" s="264">
        <v>0.16666666666666666</v>
      </c>
      <c r="D43" s="91">
        <v>85</v>
      </c>
      <c r="E43" s="91">
        <v>85</v>
      </c>
      <c r="F43" s="91">
        <v>85</v>
      </c>
      <c r="G43" s="158">
        <v>85</v>
      </c>
      <c r="H43">
        <f>IF(G43="","",IFERROR(G43-建玉状況!$J$4,""))</f>
        <v>-30</v>
      </c>
    </row>
    <row r="44" spans="1:18">
      <c r="A44" s="262">
        <v>43145</v>
      </c>
      <c r="B44" s="20" t="str">
        <f t="shared" si="0"/>
        <v/>
      </c>
      <c r="C44" s="264">
        <v>0.20833333333333334</v>
      </c>
      <c r="D44" s="91">
        <v>85</v>
      </c>
      <c r="E44" s="91">
        <v>85</v>
      </c>
      <c r="F44" s="91">
        <v>85</v>
      </c>
      <c r="G44" s="158">
        <v>85</v>
      </c>
      <c r="H44">
        <f>IF(G44="","",IFERROR(G44-建玉状況!$J$4,""))</f>
        <v>-30</v>
      </c>
    </row>
    <row r="45" spans="1:18">
      <c r="A45" s="262">
        <v>43145</v>
      </c>
      <c r="B45" s="20">
        <f t="shared" si="0"/>
        <v>43145</v>
      </c>
      <c r="C45" s="264">
        <v>0.375</v>
      </c>
      <c r="D45" s="91">
        <v>95</v>
      </c>
      <c r="E45" s="91">
        <v>95</v>
      </c>
      <c r="F45" s="91">
        <v>85</v>
      </c>
      <c r="G45" s="158">
        <v>85</v>
      </c>
      <c r="H45">
        <f>IF(G45="","",IFERROR(G45-建玉状況!$J$4,""))</f>
        <v>-30</v>
      </c>
    </row>
    <row r="46" spans="1:18">
      <c r="A46" s="262">
        <v>43145</v>
      </c>
      <c r="B46" s="20" t="str">
        <f t="shared" si="0"/>
        <v/>
      </c>
      <c r="C46" s="264">
        <v>0.41666666666666669</v>
      </c>
      <c r="D46" s="91">
        <v>80</v>
      </c>
      <c r="E46" s="91">
        <v>80</v>
      </c>
      <c r="F46" s="91">
        <v>70</v>
      </c>
      <c r="G46" s="158">
        <v>75</v>
      </c>
      <c r="H46">
        <f>IF(G46="","",IFERROR(G46-建玉状況!$J$4,""))</f>
        <v>-40</v>
      </c>
    </row>
    <row r="47" spans="1:18">
      <c r="A47" s="262">
        <v>43145</v>
      </c>
      <c r="B47" s="20" t="str">
        <f t="shared" si="0"/>
        <v/>
      </c>
      <c r="C47" s="264">
        <v>0.45833333333333331</v>
      </c>
      <c r="D47" s="91">
        <v>70</v>
      </c>
      <c r="E47" s="91">
        <v>70</v>
      </c>
      <c r="F47" s="91">
        <v>60</v>
      </c>
      <c r="G47" s="158">
        <v>60</v>
      </c>
      <c r="H47">
        <f>IF(G47="","",IFERROR(G47-建玉状況!$J$4,""))</f>
        <v>-55</v>
      </c>
    </row>
    <row r="48" spans="1:18">
      <c r="A48" s="262">
        <v>43145</v>
      </c>
      <c r="B48" s="20" t="str">
        <f t="shared" si="0"/>
        <v/>
      </c>
      <c r="C48" s="264">
        <v>0.5</v>
      </c>
      <c r="D48" s="91">
        <v>60</v>
      </c>
      <c r="E48" s="91">
        <v>60</v>
      </c>
      <c r="F48" s="91">
        <v>60</v>
      </c>
      <c r="G48" s="158">
        <v>60</v>
      </c>
      <c r="H48">
        <f>IF(G48="","",IFERROR(G48-建玉状況!$J$4,""))</f>
        <v>-55</v>
      </c>
    </row>
    <row r="49" spans="1:8">
      <c r="A49" s="262">
        <v>43145</v>
      </c>
      <c r="B49" s="20" t="str">
        <f t="shared" si="0"/>
        <v/>
      </c>
      <c r="C49" s="264">
        <v>0.54166666666666663</v>
      </c>
      <c r="D49" s="91">
        <v>60</v>
      </c>
      <c r="E49" s="91">
        <v>75</v>
      </c>
      <c r="F49" s="91">
        <v>55</v>
      </c>
      <c r="G49" s="158">
        <v>75</v>
      </c>
      <c r="H49">
        <f>IF(G49="","",IFERROR(G49-建玉状況!$J$4,""))</f>
        <v>-40</v>
      </c>
    </row>
    <row r="50" spans="1:8">
      <c r="A50" s="262">
        <v>43145</v>
      </c>
      <c r="B50" s="20" t="str">
        <f t="shared" si="0"/>
        <v/>
      </c>
      <c r="C50" s="264">
        <v>0.58333333333333337</v>
      </c>
      <c r="D50" s="91">
        <v>75</v>
      </c>
      <c r="E50" s="91">
        <v>85</v>
      </c>
      <c r="F50" s="91">
        <v>70</v>
      </c>
      <c r="G50" s="158">
        <v>70</v>
      </c>
      <c r="H50">
        <f>IF(G50="","",IFERROR(G50-建玉状況!$J$4,""))</f>
        <v>-45</v>
      </c>
    </row>
    <row r="51" spans="1:8">
      <c r="A51" s="262">
        <v>43145</v>
      </c>
      <c r="B51" s="20" t="str">
        <f t="shared" si="0"/>
        <v/>
      </c>
      <c r="C51" s="264">
        <v>0.625</v>
      </c>
      <c r="D51" s="91">
        <v>70</v>
      </c>
      <c r="E51" s="91">
        <v>70</v>
      </c>
      <c r="F51" s="91">
        <v>70</v>
      </c>
      <c r="G51" s="158">
        <v>70</v>
      </c>
      <c r="H51">
        <f>IF(G51="","",IFERROR(G51-建玉状況!$J$4,""))</f>
        <v>-45</v>
      </c>
    </row>
    <row r="52" spans="1:8">
      <c r="A52" s="262">
        <v>43145</v>
      </c>
      <c r="B52" s="20" t="str">
        <f t="shared" si="0"/>
        <v/>
      </c>
      <c r="C52" s="264">
        <v>0.66666666666666663</v>
      </c>
      <c r="D52" s="91">
        <v>75</v>
      </c>
      <c r="E52" s="91">
        <v>85</v>
      </c>
      <c r="F52" s="91">
        <v>75</v>
      </c>
      <c r="G52" s="158">
        <v>85</v>
      </c>
      <c r="H52">
        <f>IF(G52="","",IFERROR(G52-建玉状況!$J$4,""))</f>
        <v>-30</v>
      </c>
    </row>
    <row r="53" spans="1:8">
      <c r="A53" s="262">
        <v>43145</v>
      </c>
      <c r="B53" s="20" t="str">
        <f t="shared" si="0"/>
        <v/>
      </c>
      <c r="C53" s="264">
        <v>0.70833333333333337</v>
      </c>
      <c r="D53" s="91">
        <v>80</v>
      </c>
      <c r="E53" s="91">
        <v>80</v>
      </c>
      <c r="F53" s="91">
        <v>70</v>
      </c>
      <c r="G53" s="158">
        <v>75</v>
      </c>
      <c r="H53">
        <f>IF(G53="","",IFERROR(G53-建玉状況!$J$4,""))</f>
        <v>-40</v>
      </c>
    </row>
    <row r="54" spans="1:8">
      <c r="A54" s="262">
        <v>43145</v>
      </c>
      <c r="B54" s="20" t="str">
        <f t="shared" si="0"/>
        <v/>
      </c>
      <c r="C54" s="264">
        <v>0.75</v>
      </c>
      <c r="D54" s="91">
        <v>75</v>
      </c>
      <c r="E54" s="91">
        <v>75</v>
      </c>
      <c r="F54" s="91">
        <v>75</v>
      </c>
      <c r="G54" s="158">
        <v>75</v>
      </c>
      <c r="H54">
        <f>IF(G54="","",IFERROR(G54-建玉状況!$J$4,""))</f>
        <v>-40</v>
      </c>
    </row>
    <row r="55" spans="1:8">
      <c r="A55" s="262">
        <v>43145</v>
      </c>
      <c r="B55" s="20" t="str">
        <f t="shared" si="0"/>
        <v/>
      </c>
      <c r="C55" s="264">
        <v>0.79166666666666663</v>
      </c>
      <c r="D55" s="91">
        <v>75</v>
      </c>
      <c r="E55" s="91">
        <v>75</v>
      </c>
      <c r="F55" s="91">
        <v>75</v>
      </c>
      <c r="G55" s="158">
        <v>75</v>
      </c>
      <c r="H55">
        <f>IF(G55="","",IFERROR(G55-建玉状況!$J$4,""))</f>
        <v>-40</v>
      </c>
    </row>
    <row r="56" spans="1:8">
      <c r="A56" s="262">
        <v>43145</v>
      </c>
      <c r="B56" s="20" t="str">
        <f t="shared" si="0"/>
        <v/>
      </c>
      <c r="C56" s="264">
        <v>0.83333333333333337</v>
      </c>
      <c r="D56" s="91">
        <v>75</v>
      </c>
      <c r="E56" s="91">
        <v>75</v>
      </c>
      <c r="F56" s="91">
        <v>75</v>
      </c>
      <c r="G56" s="158">
        <v>75</v>
      </c>
      <c r="H56">
        <f>IF(G56="","",IFERROR(G56-建玉状況!$J$4,""))</f>
        <v>-40</v>
      </c>
    </row>
    <row r="57" spans="1:8">
      <c r="A57" s="262">
        <v>43145</v>
      </c>
      <c r="B57" s="20" t="str">
        <f t="shared" si="0"/>
        <v/>
      </c>
      <c r="C57" s="264">
        <v>0.875</v>
      </c>
      <c r="D57" s="91">
        <v>75</v>
      </c>
      <c r="E57" s="91">
        <v>75</v>
      </c>
      <c r="F57" s="91">
        <v>75</v>
      </c>
      <c r="G57" s="158">
        <v>75</v>
      </c>
      <c r="H57">
        <f>IF(G57="","",IFERROR(G57-建玉状況!$J$4,""))</f>
        <v>-40</v>
      </c>
    </row>
    <row r="58" spans="1:8">
      <c r="A58" s="262">
        <v>43145</v>
      </c>
      <c r="B58" s="20" t="str">
        <f t="shared" si="0"/>
        <v/>
      </c>
      <c r="C58" s="264">
        <v>0.91666666666666663</v>
      </c>
      <c r="D58" s="91">
        <v>70</v>
      </c>
      <c r="E58" s="91">
        <v>70</v>
      </c>
      <c r="F58" s="91">
        <v>60</v>
      </c>
      <c r="G58" s="158">
        <v>60</v>
      </c>
      <c r="H58">
        <f>IF(G58="","",IFERROR(G58-建玉状況!$J$4,""))</f>
        <v>-55</v>
      </c>
    </row>
    <row r="59" spans="1:8">
      <c r="A59" s="262">
        <v>43145</v>
      </c>
      <c r="B59" s="20" t="str">
        <f t="shared" si="0"/>
        <v/>
      </c>
      <c r="C59" s="264">
        <v>0.95833333333333337</v>
      </c>
      <c r="D59" s="91">
        <v>60</v>
      </c>
      <c r="E59" s="91">
        <v>60</v>
      </c>
      <c r="F59" s="91">
        <v>60</v>
      </c>
      <c r="G59" s="158">
        <v>60</v>
      </c>
      <c r="H59">
        <f>IF(G59="","",IFERROR(G59-建玉状況!$J$4,""))</f>
        <v>-55</v>
      </c>
    </row>
    <row r="60" spans="1:8">
      <c r="A60" s="262">
        <v>43146</v>
      </c>
      <c r="B60" s="20" t="str">
        <f t="shared" si="0"/>
        <v/>
      </c>
      <c r="C60" s="264">
        <v>0</v>
      </c>
      <c r="D60" s="91">
        <v>60</v>
      </c>
      <c r="E60" s="91">
        <v>65</v>
      </c>
      <c r="F60" s="91">
        <v>60</v>
      </c>
      <c r="G60" s="158">
        <v>60</v>
      </c>
      <c r="H60">
        <f>IF(G60="","",IFERROR(G60-建玉状況!$J$4,""))</f>
        <v>-55</v>
      </c>
    </row>
    <row r="61" spans="1:8">
      <c r="A61" s="262">
        <v>43146</v>
      </c>
      <c r="B61" s="20" t="str">
        <f t="shared" si="0"/>
        <v/>
      </c>
      <c r="C61" s="264">
        <v>4.1666666666666664E-2</v>
      </c>
      <c r="D61" s="91">
        <v>60</v>
      </c>
      <c r="E61" s="91">
        <v>70</v>
      </c>
      <c r="F61" s="91">
        <v>60</v>
      </c>
      <c r="G61" s="158">
        <v>65</v>
      </c>
      <c r="H61">
        <f>IF(G61="","",IFERROR(G61-建玉状況!$J$4,""))</f>
        <v>-50</v>
      </c>
    </row>
    <row r="62" spans="1:8">
      <c r="A62" s="262">
        <v>43146</v>
      </c>
      <c r="B62" s="20" t="str">
        <f t="shared" si="0"/>
        <v/>
      </c>
      <c r="C62" s="264">
        <v>8.3333333333333329E-2</v>
      </c>
      <c r="D62" s="91">
        <v>65</v>
      </c>
      <c r="E62" s="91">
        <v>75</v>
      </c>
      <c r="F62" s="91">
        <v>65</v>
      </c>
      <c r="G62" s="158">
        <v>75</v>
      </c>
      <c r="H62">
        <f>IF(G62="","",IFERROR(G62-建玉状況!$J$4,""))</f>
        <v>-40</v>
      </c>
    </row>
    <row r="63" spans="1:8">
      <c r="A63" s="262">
        <v>43146</v>
      </c>
      <c r="B63" s="20" t="str">
        <f t="shared" si="0"/>
        <v/>
      </c>
      <c r="C63" s="264">
        <v>0.125</v>
      </c>
      <c r="D63" s="91">
        <v>65</v>
      </c>
      <c r="E63" s="91">
        <v>65</v>
      </c>
      <c r="F63" s="91">
        <v>65</v>
      </c>
      <c r="G63" s="158">
        <v>65</v>
      </c>
      <c r="H63">
        <f>IF(G63="","",IFERROR(G63-建玉状況!$J$4,""))</f>
        <v>-50</v>
      </c>
    </row>
    <row r="64" spans="1:8">
      <c r="A64" s="262">
        <v>43146</v>
      </c>
      <c r="B64" s="20" t="str">
        <f t="shared" si="0"/>
        <v/>
      </c>
      <c r="C64" s="264">
        <v>0.16666666666666666</v>
      </c>
      <c r="D64" s="91">
        <v>80</v>
      </c>
      <c r="E64" s="91">
        <v>80</v>
      </c>
      <c r="F64" s="91">
        <v>80</v>
      </c>
      <c r="G64" s="158">
        <v>80</v>
      </c>
      <c r="H64">
        <f>IF(G64="","",IFERROR(G64-建玉状況!$J$4,""))</f>
        <v>-35</v>
      </c>
    </row>
    <row r="65" spans="1:8">
      <c r="A65" s="262">
        <v>43146</v>
      </c>
      <c r="B65" s="20" t="str">
        <f t="shared" si="0"/>
        <v/>
      </c>
      <c r="C65" s="264">
        <v>0.20833333333333334</v>
      </c>
      <c r="D65" s="91">
        <v>80</v>
      </c>
      <c r="E65" s="91">
        <v>80</v>
      </c>
      <c r="F65" s="91">
        <v>80</v>
      </c>
      <c r="G65" s="158">
        <v>80</v>
      </c>
      <c r="H65">
        <f>IF(G65="","",IFERROR(G65-建玉状況!$J$4,""))</f>
        <v>-35</v>
      </c>
    </row>
    <row r="66" spans="1:8">
      <c r="A66" s="262">
        <v>43146</v>
      </c>
      <c r="B66" s="20">
        <f t="shared" si="0"/>
        <v>43146</v>
      </c>
      <c r="C66" s="264">
        <v>0.375</v>
      </c>
      <c r="D66" s="91">
        <v>70</v>
      </c>
      <c r="E66" s="91">
        <v>75</v>
      </c>
      <c r="F66" s="91">
        <v>65</v>
      </c>
      <c r="G66" s="158">
        <v>70</v>
      </c>
      <c r="H66">
        <f>IF(G66="","",IFERROR(G66-建玉状況!$J$4,""))</f>
        <v>-45</v>
      </c>
    </row>
    <row r="67" spans="1:8">
      <c r="A67" s="262">
        <v>43146</v>
      </c>
      <c r="B67" s="20" t="str">
        <f t="shared" si="0"/>
        <v/>
      </c>
      <c r="C67" s="264">
        <v>0.41666666666666669</v>
      </c>
      <c r="D67" s="91">
        <v>70</v>
      </c>
      <c r="E67" s="91">
        <v>90</v>
      </c>
      <c r="F67" s="91">
        <v>70</v>
      </c>
      <c r="G67" s="158">
        <v>85</v>
      </c>
      <c r="H67">
        <f>IF(G67="","",IFERROR(G67-建玉状況!$J$4,""))</f>
        <v>-30</v>
      </c>
    </row>
    <row r="68" spans="1:8">
      <c r="A68" s="262">
        <v>43146</v>
      </c>
      <c r="B68" s="20" t="str">
        <f t="shared" ref="B68:B107" si="1">IFERROR(IF(C68=TIMEVALUE("9:00"),A68,""),"")</f>
        <v/>
      </c>
      <c r="C68" s="264">
        <v>0.45833333333333331</v>
      </c>
      <c r="D68" s="91">
        <v>85</v>
      </c>
      <c r="E68" s="91">
        <v>85</v>
      </c>
      <c r="F68" s="91">
        <v>75</v>
      </c>
      <c r="G68" s="158">
        <v>75</v>
      </c>
      <c r="H68">
        <f>IF(G68="","",IFERROR(G68-建玉状況!$J$4,""))</f>
        <v>-40</v>
      </c>
    </row>
    <row r="69" spans="1:8">
      <c r="A69" s="262">
        <v>43146</v>
      </c>
      <c r="B69" s="20" t="str">
        <f t="shared" si="1"/>
        <v/>
      </c>
      <c r="C69" s="264">
        <v>0.5</v>
      </c>
      <c r="D69" s="91">
        <v>70</v>
      </c>
      <c r="E69" s="91">
        <v>95</v>
      </c>
      <c r="F69" s="91">
        <v>70</v>
      </c>
      <c r="G69" s="158">
        <v>95</v>
      </c>
      <c r="H69">
        <f>IF(G69="","",IFERROR(G69-建玉状況!$J$4,""))</f>
        <v>-20</v>
      </c>
    </row>
    <row r="70" spans="1:8">
      <c r="A70" s="262">
        <v>43146</v>
      </c>
      <c r="B70" s="20" t="str">
        <f t="shared" si="1"/>
        <v/>
      </c>
      <c r="C70" s="264">
        <v>0.54166666666666663</v>
      </c>
      <c r="D70" s="91">
        <v>95</v>
      </c>
      <c r="E70" s="91">
        <v>95</v>
      </c>
      <c r="F70" s="91">
        <v>75</v>
      </c>
      <c r="G70" s="158">
        <v>75</v>
      </c>
      <c r="H70">
        <f>IF(G70="","",IFERROR(G70-建玉状況!$J$4,""))</f>
        <v>-40</v>
      </c>
    </row>
    <row r="71" spans="1:8">
      <c r="A71" s="262">
        <v>43146</v>
      </c>
      <c r="B71" s="20" t="str">
        <f t="shared" si="1"/>
        <v/>
      </c>
      <c r="C71" s="264">
        <v>0.58333333333333337</v>
      </c>
      <c r="D71" s="91">
        <v>70</v>
      </c>
      <c r="E71" s="91">
        <v>75</v>
      </c>
      <c r="F71" s="91">
        <v>70</v>
      </c>
      <c r="G71" s="158">
        <v>75</v>
      </c>
      <c r="H71">
        <f>IF(G71="","",IFERROR(G71-建玉状況!$J$4,""))</f>
        <v>-40</v>
      </c>
    </row>
    <row r="72" spans="1:8">
      <c r="A72" s="262">
        <v>43146</v>
      </c>
      <c r="B72" s="20" t="str">
        <f t="shared" si="1"/>
        <v/>
      </c>
      <c r="C72" s="264">
        <v>0.625</v>
      </c>
      <c r="D72" s="91">
        <v>75</v>
      </c>
      <c r="E72" s="91">
        <v>75</v>
      </c>
      <c r="F72" s="91">
        <v>75</v>
      </c>
      <c r="G72" s="158">
        <v>75</v>
      </c>
      <c r="H72">
        <f>IF(G72="","",IFERROR(G72-建玉状況!$J$4,""))</f>
        <v>-40</v>
      </c>
    </row>
    <row r="73" spans="1:8">
      <c r="A73" s="262">
        <v>43146</v>
      </c>
      <c r="B73" s="20" t="str">
        <f t="shared" si="1"/>
        <v/>
      </c>
      <c r="C73" s="264">
        <v>0.66666666666666663</v>
      </c>
      <c r="D73" s="91">
        <v>70</v>
      </c>
      <c r="E73" s="91">
        <v>70</v>
      </c>
      <c r="F73" s="91">
        <v>70</v>
      </c>
      <c r="G73" s="158">
        <v>70</v>
      </c>
      <c r="H73">
        <f>IF(G73="","",IFERROR(G73-建玉状況!$J$4,""))</f>
        <v>-45</v>
      </c>
    </row>
    <row r="74" spans="1:8">
      <c r="A74" s="262">
        <v>43146</v>
      </c>
      <c r="B74" s="20" t="str">
        <f t="shared" si="1"/>
        <v/>
      </c>
      <c r="C74" s="264">
        <v>0.70833333333333337</v>
      </c>
      <c r="D74" s="91">
        <v>70</v>
      </c>
      <c r="E74" s="91">
        <v>80</v>
      </c>
      <c r="F74" s="91">
        <v>70</v>
      </c>
      <c r="G74" s="158">
        <v>80</v>
      </c>
      <c r="H74">
        <f>IF(G74="","",IFERROR(G74-建玉状況!$J$4,""))</f>
        <v>-35</v>
      </c>
    </row>
    <row r="75" spans="1:8">
      <c r="A75" s="262">
        <v>43146</v>
      </c>
      <c r="B75" s="20" t="str">
        <f t="shared" si="1"/>
        <v/>
      </c>
      <c r="C75" s="264">
        <v>0.75</v>
      </c>
      <c r="D75" s="91">
        <v>80</v>
      </c>
      <c r="E75" s="91">
        <v>85</v>
      </c>
      <c r="F75" s="91">
        <v>80</v>
      </c>
      <c r="G75" s="158">
        <v>85</v>
      </c>
      <c r="H75">
        <f>IF(G75="","",IFERROR(G75-建玉状況!$J$4,""))</f>
        <v>-30</v>
      </c>
    </row>
    <row r="76" spans="1:8">
      <c r="A76" s="262">
        <v>43146</v>
      </c>
      <c r="B76" s="20" t="str">
        <f t="shared" si="1"/>
        <v/>
      </c>
      <c r="C76" s="264">
        <v>0.79166666666666663</v>
      </c>
      <c r="D76" s="91">
        <v>85</v>
      </c>
      <c r="E76" s="91">
        <v>85</v>
      </c>
      <c r="F76" s="91">
        <v>75</v>
      </c>
      <c r="G76" s="158">
        <v>75</v>
      </c>
      <c r="H76">
        <f>IF(G76="","",IFERROR(G76-建玉状況!$J$4,""))</f>
        <v>-40</v>
      </c>
    </row>
    <row r="77" spans="1:8">
      <c r="A77" s="262">
        <v>43146</v>
      </c>
      <c r="B77" s="20" t="str">
        <f t="shared" si="1"/>
        <v/>
      </c>
      <c r="C77" s="264">
        <v>0.83333333333333337</v>
      </c>
      <c r="D77" s="91">
        <v>75</v>
      </c>
      <c r="E77" s="91">
        <v>75</v>
      </c>
      <c r="F77" s="91">
        <v>75</v>
      </c>
      <c r="G77" s="158">
        <v>75</v>
      </c>
      <c r="H77">
        <f>IF(G77="","",IFERROR(G77-建玉状況!$J$4,""))</f>
        <v>-40</v>
      </c>
    </row>
    <row r="78" spans="1:8">
      <c r="A78" s="262">
        <v>43146</v>
      </c>
      <c r="B78" s="20" t="str">
        <f t="shared" si="1"/>
        <v/>
      </c>
      <c r="C78" s="264">
        <v>0.875</v>
      </c>
      <c r="D78" s="91">
        <v>80</v>
      </c>
      <c r="E78" s="91">
        <v>80</v>
      </c>
      <c r="F78" s="91">
        <v>80</v>
      </c>
      <c r="G78" s="158">
        <v>80</v>
      </c>
      <c r="H78">
        <f>IF(G78="","",IFERROR(G78-建玉状況!$J$4,""))</f>
        <v>-35</v>
      </c>
    </row>
    <row r="79" spans="1:8">
      <c r="A79" s="262">
        <v>43146</v>
      </c>
      <c r="B79" s="20" t="str">
        <f t="shared" si="1"/>
        <v/>
      </c>
      <c r="C79" s="264">
        <v>0.91666666666666663</v>
      </c>
      <c r="D79" s="91">
        <v>75</v>
      </c>
      <c r="E79" s="91">
        <v>75</v>
      </c>
      <c r="F79" s="91">
        <v>70</v>
      </c>
      <c r="G79" s="158">
        <v>75</v>
      </c>
      <c r="H79">
        <f>IF(G79="","",IFERROR(G79-建玉状況!$J$4,""))</f>
        <v>-40</v>
      </c>
    </row>
    <row r="80" spans="1:8">
      <c r="A80" s="262">
        <v>43146</v>
      </c>
      <c r="B80" s="20" t="str">
        <f t="shared" si="1"/>
        <v/>
      </c>
      <c r="C80" s="264">
        <v>0.95833333333333337</v>
      </c>
      <c r="D80" s="91">
        <v>80</v>
      </c>
      <c r="E80" s="91">
        <v>80</v>
      </c>
      <c r="F80" s="91">
        <v>75</v>
      </c>
      <c r="G80" s="158">
        <v>75</v>
      </c>
      <c r="H80">
        <f>IF(G80="","",IFERROR(G80-建玉状況!$J$4,""))</f>
        <v>-40</v>
      </c>
    </row>
    <row r="81" spans="1:8">
      <c r="A81" s="262">
        <v>43147</v>
      </c>
      <c r="B81" s="20" t="str">
        <f t="shared" si="1"/>
        <v/>
      </c>
      <c r="C81" s="264">
        <v>0</v>
      </c>
      <c r="D81" s="91">
        <v>75</v>
      </c>
      <c r="E81" s="91">
        <v>75</v>
      </c>
      <c r="F81" s="91">
        <v>60</v>
      </c>
      <c r="G81" s="158">
        <v>60</v>
      </c>
      <c r="H81">
        <f>IF(G81="","",IFERROR(G81-建玉状況!$J$4,""))</f>
        <v>-55</v>
      </c>
    </row>
    <row r="82" spans="1:8">
      <c r="A82" s="262">
        <v>43147</v>
      </c>
      <c r="B82" s="20" t="str">
        <f t="shared" si="1"/>
        <v/>
      </c>
      <c r="C82" s="264">
        <v>4.1666666666666664E-2</v>
      </c>
      <c r="D82" s="91">
        <v>60</v>
      </c>
      <c r="E82" s="91">
        <v>65</v>
      </c>
      <c r="F82" s="91">
        <v>60</v>
      </c>
      <c r="G82" s="158">
        <v>65</v>
      </c>
      <c r="H82">
        <f>IF(G82="","",IFERROR(G82-建玉状況!$J$4,""))</f>
        <v>-50</v>
      </c>
    </row>
    <row r="83" spans="1:8">
      <c r="A83" s="262">
        <v>43147</v>
      </c>
      <c r="B83" s="20" t="str">
        <f t="shared" si="1"/>
        <v/>
      </c>
      <c r="C83" s="264">
        <v>8.3333333333333329E-2</v>
      </c>
      <c r="D83" s="91">
        <v>65</v>
      </c>
      <c r="E83" s="91">
        <v>70</v>
      </c>
      <c r="F83" s="91">
        <v>65</v>
      </c>
      <c r="G83" s="158">
        <v>70</v>
      </c>
      <c r="H83">
        <f>IF(G83="","",IFERROR(G83-建玉状況!$J$4,""))</f>
        <v>-45</v>
      </c>
    </row>
    <row r="84" spans="1:8">
      <c r="A84" s="262">
        <v>43147</v>
      </c>
      <c r="B84" s="20" t="str">
        <f t="shared" si="1"/>
        <v/>
      </c>
      <c r="C84" s="264">
        <v>0.125</v>
      </c>
      <c r="D84" s="91">
        <v>70</v>
      </c>
      <c r="E84" s="91">
        <v>75</v>
      </c>
      <c r="F84" s="91">
        <v>70</v>
      </c>
      <c r="G84" s="158">
        <v>75</v>
      </c>
      <c r="H84">
        <f>IF(G84="","",IFERROR(G84-建玉状況!$J$4,""))</f>
        <v>-40</v>
      </c>
    </row>
    <row r="85" spans="1:8">
      <c r="A85" s="262">
        <v>43147</v>
      </c>
      <c r="B85" s="20" t="str">
        <f t="shared" si="1"/>
        <v/>
      </c>
      <c r="C85" s="264">
        <v>0.16666666666666666</v>
      </c>
      <c r="D85" s="91">
        <v>75</v>
      </c>
      <c r="E85" s="91">
        <v>75</v>
      </c>
      <c r="F85" s="91">
        <v>75</v>
      </c>
      <c r="G85" s="158">
        <v>75</v>
      </c>
      <c r="H85">
        <f>IF(G85="","",IFERROR(G85-建玉状況!$J$4,""))</f>
        <v>-40</v>
      </c>
    </row>
    <row r="86" spans="1:8">
      <c r="A86" s="262">
        <v>43147</v>
      </c>
      <c r="B86" s="20" t="str">
        <f t="shared" si="1"/>
        <v/>
      </c>
      <c r="C86" s="264">
        <v>0.20833333333333334</v>
      </c>
      <c r="D86" s="91">
        <v>75</v>
      </c>
      <c r="E86" s="91">
        <v>75</v>
      </c>
      <c r="F86" s="91">
        <v>75</v>
      </c>
      <c r="G86" s="158">
        <v>75</v>
      </c>
      <c r="H86">
        <f>IF(G86="","",IFERROR(G86-建玉状況!$J$4,""))</f>
        <v>-40</v>
      </c>
    </row>
    <row r="87" spans="1:8">
      <c r="A87" s="262">
        <v>43147</v>
      </c>
      <c r="B87" s="20">
        <f t="shared" si="1"/>
        <v>43147</v>
      </c>
      <c r="C87" s="264">
        <v>0.375</v>
      </c>
      <c r="D87" s="91">
        <v>75</v>
      </c>
      <c r="E87" s="91">
        <v>100</v>
      </c>
      <c r="F87" s="91">
        <v>65</v>
      </c>
      <c r="G87" s="158">
        <v>100</v>
      </c>
      <c r="H87">
        <f>IF(G87="","",IFERROR(G87-建玉状況!$J$4,""))</f>
        <v>-15</v>
      </c>
    </row>
    <row r="88" spans="1:8">
      <c r="A88" s="262">
        <v>43147</v>
      </c>
      <c r="B88" s="20" t="str">
        <f t="shared" si="1"/>
        <v/>
      </c>
      <c r="C88" s="264">
        <v>0.41666666666666669</v>
      </c>
      <c r="D88" s="91">
        <v>100</v>
      </c>
      <c r="E88" s="91">
        <v>100</v>
      </c>
      <c r="F88" s="91">
        <v>85</v>
      </c>
      <c r="G88" s="158">
        <v>95</v>
      </c>
      <c r="H88">
        <f>IF(G88="","",IFERROR(G88-建玉状況!$J$4,""))</f>
        <v>-20</v>
      </c>
    </row>
    <row r="89" spans="1:8">
      <c r="A89" s="262">
        <v>43147</v>
      </c>
      <c r="B89" s="20" t="str">
        <f t="shared" si="1"/>
        <v/>
      </c>
      <c r="C89" s="264">
        <v>0.45833333333333331</v>
      </c>
      <c r="D89" s="91">
        <v>95</v>
      </c>
      <c r="E89" s="91">
        <v>95</v>
      </c>
      <c r="F89" s="91">
        <v>90</v>
      </c>
      <c r="G89" s="158">
        <v>90</v>
      </c>
      <c r="H89">
        <f>IF(G89="","",IFERROR(G89-建玉状況!$J$4,""))</f>
        <v>-25</v>
      </c>
    </row>
    <row r="90" spans="1:8">
      <c r="A90" s="262">
        <v>43147</v>
      </c>
      <c r="B90" s="20" t="str">
        <f t="shared" si="1"/>
        <v/>
      </c>
      <c r="C90" s="264">
        <v>0.5</v>
      </c>
      <c r="D90" s="91">
        <v>100</v>
      </c>
      <c r="E90" s="91">
        <v>125</v>
      </c>
      <c r="F90" s="91">
        <v>100</v>
      </c>
      <c r="G90" s="158">
        <v>115</v>
      </c>
      <c r="H90">
        <f>IF(G90="","",IFERROR(G90-建玉状況!$J$4,""))</f>
        <v>0</v>
      </c>
    </row>
    <row r="91" spans="1:8">
      <c r="A91" s="262">
        <v>43147</v>
      </c>
      <c r="B91" s="20" t="str">
        <f t="shared" si="1"/>
        <v/>
      </c>
      <c r="C91" s="264">
        <v>0.54166666666666663</v>
      </c>
      <c r="D91" s="91">
        <v>115</v>
      </c>
      <c r="E91" s="91">
        <v>115</v>
      </c>
      <c r="F91" s="91">
        <v>95</v>
      </c>
      <c r="G91" s="158">
        <v>95</v>
      </c>
      <c r="H91">
        <f>IF(G91="","",IFERROR(G91-建玉状況!$J$4,""))</f>
        <v>-20</v>
      </c>
    </row>
    <row r="92" spans="1:8">
      <c r="A92" s="262">
        <v>43147</v>
      </c>
      <c r="B92" s="20" t="str">
        <f t="shared" si="1"/>
        <v/>
      </c>
      <c r="C92" s="264">
        <v>0.58333333333333337</v>
      </c>
      <c r="D92" s="91">
        <v>95</v>
      </c>
      <c r="E92" s="91">
        <v>100</v>
      </c>
      <c r="F92" s="91">
        <v>90</v>
      </c>
      <c r="G92" s="158">
        <v>90</v>
      </c>
      <c r="H92">
        <f>IF(G92="","",IFERROR(G92-建玉状況!$J$4,""))</f>
        <v>-25</v>
      </c>
    </row>
    <row r="93" spans="1:8">
      <c r="A93" s="262">
        <v>43147</v>
      </c>
      <c r="B93" s="20" t="str">
        <f t="shared" si="1"/>
        <v/>
      </c>
      <c r="C93" s="264">
        <v>0.625</v>
      </c>
      <c r="D93" s="91">
        <v>90</v>
      </c>
      <c r="E93" s="91">
        <v>95</v>
      </c>
      <c r="F93" s="91">
        <v>90</v>
      </c>
      <c r="G93" s="158">
        <v>95</v>
      </c>
      <c r="H93">
        <f>IF(G93="","",IFERROR(G93-建玉状況!$J$4,""))</f>
        <v>-20</v>
      </c>
    </row>
    <row r="94" spans="1:8">
      <c r="A94" s="262">
        <v>43147</v>
      </c>
      <c r="B94" s="20" t="str">
        <f t="shared" si="1"/>
        <v/>
      </c>
      <c r="C94" s="264">
        <v>0.66666666666666663</v>
      </c>
      <c r="D94" s="91">
        <v>100</v>
      </c>
      <c r="E94" s="91">
        <v>100</v>
      </c>
      <c r="F94" s="91">
        <v>95</v>
      </c>
      <c r="G94" s="158">
        <v>95</v>
      </c>
      <c r="H94">
        <f>IF(G94="","",IFERROR(G94-建玉状況!$J$4,""))</f>
        <v>-20</v>
      </c>
    </row>
    <row r="95" spans="1:8">
      <c r="A95" s="262">
        <v>43147</v>
      </c>
      <c r="B95" s="20" t="str">
        <f t="shared" si="1"/>
        <v/>
      </c>
      <c r="C95" s="264">
        <v>0.70833333333333337</v>
      </c>
      <c r="D95" s="91">
        <v>95</v>
      </c>
      <c r="E95" s="91">
        <v>110</v>
      </c>
      <c r="F95" s="91">
        <v>95</v>
      </c>
      <c r="G95" s="158">
        <v>105</v>
      </c>
      <c r="H95">
        <f>IF(G95="","",IFERROR(G95-建玉状況!$J$4,""))</f>
        <v>-10</v>
      </c>
    </row>
    <row r="96" spans="1:8">
      <c r="A96" s="262">
        <v>43147</v>
      </c>
      <c r="B96" s="20" t="str">
        <f t="shared" si="1"/>
        <v/>
      </c>
      <c r="C96" s="264">
        <v>0.75</v>
      </c>
      <c r="D96" s="91">
        <v>105</v>
      </c>
      <c r="E96" s="91">
        <v>115</v>
      </c>
      <c r="F96" s="91">
        <v>105</v>
      </c>
      <c r="G96" s="158">
        <v>115</v>
      </c>
      <c r="H96">
        <f>IF(G96="","",IFERROR(G96-建玉状況!$J$4,""))</f>
        <v>0</v>
      </c>
    </row>
    <row r="97" spans="1:8">
      <c r="A97" s="262">
        <v>43147</v>
      </c>
      <c r="B97" s="20" t="str">
        <f t="shared" si="1"/>
        <v/>
      </c>
      <c r="C97" s="264">
        <v>0.79166666666666663</v>
      </c>
      <c r="D97" s="91">
        <v>110</v>
      </c>
      <c r="E97" s="91">
        <v>110</v>
      </c>
      <c r="F97" s="91">
        <v>95</v>
      </c>
      <c r="G97" s="158">
        <v>95</v>
      </c>
      <c r="H97">
        <f>IF(G97="","",IFERROR(G97-建玉状況!$J$4,""))</f>
        <v>-20</v>
      </c>
    </row>
    <row r="98" spans="1:8">
      <c r="A98" s="262">
        <v>43147</v>
      </c>
      <c r="B98" s="20" t="str">
        <f t="shared" si="1"/>
        <v/>
      </c>
      <c r="C98" s="264">
        <v>0.83333333333333337</v>
      </c>
      <c r="D98" s="91">
        <v>100</v>
      </c>
      <c r="E98" s="91">
        <v>105</v>
      </c>
      <c r="F98" s="91">
        <v>100</v>
      </c>
      <c r="G98" s="158">
        <v>105</v>
      </c>
      <c r="H98">
        <f>IF(G98="","",IFERROR(G98-建玉状況!$J$4,""))</f>
        <v>-10</v>
      </c>
    </row>
    <row r="99" spans="1:8">
      <c r="A99" s="262">
        <v>43147</v>
      </c>
      <c r="B99" s="20" t="str">
        <f t="shared" si="1"/>
        <v/>
      </c>
      <c r="C99" s="264">
        <v>0.875</v>
      </c>
      <c r="D99" s="91">
        <v>110</v>
      </c>
      <c r="E99" s="91">
        <v>110</v>
      </c>
      <c r="F99" s="91">
        <v>110</v>
      </c>
      <c r="G99" s="158">
        <v>110</v>
      </c>
      <c r="H99">
        <f>IF(G99="","",IFERROR(G99-建玉状況!$J$4,""))</f>
        <v>-5</v>
      </c>
    </row>
    <row r="100" spans="1:8">
      <c r="A100" s="262">
        <v>43147</v>
      </c>
      <c r="B100" s="20" t="str">
        <f t="shared" si="1"/>
        <v/>
      </c>
      <c r="C100" s="264">
        <v>0.91666666666666663</v>
      </c>
      <c r="D100" s="91">
        <v>105</v>
      </c>
      <c r="E100" s="91">
        <v>105</v>
      </c>
      <c r="F100" s="91">
        <v>105</v>
      </c>
      <c r="G100" s="158">
        <v>105</v>
      </c>
      <c r="H100">
        <f>IF(G100="","",IFERROR(G100-建玉状況!$J$4,""))</f>
        <v>-10</v>
      </c>
    </row>
    <row r="101" spans="1:8">
      <c r="A101" s="262">
        <v>43147</v>
      </c>
      <c r="B101" s="20" t="str">
        <f t="shared" si="1"/>
        <v/>
      </c>
      <c r="C101" s="264">
        <v>0.95833333333333337</v>
      </c>
      <c r="D101" s="91">
        <v>100</v>
      </c>
      <c r="E101" s="91">
        <v>110</v>
      </c>
      <c r="F101" s="91">
        <v>100</v>
      </c>
      <c r="G101" s="158">
        <v>105</v>
      </c>
      <c r="H101">
        <f>IF(G101="","",IFERROR(G101-建玉状況!$J$4,""))</f>
        <v>-10</v>
      </c>
    </row>
    <row r="102" spans="1:8">
      <c r="A102" s="262">
        <v>43148</v>
      </c>
      <c r="B102" s="20" t="str">
        <f t="shared" si="1"/>
        <v/>
      </c>
      <c r="C102" s="264">
        <v>0</v>
      </c>
      <c r="D102" s="91">
        <v>100</v>
      </c>
      <c r="E102" s="91">
        <v>100</v>
      </c>
      <c r="F102" s="91">
        <v>100</v>
      </c>
      <c r="G102" s="158">
        <v>100</v>
      </c>
      <c r="H102">
        <f>IF(G102="","",IFERROR(G102-建玉状況!$J$4,""))</f>
        <v>-15</v>
      </c>
    </row>
    <row r="103" spans="1:8">
      <c r="A103" s="262">
        <v>43148</v>
      </c>
      <c r="B103" s="20" t="str">
        <f t="shared" si="1"/>
        <v/>
      </c>
      <c r="C103" s="264">
        <v>4.1666666666666664E-2</v>
      </c>
      <c r="D103" s="91">
        <v>100</v>
      </c>
      <c r="E103" s="91">
        <v>105</v>
      </c>
      <c r="F103" s="91">
        <v>100</v>
      </c>
      <c r="G103" s="158">
        <v>100</v>
      </c>
      <c r="H103">
        <f>IF(G103="","",IFERROR(G103-建玉状況!$J$4,""))</f>
        <v>-15</v>
      </c>
    </row>
    <row r="104" spans="1:8">
      <c r="A104" s="262">
        <v>43148</v>
      </c>
      <c r="B104" s="20" t="str">
        <f t="shared" si="1"/>
        <v/>
      </c>
      <c r="C104" s="264">
        <v>8.3333333333333329E-2</v>
      </c>
      <c r="D104" s="91">
        <v>110</v>
      </c>
      <c r="E104" s="91">
        <v>110</v>
      </c>
      <c r="F104" s="91">
        <v>110</v>
      </c>
      <c r="G104" s="158">
        <v>110</v>
      </c>
      <c r="H104">
        <f>IF(G104="","",IFERROR(G104-建玉状況!$J$4,""))</f>
        <v>-5</v>
      </c>
    </row>
    <row r="105" spans="1:8">
      <c r="A105" s="262">
        <v>43148</v>
      </c>
      <c r="B105" s="20" t="str">
        <f t="shared" si="1"/>
        <v/>
      </c>
      <c r="C105" s="264">
        <v>0.125</v>
      </c>
      <c r="D105" s="91">
        <v>100</v>
      </c>
      <c r="E105" s="91">
        <v>115</v>
      </c>
      <c r="F105" s="91">
        <v>100</v>
      </c>
      <c r="G105" s="158">
        <v>115</v>
      </c>
      <c r="H105">
        <f>IF(G105="","",IFERROR(G105-建玉状況!$J$4,""))</f>
        <v>0</v>
      </c>
    </row>
    <row r="106" spans="1:8">
      <c r="A106" s="262">
        <v>43148</v>
      </c>
      <c r="B106" s="20" t="str">
        <f t="shared" si="1"/>
        <v/>
      </c>
      <c r="C106" s="264">
        <v>0.16666666666666666</v>
      </c>
      <c r="D106" s="91">
        <v>110</v>
      </c>
      <c r="E106" s="91">
        <v>110</v>
      </c>
      <c r="F106" s="91">
        <v>110</v>
      </c>
      <c r="G106" s="158">
        <v>110</v>
      </c>
      <c r="H106">
        <f>IF(G106="","",IFERROR(G106-建玉状況!$J$4,""))</f>
        <v>-5</v>
      </c>
    </row>
    <row r="107" spans="1:8">
      <c r="A107" s="267">
        <v>43148</v>
      </c>
      <c r="B107" s="266" t="str">
        <f t="shared" si="1"/>
        <v/>
      </c>
      <c r="C107" s="265">
        <v>0.20833333333333334</v>
      </c>
      <c r="D107" s="160">
        <v>125</v>
      </c>
      <c r="E107" s="160">
        <v>125</v>
      </c>
      <c r="F107" s="160">
        <v>120</v>
      </c>
      <c r="G107" s="161">
        <v>120</v>
      </c>
      <c r="H107" s="160">
        <f>IF(G107="","",IFERROR(G107-建玉状況!$J$4,""))</f>
        <v>5</v>
      </c>
    </row>
    <row r="108" spans="1:8">
      <c r="B108" s="20"/>
      <c r="C108" s="3"/>
    </row>
    <row r="109" spans="1:8">
      <c r="B109" s="20"/>
      <c r="C109" s="3"/>
    </row>
    <row r="110" spans="1:8">
      <c r="B110" s="20"/>
      <c r="C110" s="3"/>
    </row>
    <row r="111" spans="1:8">
      <c r="B111" s="20"/>
      <c r="C111" s="3"/>
    </row>
    <row r="112" spans="1:8">
      <c r="B112" s="20"/>
      <c r="C112" s="3"/>
    </row>
    <row r="113" spans="2:3">
      <c r="B113" s="20"/>
      <c r="C113" s="3"/>
    </row>
    <row r="114" spans="2:3">
      <c r="B114" s="20"/>
      <c r="C114" s="3"/>
    </row>
    <row r="115" spans="2:3">
      <c r="B115" s="20"/>
      <c r="C115" s="3"/>
    </row>
    <row r="116" spans="2:3">
      <c r="B116" s="20"/>
      <c r="C116" s="3"/>
    </row>
    <row r="117" spans="2:3">
      <c r="B117" s="20"/>
      <c r="C117" s="3"/>
    </row>
    <row r="118" spans="2:3">
      <c r="B118" s="20"/>
      <c r="C118" s="3"/>
    </row>
    <row r="119" spans="2:3">
      <c r="B119" s="20"/>
      <c r="C119" s="3"/>
    </row>
    <row r="120" spans="2:3">
      <c r="B120" s="20"/>
      <c r="C120" s="3"/>
    </row>
    <row r="121" spans="2:3">
      <c r="B121" s="20"/>
      <c r="C121" s="3"/>
    </row>
    <row r="122" spans="2:3">
      <c r="B122" s="20"/>
      <c r="C122" s="3"/>
    </row>
    <row r="123" spans="2:3">
      <c r="B123" s="20"/>
      <c r="C123" s="3"/>
    </row>
    <row r="124" spans="2:3">
      <c r="B124" s="20"/>
      <c r="C124" s="3"/>
    </row>
    <row r="125" spans="2:3">
      <c r="B125" s="20"/>
      <c r="C125" s="3"/>
    </row>
    <row r="126" spans="2:3">
      <c r="B126" s="20"/>
      <c r="C126" s="3"/>
    </row>
    <row r="127" spans="2:3">
      <c r="B127" s="20"/>
      <c r="C127" s="3"/>
    </row>
    <row r="128" spans="2:3">
      <c r="B128" s="20"/>
      <c r="C128" s="3"/>
    </row>
    <row r="129" spans="2:3">
      <c r="B129" s="20"/>
      <c r="C129" s="3"/>
    </row>
    <row r="130" spans="2:3">
      <c r="B130" s="20"/>
      <c r="C130" s="3"/>
    </row>
    <row r="131" spans="2:3">
      <c r="B131" s="20"/>
      <c r="C131" s="3"/>
    </row>
    <row r="132" spans="2:3">
      <c r="B132" s="20"/>
      <c r="C132" s="3"/>
    </row>
    <row r="133" spans="2:3">
      <c r="B133" s="20"/>
      <c r="C133" s="3"/>
    </row>
    <row r="134" spans="2:3">
      <c r="B134" s="20"/>
      <c r="C134" s="3"/>
    </row>
    <row r="135" spans="2:3">
      <c r="B135" s="20"/>
      <c r="C135" s="3"/>
    </row>
    <row r="136" spans="2:3">
      <c r="B136" s="20"/>
      <c r="C136" s="3"/>
    </row>
    <row r="137" spans="2:3">
      <c r="B137" s="20"/>
      <c r="C137" s="3"/>
    </row>
    <row r="138" spans="2:3">
      <c r="B138" s="20"/>
      <c r="C138" s="3"/>
    </row>
    <row r="139" spans="2:3">
      <c r="B139" s="20"/>
      <c r="C139" s="3"/>
    </row>
    <row r="140" spans="2:3">
      <c r="B140" s="20"/>
      <c r="C140" s="3"/>
    </row>
    <row r="141" spans="2:3">
      <c r="B141" s="20"/>
      <c r="C141" s="3"/>
    </row>
    <row r="142" spans="2:3">
      <c r="B142" s="20"/>
      <c r="C142" s="3"/>
    </row>
    <row r="143" spans="2:3">
      <c r="B143" s="20"/>
      <c r="C143" s="3"/>
    </row>
    <row r="144" spans="2:3">
      <c r="B144" s="20"/>
      <c r="C144" s="3"/>
    </row>
    <row r="145" spans="2:3">
      <c r="B145" s="20"/>
      <c r="C145" s="3"/>
    </row>
    <row r="146" spans="2:3">
      <c r="B146" s="20"/>
      <c r="C146" s="3"/>
    </row>
    <row r="147" spans="2:3">
      <c r="B147" s="20"/>
      <c r="C147" s="3"/>
    </row>
    <row r="148" spans="2:3">
      <c r="B148" s="20"/>
      <c r="C148" s="3"/>
    </row>
    <row r="149" spans="2:3">
      <c r="B149" s="20"/>
      <c r="C149" s="3"/>
    </row>
    <row r="150" spans="2:3">
      <c r="B150" s="20"/>
      <c r="C150" s="3"/>
    </row>
    <row r="151" spans="2:3">
      <c r="B151" s="20"/>
      <c r="C151" s="3"/>
    </row>
    <row r="152" spans="2:3">
      <c r="B152" s="20"/>
      <c r="C152" s="3"/>
    </row>
    <row r="153" spans="2:3">
      <c r="B153" s="20"/>
      <c r="C153" s="3"/>
    </row>
    <row r="154" spans="2:3">
      <c r="B154" s="20"/>
      <c r="C154" s="3"/>
    </row>
    <row r="155" spans="2:3">
      <c r="B155" s="20"/>
      <c r="C155" s="3"/>
    </row>
    <row r="156" spans="2:3">
      <c r="B156" s="20"/>
      <c r="C156" s="3"/>
    </row>
    <row r="157" spans="2:3">
      <c r="B157" s="20"/>
      <c r="C157" s="3"/>
    </row>
    <row r="158" spans="2:3">
      <c r="B158" s="20"/>
      <c r="C158" s="3"/>
    </row>
    <row r="159" spans="2:3">
      <c r="B159" s="20"/>
      <c r="C159" s="3"/>
    </row>
    <row r="160" spans="2:3">
      <c r="B160" s="20"/>
      <c r="C160" s="3"/>
    </row>
    <row r="161" spans="2:3">
      <c r="B161" s="20"/>
      <c r="C161" s="3"/>
    </row>
    <row r="162" spans="2:3">
      <c r="B162" s="20"/>
      <c r="C162" s="3"/>
    </row>
    <row r="163" spans="2:3">
      <c r="B163" s="20"/>
      <c r="C163" s="3"/>
    </row>
    <row r="164" spans="2:3">
      <c r="B164" s="20"/>
      <c r="C164" s="3"/>
    </row>
    <row r="165" spans="2:3">
      <c r="B165" s="20"/>
      <c r="C165" s="3"/>
    </row>
    <row r="166" spans="2:3">
      <c r="B166" s="20"/>
      <c r="C166" s="3"/>
    </row>
    <row r="167" spans="2:3">
      <c r="B167" s="20"/>
      <c r="C167" s="3"/>
    </row>
    <row r="168" spans="2:3">
      <c r="B168" s="20"/>
      <c r="C168" s="3"/>
    </row>
    <row r="169" spans="2:3">
      <c r="B169" s="20"/>
      <c r="C169" s="3"/>
    </row>
    <row r="170" spans="2:3">
      <c r="B170" s="20"/>
      <c r="C170" s="3"/>
    </row>
    <row r="171" spans="2:3">
      <c r="B171" s="20"/>
      <c r="C171" s="3"/>
    </row>
    <row r="172" spans="2:3">
      <c r="B172" s="20"/>
      <c r="C172" s="3"/>
    </row>
    <row r="173" spans="2:3">
      <c r="B173" s="20"/>
      <c r="C173" s="3"/>
    </row>
    <row r="174" spans="2:3">
      <c r="B174" s="20"/>
      <c r="C174" s="3"/>
    </row>
    <row r="175" spans="2:3">
      <c r="B175" s="20"/>
      <c r="C175" s="3"/>
    </row>
    <row r="176" spans="2:3">
      <c r="B176" s="20"/>
      <c r="C176" s="3"/>
    </row>
    <row r="177" spans="2:3">
      <c r="B177" s="20"/>
      <c r="C177" s="3"/>
    </row>
    <row r="178" spans="2:3">
      <c r="B178" s="20"/>
      <c r="C178" s="3"/>
    </row>
    <row r="179" spans="2:3">
      <c r="B179" s="20"/>
      <c r="C179" s="3"/>
    </row>
    <row r="180" spans="2:3">
      <c r="B180" s="20"/>
      <c r="C180" s="3"/>
    </row>
    <row r="181" spans="2:3">
      <c r="B181" s="20"/>
      <c r="C181" s="3"/>
    </row>
    <row r="182" spans="2:3">
      <c r="B182" s="20"/>
      <c r="C182" s="3"/>
    </row>
    <row r="183" spans="2:3">
      <c r="B183" s="20"/>
      <c r="C183" s="3"/>
    </row>
    <row r="184" spans="2:3">
      <c r="B184" s="20"/>
      <c r="C184" s="3"/>
    </row>
    <row r="185" spans="2:3">
      <c r="B185" s="20"/>
      <c r="C185" s="3"/>
    </row>
    <row r="186" spans="2:3">
      <c r="B186" s="20"/>
      <c r="C186" s="3"/>
    </row>
    <row r="187" spans="2:3">
      <c r="B187" s="20"/>
      <c r="C187" s="3"/>
    </row>
    <row r="188" spans="2:3">
      <c r="B188" s="20"/>
      <c r="C188" s="3"/>
    </row>
    <row r="189" spans="2:3">
      <c r="B189" s="20"/>
      <c r="C189" s="3"/>
    </row>
    <row r="190" spans="2:3">
      <c r="B190" s="20"/>
      <c r="C190" s="3"/>
    </row>
    <row r="191" spans="2:3">
      <c r="B191" s="20"/>
      <c r="C191" s="3"/>
    </row>
    <row r="192" spans="2:3">
      <c r="B192" s="20"/>
      <c r="C192" s="3"/>
    </row>
    <row r="193" spans="2:3">
      <c r="B193" s="20"/>
      <c r="C193" s="3"/>
    </row>
    <row r="194" spans="2:3">
      <c r="B194" s="20"/>
      <c r="C194" s="3"/>
    </row>
    <row r="195" spans="2:3">
      <c r="B195" s="20"/>
      <c r="C195" s="3"/>
    </row>
    <row r="196" spans="2:3">
      <c r="B196" s="20"/>
      <c r="C196" s="3"/>
    </row>
    <row r="197" spans="2:3">
      <c r="B197" s="20"/>
      <c r="C197" s="3"/>
    </row>
    <row r="198" spans="2:3">
      <c r="B198" s="20"/>
      <c r="C198" s="3"/>
    </row>
    <row r="199" spans="2:3">
      <c r="B199" s="20"/>
      <c r="C199" s="3"/>
    </row>
    <row r="200" spans="2:3">
      <c r="B200" s="20"/>
      <c r="C200" s="3"/>
    </row>
    <row r="201" spans="2:3">
      <c r="B201" s="20"/>
      <c r="C201" s="3"/>
    </row>
    <row r="202" spans="2:3">
      <c r="B202" s="20"/>
      <c r="C202" s="3"/>
    </row>
    <row r="203" spans="2:3">
      <c r="B203" s="20"/>
      <c r="C203" s="3"/>
    </row>
    <row r="204" spans="2:3">
      <c r="B204" s="20"/>
      <c r="C204" s="3"/>
    </row>
    <row r="205" spans="2:3">
      <c r="B205" s="20"/>
      <c r="C205" s="3"/>
    </row>
    <row r="206" spans="2:3">
      <c r="B206" s="20"/>
      <c r="C206" s="3"/>
    </row>
    <row r="207" spans="2:3">
      <c r="B207" s="20"/>
      <c r="C207" s="3"/>
    </row>
    <row r="208" spans="2:3">
      <c r="B208" s="20"/>
      <c r="C208" s="3"/>
    </row>
    <row r="209" spans="2:3">
      <c r="B209" s="20"/>
      <c r="C209" s="3"/>
    </row>
    <row r="210" spans="2:3">
      <c r="B210" s="20"/>
      <c r="C210" s="3"/>
    </row>
    <row r="211" spans="2:3">
      <c r="B211" s="20"/>
      <c r="C211" s="3"/>
    </row>
    <row r="212" spans="2:3">
      <c r="B212" s="20"/>
      <c r="C212" s="3"/>
    </row>
    <row r="213" spans="2:3">
      <c r="B213" s="20"/>
      <c r="C213" s="3"/>
    </row>
    <row r="214" spans="2:3">
      <c r="B214" s="20"/>
      <c r="C214" s="3"/>
    </row>
    <row r="215" spans="2:3">
      <c r="B215" s="20"/>
      <c r="C215" s="3"/>
    </row>
    <row r="216" spans="2:3">
      <c r="B216" s="20"/>
      <c r="C216" s="3"/>
    </row>
    <row r="217" spans="2:3">
      <c r="B217" s="20"/>
      <c r="C217" s="3"/>
    </row>
    <row r="218" spans="2:3">
      <c r="B218" s="20"/>
      <c r="C218" s="3"/>
    </row>
    <row r="219" spans="2:3">
      <c r="B219" s="20"/>
      <c r="C219" s="3"/>
    </row>
    <row r="220" spans="2:3">
      <c r="B220" s="20"/>
      <c r="C220" s="3"/>
    </row>
    <row r="221" spans="2:3">
      <c r="B221" s="20"/>
      <c r="C221" s="3"/>
    </row>
    <row r="222" spans="2:3">
      <c r="B222" s="20"/>
      <c r="C222" s="3"/>
    </row>
    <row r="223" spans="2:3">
      <c r="B223" s="20"/>
      <c r="C223" s="3"/>
    </row>
    <row r="224" spans="2:3">
      <c r="B224" s="20"/>
      <c r="C224" s="3"/>
    </row>
    <row r="225" spans="2:3">
      <c r="B225" s="20"/>
      <c r="C225" s="3"/>
    </row>
    <row r="226" spans="2:3">
      <c r="B226" s="20"/>
      <c r="C226" s="3"/>
    </row>
    <row r="227" spans="2:3">
      <c r="B227" s="20"/>
      <c r="C227" s="3"/>
    </row>
    <row r="228" spans="2:3">
      <c r="B228" s="20"/>
      <c r="C228" s="3"/>
    </row>
    <row r="229" spans="2:3">
      <c r="B229" s="20"/>
      <c r="C229" s="3"/>
    </row>
    <row r="230" spans="2:3">
      <c r="B230" s="20"/>
      <c r="C230" s="3"/>
    </row>
    <row r="231" spans="2:3">
      <c r="B231" s="20"/>
      <c r="C231" s="3"/>
    </row>
    <row r="232" spans="2:3">
      <c r="B232" s="20"/>
      <c r="C232" s="3"/>
    </row>
    <row r="233" spans="2:3">
      <c r="B233" s="20"/>
      <c r="C233" s="3"/>
    </row>
    <row r="234" spans="2:3">
      <c r="B234" s="20"/>
      <c r="C234" s="3"/>
    </row>
    <row r="235" spans="2:3">
      <c r="B235" s="20"/>
      <c r="C235" s="3"/>
    </row>
    <row r="236" spans="2:3">
      <c r="B236" s="20"/>
      <c r="C236" s="3"/>
    </row>
    <row r="237" spans="2:3">
      <c r="B237" s="20"/>
      <c r="C237" s="3"/>
    </row>
    <row r="238" spans="2:3">
      <c r="B238" s="20"/>
      <c r="C238" s="3"/>
    </row>
    <row r="239" spans="2:3">
      <c r="B239" s="20"/>
      <c r="C239" s="3"/>
    </row>
    <row r="240" spans="2:3">
      <c r="B240" s="20"/>
      <c r="C240" s="3"/>
    </row>
    <row r="241" spans="2:3">
      <c r="B241" s="20"/>
      <c r="C241" s="3"/>
    </row>
    <row r="242" spans="2:3">
      <c r="B242" s="20"/>
      <c r="C242" s="3"/>
    </row>
    <row r="243" spans="2:3">
      <c r="B243" s="20"/>
      <c r="C243" s="3"/>
    </row>
    <row r="244" spans="2:3">
      <c r="B244" s="20"/>
      <c r="C244" s="3"/>
    </row>
    <row r="245" spans="2:3">
      <c r="B245" s="20"/>
      <c r="C245" s="3"/>
    </row>
    <row r="246" spans="2:3">
      <c r="B246" s="20"/>
      <c r="C246" s="3"/>
    </row>
    <row r="247" spans="2:3">
      <c r="B247" s="20"/>
      <c r="C247" s="3"/>
    </row>
    <row r="248" spans="2:3">
      <c r="B248" s="20"/>
      <c r="C248" s="3"/>
    </row>
    <row r="249" spans="2:3">
      <c r="B249" s="20"/>
      <c r="C249" s="3"/>
    </row>
    <row r="250" spans="2:3">
      <c r="B250" s="20"/>
      <c r="C250" s="3"/>
    </row>
    <row r="251" spans="2:3">
      <c r="B251" s="20"/>
      <c r="C251" s="3"/>
    </row>
    <row r="252" spans="2:3">
      <c r="B252" s="20"/>
      <c r="C252" s="3"/>
    </row>
    <row r="253" spans="2:3">
      <c r="B253" s="20"/>
      <c r="C253" s="3"/>
    </row>
    <row r="254" spans="2:3">
      <c r="B254" s="20"/>
      <c r="C254" s="3"/>
    </row>
    <row r="255" spans="2:3">
      <c r="B255" s="20"/>
      <c r="C255" s="3"/>
    </row>
    <row r="256" spans="2:3">
      <c r="B256" s="20"/>
      <c r="C256" s="3"/>
    </row>
    <row r="257" spans="2:3">
      <c r="B257" s="20"/>
      <c r="C257" s="3"/>
    </row>
    <row r="258" spans="2:3">
      <c r="B258" s="20"/>
      <c r="C258" s="3"/>
    </row>
    <row r="259" spans="2:3">
      <c r="B259" s="20"/>
      <c r="C259" s="3"/>
    </row>
    <row r="260" spans="2:3">
      <c r="B260" s="20"/>
      <c r="C260" s="3"/>
    </row>
    <row r="261" spans="2:3">
      <c r="B261" s="20"/>
      <c r="C261" s="3"/>
    </row>
    <row r="262" spans="2:3">
      <c r="B262" s="20"/>
      <c r="C262" s="3"/>
    </row>
    <row r="263" spans="2:3">
      <c r="B263" s="20"/>
      <c r="C263" s="3"/>
    </row>
    <row r="264" spans="2:3">
      <c r="B264" s="20"/>
      <c r="C264" s="3"/>
    </row>
    <row r="265" spans="2:3">
      <c r="B265" s="20"/>
      <c r="C265" s="3"/>
    </row>
    <row r="266" spans="2:3">
      <c r="B266" s="20"/>
      <c r="C266" s="3"/>
    </row>
    <row r="267" spans="2:3">
      <c r="B267" s="20"/>
      <c r="C267" s="3"/>
    </row>
    <row r="268" spans="2:3">
      <c r="B268" s="20"/>
      <c r="C268" s="3"/>
    </row>
    <row r="269" spans="2:3">
      <c r="B269" s="20"/>
      <c r="C269" s="3"/>
    </row>
    <row r="270" spans="2:3">
      <c r="B270" s="20"/>
      <c r="C270" s="3"/>
    </row>
    <row r="271" spans="2:3">
      <c r="B271" s="20"/>
      <c r="C271" s="3"/>
    </row>
    <row r="272" spans="2:3">
      <c r="B272" s="20"/>
      <c r="C272" s="3"/>
    </row>
    <row r="273" spans="2:3">
      <c r="B273" s="20"/>
      <c r="C273" s="3"/>
    </row>
    <row r="274" spans="2:3">
      <c r="B274" s="20"/>
      <c r="C274" s="3"/>
    </row>
    <row r="275" spans="2:3">
      <c r="B275" s="20"/>
      <c r="C275" s="3"/>
    </row>
    <row r="276" spans="2:3">
      <c r="B276" s="20"/>
      <c r="C276" s="3"/>
    </row>
    <row r="277" spans="2:3">
      <c r="B277" s="20"/>
      <c r="C277" s="3"/>
    </row>
    <row r="278" spans="2:3">
      <c r="B278" s="20"/>
      <c r="C278" s="3"/>
    </row>
    <row r="279" spans="2:3">
      <c r="B279" s="20"/>
      <c r="C279" s="3"/>
    </row>
    <row r="280" spans="2:3">
      <c r="B280" s="20"/>
      <c r="C280" s="3"/>
    </row>
    <row r="281" spans="2:3">
      <c r="B281" s="20"/>
      <c r="C281" s="3"/>
    </row>
    <row r="282" spans="2:3">
      <c r="B282" s="20"/>
      <c r="C282" s="3"/>
    </row>
    <row r="283" spans="2:3">
      <c r="B283" s="20"/>
      <c r="C283" s="3"/>
    </row>
    <row r="284" spans="2:3">
      <c r="B284" s="20"/>
      <c r="C284" s="3"/>
    </row>
    <row r="285" spans="2:3">
      <c r="B285" s="20"/>
      <c r="C285" s="3"/>
    </row>
    <row r="286" spans="2:3">
      <c r="B286" s="20"/>
      <c r="C286" s="3"/>
    </row>
    <row r="287" spans="2:3">
      <c r="B287" s="20"/>
      <c r="C287" s="3"/>
    </row>
    <row r="288" spans="2:3">
      <c r="B288" s="20"/>
      <c r="C288" s="3"/>
    </row>
    <row r="289" spans="2:3">
      <c r="B289" s="20"/>
      <c r="C289" s="3"/>
    </row>
    <row r="290" spans="2:3">
      <c r="B290" s="20"/>
      <c r="C290" s="3"/>
    </row>
    <row r="291" spans="2:3">
      <c r="B291" s="20"/>
      <c r="C291" s="3"/>
    </row>
    <row r="292" spans="2:3">
      <c r="B292" s="20"/>
      <c r="C292" s="3"/>
    </row>
    <row r="293" spans="2:3">
      <c r="B293" s="20"/>
      <c r="C293" s="3"/>
    </row>
    <row r="294" spans="2:3">
      <c r="B294" s="20"/>
      <c r="C294" s="3"/>
    </row>
    <row r="295" spans="2:3">
      <c r="B295" s="20"/>
      <c r="C295" s="3"/>
    </row>
    <row r="296" spans="2:3">
      <c r="B296" s="20"/>
      <c r="C296" s="3"/>
    </row>
    <row r="297" spans="2:3">
      <c r="B297" s="20"/>
      <c r="C297" s="3"/>
    </row>
    <row r="298" spans="2:3">
      <c r="B298" s="20"/>
      <c r="C298" s="3"/>
    </row>
    <row r="299" spans="2:3">
      <c r="B299" s="20"/>
      <c r="C299" s="3"/>
    </row>
    <row r="300" spans="2:3">
      <c r="B300" s="20"/>
      <c r="C300" s="3"/>
    </row>
    <row r="301" spans="2:3">
      <c r="B301" s="20"/>
      <c r="C301" s="3"/>
    </row>
    <row r="302" spans="2:3">
      <c r="B302" s="20"/>
      <c r="C302" s="3"/>
    </row>
    <row r="303" spans="2:3">
      <c r="B303" s="20"/>
      <c r="C303" s="3"/>
    </row>
    <row r="304" spans="2:3">
      <c r="B304" s="20"/>
      <c r="C304" s="3"/>
    </row>
    <row r="305" spans="2:3">
      <c r="B305" s="20"/>
      <c r="C305" s="3"/>
    </row>
    <row r="306" spans="2:3">
      <c r="B306" s="20"/>
      <c r="C306" s="3"/>
    </row>
    <row r="307" spans="2:3">
      <c r="B307" s="20"/>
      <c r="C307" s="3"/>
    </row>
    <row r="308" spans="2:3">
      <c r="B308" s="20"/>
      <c r="C308" s="3"/>
    </row>
    <row r="309" spans="2:3">
      <c r="B309" s="20"/>
      <c r="C309" s="3"/>
    </row>
    <row r="310" spans="2:3">
      <c r="B310" s="20"/>
      <c r="C310" s="3"/>
    </row>
    <row r="311" spans="2:3">
      <c r="B311" s="20"/>
      <c r="C311" s="3"/>
    </row>
    <row r="312" spans="2:3">
      <c r="B312" s="20"/>
      <c r="C312" s="3"/>
    </row>
    <row r="313" spans="2:3">
      <c r="B313" s="20"/>
      <c r="C313" s="3"/>
    </row>
    <row r="314" spans="2:3">
      <c r="B314" s="20"/>
      <c r="C314" s="3"/>
    </row>
    <row r="315" spans="2:3">
      <c r="B315" s="20"/>
      <c r="C315" s="3"/>
    </row>
    <row r="316" spans="2:3">
      <c r="B316" s="20"/>
      <c r="C316" s="3"/>
    </row>
    <row r="317" spans="2:3">
      <c r="B317" s="20"/>
      <c r="C317" s="3"/>
    </row>
    <row r="318" spans="2:3">
      <c r="B318" s="20"/>
      <c r="C318" s="3"/>
    </row>
    <row r="319" spans="2:3">
      <c r="B319" s="20"/>
      <c r="C319" s="3"/>
    </row>
    <row r="320" spans="2:3">
      <c r="B320" s="20"/>
      <c r="C320" s="3"/>
    </row>
    <row r="321" spans="2:3">
      <c r="B321" s="20"/>
      <c r="C321" s="3"/>
    </row>
    <row r="322" spans="2:3">
      <c r="B322" s="20"/>
      <c r="C322" s="3"/>
    </row>
    <row r="323" spans="2:3">
      <c r="B323" s="20"/>
      <c r="C323" s="3"/>
    </row>
    <row r="324" spans="2:3">
      <c r="B324" s="20"/>
      <c r="C324" s="3"/>
    </row>
    <row r="325" spans="2:3">
      <c r="B325" s="20"/>
      <c r="C325" s="3"/>
    </row>
    <row r="326" spans="2:3">
      <c r="B326" s="20"/>
      <c r="C326" s="3"/>
    </row>
    <row r="327" spans="2:3">
      <c r="B327" s="20"/>
      <c r="C327" s="3"/>
    </row>
    <row r="328" spans="2:3">
      <c r="B328" s="20"/>
      <c r="C328" s="3"/>
    </row>
    <row r="329" spans="2:3">
      <c r="B329" s="20"/>
      <c r="C329" s="3"/>
    </row>
    <row r="330" spans="2:3">
      <c r="B330" s="20"/>
      <c r="C330" s="3"/>
    </row>
    <row r="331" spans="2:3">
      <c r="B331" s="20"/>
      <c r="C331" s="3"/>
    </row>
    <row r="332" spans="2:3">
      <c r="B332" s="20"/>
      <c r="C332" s="3"/>
    </row>
    <row r="333" spans="2:3">
      <c r="B333" s="20"/>
      <c r="C333" s="3"/>
    </row>
    <row r="334" spans="2:3">
      <c r="B334" s="20"/>
      <c r="C334" s="3"/>
    </row>
    <row r="335" spans="2:3">
      <c r="B335" s="20"/>
      <c r="C335" s="3"/>
    </row>
    <row r="336" spans="2:3">
      <c r="B336" s="20"/>
      <c r="C336" s="3"/>
    </row>
    <row r="337" spans="2:3">
      <c r="B337" s="20"/>
      <c r="C337" s="3"/>
    </row>
    <row r="338" spans="2:3">
      <c r="B338" s="20"/>
      <c r="C338" s="3"/>
    </row>
    <row r="339" spans="2:3">
      <c r="B339" s="20"/>
      <c r="C339" s="3"/>
    </row>
    <row r="340" spans="2:3">
      <c r="B340" s="20"/>
      <c r="C340" s="3"/>
    </row>
    <row r="341" spans="2:3">
      <c r="B341" s="20"/>
      <c r="C341" s="3"/>
    </row>
    <row r="342" spans="2:3">
      <c r="B342" s="20"/>
      <c r="C342" s="3"/>
    </row>
    <row r="343" spans="2:3">
      <c r="B343" s="20"/>
      <c r="C343" s="3"/>
    </row>
    <row r="344" spans="2:3">
      <c r="B344" s="20"/>
      <c r="C344" s="3"/>
    </row>
    <row r="345" spans="2:3">
      <c r="B345" s="20"/>
      <c r="C345" s="3"/>
    </row>
    <row r="346" spans="2:3">
      <c r="B346" s="20"/>
      <c r="C346" s="3"/>
    </row>
    <row r="347" spans="2:3">
      <c r="B347" s="20"/>
      <c r="C347" s="3"/>
    </row>
    <row r="348" spans="2:3">
      <c r="B348" s="20"/>
      <c r="C348" s="3"/>
    </row>
    <row r="349" spans="2:3">
      <c r="B349" s="20"/>
      <c r="C349" s="3"/>
    </row>
    <row r="350" spans="2:3">
      <c r="B350" s="20"/>
      <c r="C350" s="3"/>
    </row>
    <row r="351" spans="2:3">
      <c r="B351" s="20"/>
      <c r="C351" s="3"/>
    </row>
    <row r="352" spans="2:3">
      <c r="B352" s="20"/>
      <c r="C352" s="3"/>
    </row>
    <row r="353" spans="2:3">
      <c r="B353" s="20"/>
      <c r="C353" s="3"/>
    </row>
    <row r="354" spans="2:3">
      <c r="B354" s="20"/>
      <c r="C354" s="3"/>
    </row>
    <row r="355" spans="2:3">
      <c r="B355" s="20"/>
      <c r="C355" s="3"/>
    </row>
    <row r="356" spans="2:3">
      <c r="B356" s="20"/>
      <c r="C356" s="3"/>
    </row>
    <row r="357" spans="2:3">
      <c r="B357" s="20"/>
      <c r="C357" s="3"/>
    </row>
    <row r="358" spans="2:3">
      <c r="B358" s="20"/>
      <c r="C358" s="3"/>
    </row>
    <row r="359" spans="2:3">
      <c r="B359" s="20"/>
      <c r="C359" s="3"/>
    </row>
    <row r="360" spans="2:3">
      <c r="B360" s="20"/>
      <c r="C360" s="3"/>
    </row>
    <row r="361" spans="2:3">
      <c r="B361" s="20"/>
      <c r="C361" s="3"/>
    </row>
    <row r="362" spans="2:3">
      <c r="B362" s="20"/>
      <c r="C362" s="3"/>
    </row>
    <row r="363" spans="2:3">
      <c r="B363" s="20"/>
      <c r="C363" s="3"/>
    </row>
    <row r="364" spans="2:3">
      <c r="B364" s="20"/>
      <c r="C364" s="3"/>
    </row>
    <row r="365" spans="2:3">
      <c r="B365" s="20"/>
      <c r="C365" s="3"/>
    </row>
    <row r="366" spans="2:3">
      <c r="B366" s="20"/>
      <c r="C366" s="3"/>
    </row>
    <row r="367" spans="2:3">
      <c r="B367" s="20"/>
      <c r="C367" s="3"/>
    </row>
    <row r="368" spans="2:3">
      <c r="B368" s="20"/>
      <c r="C368" s="3"/>
    </row>
    <row r="369" spans="2:3">
      <c r="B369" s="20"/>
      <c r="C369" s="3"/>
    </row>
    <row r="370" spans="2:3">
      <c r="B370" s="20"/>
      <c r="C370" s="3"/>
    </row>
    <row r="371" spans="2:3">
      <c r="B371" s="20"/>
      <c r="C371" s="3"/>
    </row>
    <row r="372" spans="2:3">
      <c r="B372" s="20"/>
      <c r="C372" s="3"/>
    </row>
    <row r="373" spans="2:3">
      <c r="B373" s="20"/>
      <c r="C373" s="3"/>
    </row>
    <row r="374" spans="2:3">
      <c r="B374" s="20"/>
      <c r="C374" s="3"/>
    </row>
    <row r="375" spans="2:3">
      <c r="B375" s="20"/>
      <c r="C375" s="3"/>
    </row>
    <row r="376" spans="2:3">
      <c r="B376" s="20"/>
      <c r="C376" s="3"/>
    </row>
    <row r="377" spans="2:3">
      <c r="B377" s="20"/>
      <c r="C377" s="3"/>
    </row>
    <row r="378" spans="2:3">
      <c r="B378" s="20"/>
      <c r="C378" s="3"/>
    </row>
    <row r="379" spans="2:3">
      <c r="B379" s="20"/>
      <c r="C379" s="3"/>
    </row>
    <row r="380" spans="2:3">
      <c r="B380" s="20"/>
      <c r="C380" s="3"/>
    </row>
    <row r="381" spans="2:3">
      <c r="B381" s="20"/>
      <c r="C381" s="3"/>
    </row>
    <row r="382" spans="2:3">
      <c r="B382" s="20"/>
      <c r="C382" s="3"/>
    </row>
    <row r="383" spans="2:3">
      <c r="B383" s="20"/>
      <c r="C383" s="3"/>
    </row>
    <row r="384" spans="2:3">
      <c r="B384" s="20"/>
      <c r="C384" s="3"/>
    </row>
    <row r="385" spans="2:3">
      <c r="B385" s="20"/>
      <c r="C385" s="3"/>
    </row>
    <row r="386" spans="2:3">
      <c r="B386" s="20"/>
      <c r="C386" s="3"/>
    </row>
    <row r="387" spans="2:3">
      <c r="B387" s="20"/>
      <c r="C387" s="3"/>
    </row>
    <row r="388" spans="2:3">
      <c r="B388" s="20"/>
      <c r="C388" s="3"/>
    </row>
    <row r="389" spans="2:3">
      <c r="B389" s="20"/>
      <c r="C389" s="3"/>
    </row>
    <row r="390" spans="2:3">
      <c r="B390" s="20"/>
      <c r="C390" s="3"/>
    </row>
    <row r="391" spans="2:3">
      <c r="B391" s="20"/>
      <c r="C391" s="3"/>
    </row>
    <row r="392" spans="2:3">
      <c r="B392" s="20"/>
      <c r="C392" s="3"/>
    </row>
    <row r="393" spans="2:3">
      <c r="B393" s="20"/>
      <c r="C393" s="3"/>
    </row>
    <row r="394" spans="2:3">
      <c r="B394" s="20"/>
      <c r="C394" s="3"/>
    </row>
    <row r="395" spans="2:3">
      <c r="B395" s="20"/>
      <c r="C395" s="3"/>
    </row>
    <row r="396" spans="2:3">
      <c r="B396" s="20"/>
      <c r="C396" s="3"/>
    </row>
    <row r="397" spans="2:3">
      <c r="B397" s="20"/>
      <c r="C397" s="3"/>
    </row>
    <row r="398" spans="2:3">
      <c r="B398" s="20"/>
      <c r="C398" s="3"/>
    </row>
    <row r="399" spans="2:3">
      <c r="B399" s="20"/>
      <c r="C399" s="3"/>
    </row>
    <row r="400" spans="2:3">
      <c r="B400" s="20"/>
      <c r="C400" s="3"/>
    </row>
    <row r="401" spans="2:3">
      <c r="B401" s="20"/>
      <c r="C401" s="3"/>
    </row>
    <row r="402" spans="2:3">
      <c r="B402" s="20"/>
      <c r="C402" s="3"/>
    </row>
    <row r="403" spans="2:3">
      <c r="B403" s="20"/>
      <c r="C403" s="3"/>
    </row>
    <row r="404" spans="2:3">
      <c r="B404" s="20"/>
      <c r="C404" s="3"/>
    </row>
    <row r="405" spans="2:3">
      <c r="B405" s="20"/>
      <c r="C405" s="3"/>
    </row>
    <row r="406" spans="2:3">
      <c r="B406" s="20"/>
      <c r="C406" s="3"/>
    </row>
    <row r="407" spans="2:3">
      <c r="B407" s="20"/>
      <c r="C407" s="3"/>
    </row>
    <row r="408" spans="2:3">
      <c r="B408" s="20"/>
      <c r="C408" s="3"/>
    </row>
    <row r="409" spans="2:3">
      <c r="B409" s="20"/>
      <c r="C409" s="3"/>
    </row>
    <row r="410" spans="2:3">
      <c r="B410" s="20"/>
      <c r="C410" s="3"/>
    </row>
    <row r="411" spans="2:3">
      <c r="B411" s="20"/>
      <c r="C411" s="3"/>
    </row>
    <row r="412" spans="2:3">
      <c r="B412" s="20"/>
      <c r="C412" s="3"/>
    </row>
    <row r="413" spans="2:3">
      <c r="B413" s="20"/>
      <c r="C413" s="3"/>
    </row>
    <row r="414" spans="2:3">
      <c r="B414" s="20"/>
      <c r="C414" s="3"/>
    </row>
    <row r="415" spans="2:3">
      <c r="B415" s="20"/>
      <c r="C415" s="3"/>
    </row>
    <row r="416" spans="2:3">
      <c r="B416" s="20"/>
      <c r="C416" s="3"/>
    </row>
    <row r="417" spans="2:3">
      <c r="B417" s="20"/>
      <c r="C417" s="3"/>
    </row>
    <row r="418" spans="2:3">
      <c r="B418" s="20"/>
      <c r="C418" s="3"/>
    </row>
    <row r="419" spans="2:3">
      <c r="B419" s="20"/>
      <c r="C419" s="3"/>
    </row>
    <row r="420" spans="2:3">
      <c r="B420" s="20"/>
      <c r="C420" s="3"/>
    </row>
    <row r="421" spans="2:3">
      <c r="B421" s="20"/>
      <c r="C421" s="3"/>
    </row>
    <row r="422" spans="2:3">
      <c r="B422" s="20"/>
      <c r="C422" s="3"/>
    </row>
    <row r="423" spans="2:3">
      <c r="B423" s="20"/>
      <c r="C423" s="3"/>
    </row>
    <row r="424" spans="2:3">
      <c r="B424" s="20"/>
      <c r="C424" s="3"/>
    </row>
    <row r="425" spans="2:3">
      <c r="B425" s="20"/>
      <c r="C425" s="3"/>
    </row>
    <row r="426" spans="2:3">
      <c r="B426" s="20"/>
      <c r="C426" s="3"/>
    </row>
    <row r="427" spans="2:3">
      <c r="B427" s="20"/>
      <c r="C427" s="3"/>
    </row>
    <row r="428" spans="2:3">
      <c r="B428" s="20"/>
      <c r="C428" s="3"/>
    </row>
    <row r="429" spans="2:3">
      <c r="B429" s="20"/>
      <c r="C429" s="3"/>
    </row>
    <row r="430" spans="2:3">
      <c r="B430" s="20"/>
      <c r="C430" s="3"/>
    </row>
    <row r="431" spans="2:3">
      <c r="B431" s="20"/>
      <c r="C431" s="3"/>
    </row>
    <row r="432" spans="2:3">
      <c r="B432" s="20"/>
      <c r="C432" s="3"/>
    </row>
    <row r="433" spans="2:3">
      <c r="B433" s="20"/>
      <c r="C433" s="3"/>
    </row>
    <row r="434" spans="2:3">
      <c r="B434" s="20"/>
      <c r="C434" s="3"/>
    </row>
    <row r="435" spans="2:3">
      <c r="B435" s="20"/>
      <c r="C435" s="3"/>
    </row>
    <row r="436" spans="2:3">
      <c r="B436" s="20"/>
      <c r="C436" s="3"/>
    </row>
    <row r="437" spans="2:3">
      <c r="B437" s="20"/>
      <c r="C437" s="3"/>
    </row>
    <row r="438" spans="2:3">
      <c r="B438" s="20"/>
      <c r="C438" s="3"/>
    </row>
    <row r="439" spans="2:3">
      <c r="B439" s="20"/>
      <c r="C439" s="3"/>
    </row>
    <row r="440" spans="2:3">
      <c r="B440" s="20"/>
      <c r="C440" s="3"/>
    </row>
    <row r="441" spans="2:3">
      <c r="B441" s="20"/>
      <c r="C441" s="3"/>
    </row>
    <row r="442" spans="2:3">
      <c r="B442" s="20"/>
      <c r="C442" s="3"/>
    </row>
    <row r="443" spans="2:3">
      <c r="B443" s="20"/>
      <c r="C443" s="3"/>
    </row>
    <row r="444" spans="2:3">
      <c r="B444" s="20"/>
      <c r="C444" s="3"/>
    </row>
    <row r="445" spans="2:3">
      <c r="B445" s="20"/>
      <c r="C445" s="3"/>
    </row>
    <row r="446" spans="2:3">
      <c r="B446" s="20"/>
      <c r="C446" s="3"/>
    </row>
    <row r="447" spans="2:3">
      <c r="B447" s="20"/>
      <c r="C447" s="3"/>
    </row>
    <row r="448" spans="2:3">
      <c r="B448" s="20"/>
      <c r="C448" s="3"/>
    </row>
    <row r="449" spans="2:3">
      <c r="B449" s="20"/>
      <c r="C449" s="3"/>
    </row>
    <row r="450" spans="2:3">
      <c r="B450" s="20"/>
      <c r="C450" s="3"/>
    </row>
    <row r="451" spans="2:3">
      <c r="B451" s="20"/>
      <c r="C451" s="3"/>
    </row>
    <row r="452" spans="2:3">
      <c r="B452" s="20"/>
      <c r="C452" s="3"/>
    </row>
    <row r="453" spans="2:3">
      <c r="B453" s="20"/>
      <c r="C453" s="3"/>
    </row>
    <row r="454" spans="2:3">
      <c r="B454" s="20"/>
      <c r="C454" s="3"/>
    </row>
    <row r="455" spans="2:3">
      <c r="B455" s="20"/>
      <c r="C455" s="3"/>
    </row>
    <row r="456" spans="2:3">
      <c r="B456" s="20"/>
      <c r="C456" s="3"/>
    </row>
    <row r="457" spans="2:3">
      <c r="B457" s="20"/>
      <c r="C457" s="3"/>
    </row>
    <row r="458" spans="2:3">
      <c r="B458" s="20"/>
      <c r="C458" s="3"/>
    </row>
    <row r="459" spans="2:3">
      <c r="B459" s="20"/>
      <c r="C459" s="3"/>
    </row>
    <row r="460" spans="2:3">
      <c r="B460" s="20"/>
      <c r="C460" s="3"/>
    </row>
    <row r="461" spans="2:3">
      <c r="B461" s="20"/>
      <c r="C461" s="3"/>
    </row>
    <row r="462" spans="2:3">
      <c r="B462" s="20"/>
      <c r="C462" s="3"/>
    </row>
    <row r="463" spans="2:3">
      <c r="B463" s="20"/>
      <c r="C463" s="3"/>
    </row>
    <row r="464" spans="2:3">
      <c r="B464" s="20"/>
      <c r="C464" s="3"/>
    </row>
    <row r="465" spans="2:3">
      <c r="B465" s="20"/>
      <c r="C465" s="3"/>
    </row>
    <row r="466" spans="2:3">
      <c r="B466" s="20"/>
      <c r="C466" s="3"/>
    </row>
    <row r="467" spans="2:3">
      <c r="B467" s="20"/>
      <c r="C467" s="3"/>
    </row>
    <row r="468" spans="2:3">
      <c r="B468" s="20"/>
      <c r="C468" s="3"/>
    </row>
    <row r="469" spans="2:3">
      <c r="B469" s="20"/>
      <c r="C469" s="3"/>
    </row>
    <row r="470" spans="2:3">
      <c r="B470" s="20"/>
      <c r="C470" s="3"/>
    </row>
    <row r="471" spans="2:3">
      <c r="B471" s="20"/>
      <c r="C471" s="3"/>
    </row>
    <row r="472" spans="2:3">
      <c r="B472" s="20"/>
      <c r="C472" s="3"/>
    </row>
    <row r="473" spans="2:3">
      <c r="B473" s="20"/>
      <c r="C473" s="3"/>
    </row>
    <row r="474" spans="2:3">
      <c r="B474" s="20"/>
      <c r="C474" s="3"/>
    </row>
    <row r="475" spans="2:3">
      <c r="B475" s="20"/>
      <c r="C475" s="3"/>
    </row>
    <row r="476" spans="2:3">
      <c r="B476" s="20"/>
      <c r="C476" s="3"/>
    </row>
    <row r="477" spans="2:3">
      <c r="B477" s="20"/>
      <c r="C477" s="3"/>
    </row>
    <row r="478" spans="2:3">
      <c r="B478" s="20"/>
      <c r="C478" s="3"/>
    </row>
    <row r="479" spans="2:3">
      <c r="B479" s="20"/>
      <c r="C479" s="3"/>
    </row>
    <row r="480" spans="2:3">
      <c r="B480" s="20"/>
      <c r="C480" s="3"/>
    </row>
    <row r="481" spans="2:3">
      <c r="B481" s="20"/>
      <c r="C481" s="3"/>
    </row>
    <row r="482" spans="2:3">
      <c r="B482" s="20"/>
      <c r="C482" s="3"/>
    </row>
    <row r="483" spans="2:3">
      <c r="B483" s="20"/>
      <c r="C483" s="3"/>
    </row>
    <row r="484" spans="2:3">
      <c r="B484" s="20"/>
      <c r="C484" s="3"/>
    </row>
    <row r="485" spans="2:3">
      <c r="B485" s="20"/>
      <c r="C485" s="3"/>
    </row>
    <row r="486" spans="2:3">
      <c r="B486" s="20"/>
      <c r="C486" s="3"/>
    </row>
    <row r="487" spans="2:3">
      <c r="B487" s="20"/>
      <c r="C487" s="3"/>
    </row>
    <row r="488" spans="2:3">
      <c r="B488" s="20"/>
      <c r="C488" s="3"/>
    </row>
    <row r="489" spans="2:3">
      <c r="B489" s="20"/>
      <c r="C489" s="3"/>
    </row>
    <row r="490" spans="2:3">
      <c r="B490" s="20"/>
      <c r="C490" s="3"/>
    </row>
    <row r="491" spans="2:3">
      <c r="B491" s="20"/>
      <c r="C491" s="3"/>
    </row>
    <row r="492" spans="2:3">
      <c r="B492" s="20"/>
      <c r="C492" s="3"/>
    </row>
    <row r="493" spans="2:3">
      <c r="B493" s="20"/>
      <c r="C493" s="3"/>
    </row>
    <row r="494" spans="2:3">
      <c r="B494" s="20"/>
      <c r="C494" s="3"/>
    </row>
    <row r="495" spans="2:3">
      <c r="B495" s="20"/>
      <c r="C495" s="3"/>
    </row>
    <row r="496" spans="2:3">
      <c r="B496" s="20"/>
      <c r="C496" s="3"/>
    </row>
    <row r="497" spans="2:3">
      <c r="B497" s="20"/>
      <c r="C497" s="3"/>
    </row>
    <row r="498" spans="2:3">
      <c r="B498" s="20"/>
      <c r="C498" s="3"/>
    </row>
    <row r="499" spans="2:3">
      <c r="B499" s="20"/>
      <c r="C499" s="3"/>
    </row>
    <row r="500" spans="2:3">
      <c r="B500" s="20"/>
      <c r="C500" s="3"/>
    </row>
    <row r="501" spans="2:3">
      <c r="B501" s="20"/>
      <c r="C501" s="3"/>
    </row>
    <row r="502" spans="2:3">
      <c r="B502" s="20"/>
      <c r="C502" s="3"/>
    </row>
    <row r="503" spans="2:3">
      <c r="B503" s="20"/>
      <c r="C503" s="3"/>
    </row>
    <row r="504" spans="2:3">
      <c r="B504" s="20"/>
      <c r="C504" s="3"/>
    </row>
    <row r="505" spans="2:3">
      <c r="B505" s="20"/>
      <c r="C505" s="3"/>
    </row>
    <row r="506" spans="2:3">
      <c r="B506" s="20"/>
      <c r="C506" s="3"/>
    </row>
    <row r="507" spans="2:3">
      <c r="B507" s="20"/>
      <c r="C507" s="3"/>
    </row>
    <row r="508" spans="2:3">
      <c r="B508" s="20"/>
      <c r="C508" s="3"/>
    </row>
    <row r="509" spans="2:3">
      <c r="B509" s="20"/>
      <c r="C509" s="3"/>
    </row>
    <row r="510" spans="2:3">
      <c r="B510" s="20"/>
      <c r="C510" s="3"/>
    </row>
    <row r="511" spans="2:3">
      <c r="B511" s="20"/>
      <c r="C511" s="3"/>
    </row>
    <row r="512" spans="2:3">
      <c r="B512" s="20"/>
      <c r="C512" s="3"/>
    </row>
    <row r="513" spans="2:3">
      <c r="B513" s="20"/>
      <c r="C513" s="3"/>
    </row>
    <row r="514" spans="2:3">
      <c r="B514" s="20"/>
      <c r="C514" s="3"/>
    </row>
    <row r="515" spans="2:3">
      <c r="B515" s="20"/>
      <c r="C515" s="3"/>
    </row>
    <row r="516" spans="2:3">
      <c r="B516" s="20"/>
      <c r="C516" s="3"/>
    </row>
    <row r="517" spans="2:3">
      <c r="B517" s="20"/>
      <c r="C517" s="3"/>
    </row>
    <row r="518" spans="2:3">
      <c r="B518" s="20"/>
      <c r="C518" s="3"/>
    </row>
    <row r="519" spans="2:3">
      <c r="B519" s="20"/>
      <c r="C519" s="3"/>
    </row>
    <row r="520" spans="2:3">
      <c r="B520" s="20"/>
      <c r="C520" s="3"/>
    </row>
    <row r="521" spans="2:3">
      <c r="B521" s="20"/>
      <c r="C521" s="3"/>
    </row>
    <row r="522" spans="2:3">
      <c r="B522" s="20"/>
      <c r="C522" s="3"/>
    </row>
    <row r="523" spans="2:3">
      <c r="B523" s="20"/>
      <c r="C523" s="3"/>
    </row>
    <row r="524" spans="2:3">
      <c r="B524" s="20"/>
      <c r="C524" s="3"/>
    </row>
    <row r="525" spans="2:3">
      <c r="B525" s="20"/>
      <c r="C525" s="3"/>
    </row>
    <row r="526" spans="2:3">
      <c r="B526" s="20"/>
      <c r="C526" s="3"/>
    </row>
    <row r="527" spans="2:3">
      <c r="B527" s="20"/>
      <c r="C527" s="3"/>
    </row>
    <row r="528" spans="2:3">
      <c r="B528" s="20"/>
      <c r="C528" s="3"/>
    </row>
    <row r="529" spans="2:3">
      <c r="B529" s="20"/>
      <c r="C529" s="3"/>
    </row>
    <row r="530" spans="2:3">
      <c r="B530" s="20"/>
      <c r="C530" s="3"/>
    </row>
    <row r="531" spans="2:3">
      <c r="B531" s="20"/>
      <c r="C531" s="3"/>
    </row>
    <row r="532" spans="2:3">
      <c r="B532" s="20"/>
      <c r="C532" s="3"/>
    </row>
    <row r="533" spans="2:3">
      <c r="B533" s="20"/>
      <c r="C533" s="3"/>
    </row>
    <row r="534" spans="2:3">
      <c r="B534" s="20"/>
      <c r="C534" s="3"/>
    </row>
    <row r="535" spans="2:3">
      <c r="B535" s="20"/>
      <c r="C535" s="3"/>
    </row>
    <row r="536" spans="2:3">
      <c r="B536" s="20"/>
      <c r="C536" s="3"/>
    </row>
    <row r="537" spans="2:3">
      <c r="B537" s="20"/>
      <c r="C537" s="3"/>
    </row>
    <row r="538" spans="2:3">
      <c r="B538" s="20"/>
      <c r="C538" s="3"/>
    </row>
    <row r="539" spans="2:3">
      <c r="B539" s="20"/>
      <c r="C539" s="3"/>
    </row>
    <row r="540" spans="2:3">
      <c r="B540" s="20"/>
      <c r="C540" s="3"/>
    </row>
    <row r="541" spans="2:3">
      <c r="B541" s="20"/>
      <c r="C541" s="3"/>
    </row>
    <row r="542" spans="2:3">
      <c r="B542" s="20"/>
      <c r="C542" s="3"/>
    </row>
    <row r="543" spans="2:3">
      <c r="B543" s="20"/>
      <c r="C543" s="3"/>
    </row>
    <row r="544" spans="2:3">
      <c r="B544" s="20"/>
      <c r="C544" s="3"/>
    </row>
    <row r="545" spans="2:3">
      <c r="B545" s="20"/>
      <c r="C545" s="3"/>
    </row>
    <row r="546" spans="2:3">
      <c r="B546" s="20"/>
      <c r="C546" s="3"/>
    </row>
    <row r="547" spans="2:3">
      <c r="B547" s="20"/>
      <c r="C547" s="3"/>
    </row>
    <row r="548" spans="2:3">
      <c r="B548" s="20"/>
      <c r="C548" s="3"/>
    </row>
    <row r="549" spans="2:3">
      <c r="B549" s="20"/>
      <c r="C549" s="3"/>
    </row>
    <row r="550" spans="2:3">
      <c r="B550" s="20"/>
      <c r="C550" s="3"/>
    </row>
    <row r="551" spans="2:3">
      <c r="B551" s="20"/>
      <c r="C551" s="3"/>
    </row>
    <row r="552" spans="2:3">
      <c r="B552" s="20"/>
      <c r="C552" s="3"/>
    </row>
    <row r="553" spans="2:3">
      <c r="B553" s="20"/>
      <c r="C553" s="3"/>
    </row>
    <row r="554" spans="2:3">
      <c r="B554" s="20"/>
      <c r="C554" s="3"/>
    </row>
    <row r="555" spans="2:3">
      <c r="B555" s="20"/>
      <c r="C555" s="3"/>
    </row>
    <row r="556" spans="2:3">
      <c r="B556" s="20"/>
      <c r="C556" s="3"/>
    </row>
    <row r="557" spans="2:3">
      <c r="B557" s="20"/>
      <c r="C557" s="3"/>
    </row>
    <row r="558" spans="2:3">
      <c r="B558" s="20"/>
      <c r="C558" s="3"/>
    </row>
    <row r="559" spans="2:3">
      <c r="B559" s="20"/>
      <c r="C559" s="3"/>
    </row>
    <row r="560" spans="2:3">
      <c r="B560" s="20"/>
      <c r="C560" s="3"/>
    </row>
    <row r="561" spans="2:3">
      <c r="B561" s="20"/>
      <c r="C561" s="3"/>
    </row>
    <row r="562" spans="2:3">
      <c r="B562" s="20"/>
      <c r="C562" s="3"/>
    </row>
    <row r="563" spans="2:3">
      <c r="B563" s="20"/>
      <c r="C563" s="3"/>
    </row>
    <row r="564" spans="2:3">
      <c r="B564" s="20"/>
      <c r="C564" s="3"/>
    </row>
    <row r="565" spans="2:3">
      <c r="B565" s="20"/>
      <c r="C565" s="3"/>
    </row>
    <row r="566" spans="2:3">
      <c r="B566" s="20"/>
      <c r="C566" s="3"/>
    </row>
    <row r="567" spans="2:3">
      <c r="B567" s="20"/>
      <c r="C567" s="3"/>
    </row>
    <row r="568" spans="2:3">
      <c r="B568" s="20"/>
      <c r="C568" s="3"/>
    </row>
    <row r="569" spans="2:3">
      <c r="B569" s="20"/>
      <c r="C569" s="3"/>
    </row>
    <row r="570" spans="2:3">
      <c r="B570" s="20"/>
      <c r="C570" s="3"/>
    </row>
    <row r="571" spans="2:3">
      <c r="B571" s="20"/>
      <c r="C571" s="3"/>
    </row>
    <row r="572" spans="2:3">
      <c r="B572" s="20"/>
      <c r="C572" s="3"/>
    </row>
    <row r="573" spans="2:3">
      <c r="B573" s="20"/>
      <c r="C573" s="3"/>
    </row>
    <row r="574" spans="2:3">
      <c r="B574" s="20"/>
      <c r="C574" s="3"/>
    </row>
    <row r="575" spans="2:3">
      <c r="B575" s="20"/>
      <c r="C575" s="3"/>
    </row>
    <row r="576" spans="2:3">
      <c r="B576" s="20"/>
      <c r="C576" s="3"/>
    </row>
    <row r="577" spans="2:3">
      <c r="B577" s="20"/>
      <c r="C577" s="3"/>
    </row>
    <row r="578" spans="2:3">
      <c r="B578" s="20"/>
      <c r="C578" s="3"/>
    </row>
    <row r="579" spans="2:3">
      <c r="B579" s="20"/>
      <c r="C579" s="3"/>
    </row>
    <row r="580" spans="2:3">
      <c r="B580" s="20"/>
      <c r="C580" s="3"/>
    </row>
    <row r="581" spans="2:3">
      <c r="B581" s="20"/>
      <c r="C581" s="3"/>
    </row>
    <row r="582" spans="2:3">
      <c r="B582" s="20"/>
      <c r="C582" s="3"/>
    </row>
    <row r="583" spans="2:3">
      <c r="B583" s="20"/>
      <c r="C583" s="3"/>
    </row>
    <row r="584" spans="2:3">
      <c r="B584" s="20"/>
      <c r="C584" s="3"/>
    </row>
    <row r="585" spans="2:3">
      <c r="B585" s="20"/>
      <c r="C585" s="3"/>
    </row>
    <row r="586" spans="2:3">
      <c r="B586" s="20"/>
      <c r="C586" s="3"/>
    </row>
    <row r="587" spans="2:3">
      <c r="B587" s="20"/>
      <c r="C587" s="3"/>
    </row>
    <row r="588" spans="2:3">
      <c r="B588" s="20"/>
      <c r="C588" s="3"/>
    </row>
    <row r="589" spans="2:3">
      <c r="B589" s="20"/>
      <c r="C589" s="3"/>
    </row>
    <row r="590" spans="2:3">
      <c r="B590" s="20"/>
      <c r="C590" s="3"/>
    </row>
    <row r="591" spans="2:3">
      <c r="B591" s="20"/>
      <c r="C591" s="3"/>
    </row>
    <row r="592" spans="2:3">
      <c r="B592" s="20"/>
      <c r="C592" s="3"/>
    </row>
    <row r="593" spans="2:3">
      <c r="B593" s="20"/>
      <c r="C593" s="3"/>
    </row>
    <row r="594" spans="2:3">
      <c r="B594" s="20"/>
      <c r="C594" s="3"/>
    </row>
    <row r="595" spans="2:3">
      <c r="B595" s="20"/>
      <c r="C595" s="3"/>
    </row>
    <row r="596" spans="2:3">
      <c r="B596" s="20"/>
      <c r="C596" s="3"/>
    </row>
    <row r="597" spans="2:3">
      <c r="B597" s="20"/>
      <c r="C597" s="3"/>
    </row>
    <row r="598" spans="2:3">
      <c r="B598" s="20"/>
      <c r="C598" s="3"/>
    </row>
    <row r="599" spans="2:3">
      <c r="B599" s="20"/>
      <c r="C599" s="3"/>
    </row>
    <row r="600" spans="2:3">
      <c r="B600" s="20"/>
      <c r="C600" s="3"/>
    </row>
    <row r="601" spans="2:3">
      <c r="B601" s="20"/>
      <c r="C601" s="3"/>
    </row>
    <row r="602" spans="2:3">
      <c r="B602" s="20"/>
      <c r="C602" s="3"/>
    </row>
    <row r="603" spans="2:3">
      <c r="B603" s="20"/>
      <c r="C603" s="3"/>
    </row>
    <row r="604" spans="2:3">
      <c r="B604" s="20"/>
      <c r="C604" s="3"/>
    </row>
    <row r="605" spans="2:3">
      <c r="B605" s="20"/>
      <c r="C605" s="3"/>
    </row>
    <row r="606" spans="2:3">
      <c r="B606" s="20"/>
      <c r="C606" s="3"/>
    </row>
    <row r="607" spans="2:3">
      <c r="B607" s="20"/>
      <c r="C607" s="3"/>
    </row>
    <row r="608" spans="2:3">
      <c r="B608" s="20"/>
      <c r="C608" s="3"/>
    </row>
    <row r="609" spans="2:3">
      <c r="B609" s="20"/>
      <c r="C609" s="3"/>
    </row>
    <row r="610" spans="2:3">
      <c r="B610" s="20"/>
      <c r="C610" s="3"/>
    </row>
    <row r="611" spans="2:3">
      <c r="B611" s="20"/>
      <c r="C611" s="3"/>
    </row>
    <row r="612" spans="2:3">
      <c r="B612" s="20"/>
      <c r="C612" s="3"/>
    </row>
    <row r="613" spans="2:3">
      <c r="B613" s="20"/>
      <c r="C613" s="3"/>
    </row>
    <row r="614" spans="2:3">
      <c r="B614" s="20"/>
      <c r="C614" s="3"/>
    </row>
    <row r="615" spans="2:3">
      <c r="B615" s="20"/>
      <c r="C615" s="3"/>
    </row>
    <row r="616" spans="2:3">
      <c r="B616" s="20"/>
      <c r="C616" s="3"/>
    </row>
    <row r="617" spans="2:3">
      <c r="B617" s="20"/>
      <c r="C617" s="3"/>
    </row>
    <row r="618" spans="2:3">
      <c r="B618" s="20"/>
      <c r="C618" s="3"/>
    </row>
    <row r="619" spans="2:3">
      <c r="B619" s="20"/>
      <c r="C619" s="3"/>
    </row>
    <row r="620" spans="2:3">
      <c r="B620" s="20"/>
      <c r="C620" s="3"/>
    </row>
    <row r="621" spans="2:3">
      <c r="B621" s="20"/>
      <c r="C621" s="3"/>
    </row>
    <row r="622" spans="2:3">
      <c r="B622" s="20"/>
      <c r="C622" s="3"/>
    </row>
    <row r="623" spans="2:3">
      <c r="B623" s="20"/>
      <c r="C623" s="3"/>
    </row>
    <row r="624" spans="2:3">
      <c r="B624" s="20"/>
      <c r="C624" s="3"/>
    </row>
    <row r="625" spans="2:3">
      <c r="B625" s="20"/>
      <c r="C625" s="3"/>
    </row>
    <row r="626" spans="2:3">
      <c r="B626" s="20"/>
      <c r="C626" s="3"/>
    </row>
    <row r="627" spans="2:3">
      <c r="B627" s="20"/>
      <c r="C627" s="3"/>
    </row>
    <row r="628" spans="2:3">
      <c r="B628" s="20"/>
      <c r="C628" s="3"/>
    </row>
    <row r="629" spans="2:3">
      <c r="B629" s="20"/>
      <c r="C629" s="3"/>
    </row>
    <row r="630" spans="2:3">
      <c r="B630" s="20"/>
      <c r="C630" s="3"/>
    </row>
    <row r="631" spans="2:3">
      <c r="B631" s="20"/>
      <c r="C631" s="3"/>
    </row>
    <row r="632" spans="2:3">
      <c r="B632" s="20"/>
      <c r="C632" s="3"/>
    </row>
    <row r="633" spans="2:3">
      <c r="B633" s="20"/>
      <c r="C633" s="3"/>
    </row>
    <row r="634" spans="2:3">
      <c r="B634" s="20"/>
      <c r="C634" s="3"/>
    </row>
    <row r="635" spans="2:3">
      <c r="B635" s="20"/>
      <c r="C635" s="3"/>
    </row>
    <row r="636" spans="2:3">
      <c r="B636" s="20"/>
      <c r="C636" s="3"/>
    </row>
    <row r="637" spans="2:3">
      <c r="B637" s="20"/>
      <c r="C637" s="3"/>
    </row>
    <row r="638" spans="2:3">
      <c r="B638" s="20"/>
      <c r="C638" s="3"/>
    </row>
    <row r="639" spans="2:3">
      <c r="B639" s="20"/>
      <c r="C639" s="3"/>
    </row>
    <row r="640" spans="2:3">
      <c r="B640" s="20"/>
      <c r="C640" s="3"/>
    </row>
    <row r="641" spans="2:3">
      <c r="B641" s="20"/>
      <c r="C641" s="3"/>
    </row>
    <row r="642" spans="2:3">
      <c r="B642" s="20"/>
      <c r="C642" s="3"/>
    </row>
    <row r="643" spans="2:3">
      <c r="B643" s="20"/>
      <c r="C643" s="3"/>
    </row>
    <row r="644" spans="2:3">
      <c r="B644" s="20"/>
      <c r="C644" s="3"/>
    </row>
    <row r="645" spans="2:3">
      <c r="B645" s="20"/>
      <c r="C645" s="3"/>
    </row>
    <row r="646" spans="2:3">
      <c r="B646" s="20"/>
      <c r="C646" s="3"/>
    </row>
    <row r="647" spans="2:3">
      <c r="B647" s="20"/>
      <c r="C647" s="3"/>
    </row>
    <row r="648" spans="2:3">
      <c r="B648" s="20"/>
      <c r="C648" s="3"/>
    </row>
    <row r="649" spans="2:3">
      <c r="B649" s="20"/>
      <c r="C649" s="3"/>
    </row>
    <row r="650" spans="2:3">
      <c r="B650" s="20"/>
      <c r="C650" s="3"/>
    </row>
    <row r="651" spans="2:3">
      <c r="B651" s="20"/>
      <c r="C651" s="3"/>
    </row>
    <row r="652" spans="2:3">
      <c r="B652" s="20"/>
      <c r="C652" s="3"/>
    </row>
    <row r="653" spans="2:3">
      <c r="B653" s="20"/>
      <c r="C653" s="3"/>
    </row>
    <row r="654" spans="2:3">
      <c r="B654" s="20"/>
      <c r="C654" s="3"/>
    </row>
    <row r="655" spans="2:3">
      <c r="B655" s="20"/>
      <c r="C655" s="3"/>
    </row>
    <row r="656" spans="2:3">
      <c r="B656" s="20"/>
      <c r="C656" s="3"/>
    </row>
    <row r="657" spans="2:3">
      <c r="B657" s="20"/>
      <c r="C657" s="3"/>
    </row>
    <row r="658" spans="2:3">
      <c r="B658" s="20"/>
      <c r="C658" s="3"/>
    </row>
    <row r="659" spans="2:3">
      <c r="B659" s="20"/>
      <c r="C659" s="3"/>
    </row>
    <row r="660" spans="2:3">
      <c r="B660" s="20"/>
      <c r="C660" s="3"/>
    </row>
    <row r="661" spans="2:3">
      <c r="B661" s="20"/>
      <c r="C661" s="3"/>
    </row>
    <row r="662" spans="2:3">
      <c r="B662" s="20"/>
      <c r="C662" s="3"/>
    </row>
    <row r="663" spans="2:3">
      <c r="B663" s="20"/>
      <c r="C663" s="3"/>
    </row>
    <row r="664" spans="2:3">
      <c r="B664" s="20"/>
      <c r="C664" s="3"/>
    </row>
    <row r="665" spans="2:3">
      <c r="B665" s="20"/>
      <c r="C665" s="3"/>
    </row>
    <row r="666" spans="2:3">
      <c r="B666" s="20"/>
      <c r="C666" s="3"/>
    </row>
    <row r="667" spans="2:3">
      <c r="B667" s="20"/>
      <c r="C667" s="3"/>
    </row>
    <row r="668" spans="2:3">
      <c r="B668" s="20"/>
      <c r="C668" s="3"/>
    </row>
    <row r="669" spans="2:3">
      <c r="B669" s="20"/>
      <c r="C669" s="3"/>
    </row>
    <row r="670" spans="2:3">
      <c r="B670" s="20"/>
      <c r="C670" s="3"/>
    </row>
    <row r="671" spans="2:3">
      <c r="B671" s="20"/>
      <c r="C671" s="3"/>
    </row>
    <row r="672" spans="2:3">
      <c r="B672" s="20"/>
      <c r="C672" s="3"/>
    </row>
    <row r="673" spans="2:3">
      <c r="B673" s="20"/>
      <c r="C673" s="3"/>
    </row>
    <row r="674" spans="2:3">
      <c r="B674" s="20"/>
      <c r="C674" s="3"/>
    </row>
    <row r="675" spans="2:3">
      <c r="B675" s="20"/>
      <c r="C675" s="3"/>
    </row>
    <row r="676" spans="2:3">
      <c r="B676" s="20"/>
      <c r="C676" s="3"/>
    </row>
    <row r="677" spans="2:3">
      <c r="B677" s="20"/>
      <c r="C677" s="3"/>
    </row>
    <row r="678" spans="2:3">
      <c r="B678" s="20"/>
      <c r="C678" s="3"/>
    </row>
    <row r="679" spans="2:3">
      <c r="B679" s="20"/>
      <c r="C679" s="3"/>
    </row>
    <row r="680" spans="2:3">
      <c r="B680" s="20"/>
      <c r="C680" s="3"/>
    </row>
    <row r="681" spans="2:3">
      <c r="B681" s="20"/>
      <c r="C681" s="3"/>
    </row>
    <row r="682" spans="2:3">
      <c r="B682" s="20"/>
      <c r="C682" s="3"/>
    </row>
    <row r="683" spans="2:3">
      <c r="B683" s="20"/>
      <c r="C683" s="3"/>
    </row>
    <row r="684" spans="2:3">
      <c r="B684" s="20"/>
      <c r="C684" s="3"/>
    </row>
    <row r="685" spans="2:3">
      <c r="B685" s="20"/>
      <c r="C685" s="3"/>
    </row>
    <row r="686" spans="2:3">
      <c r="B686" s="20"/>
      <c r="C686" s="3"/>
    </row>
    <row r="687" spans="2:3">
      <c r="B687" s="20"/>
      <c r="C687" s="3"/>
    </row>
    <row r="688" spans="2:3">
      <c r="B688" s="20"/>
      <c r="C688" s="3"/>
    </row>
    <row r="689" spans="2:3">
      <c r="B689" s="20"/>
      <c r="C689" s="3"/>
    </row>
    <row r="690" spans="2:3">
      <c r="B690" s="20"/>
      <c r="C690" s="3"/>
    </row>
    <row r="691" spans="2:3">
      <c r="B691" s="20"/>
      <c r="C691" s="3"/>
    </row>
    <row r="692" spans="2:3">
      <c r="B692" s="20"/>
      <c r="C692" s="3"/>
    </row>
    <row r="693" spans="2:3">
      <c r="B693" s="20"/>
      <c r="C693" s="3"/>
    </row>
    <row r="694" spans="2:3">
      <c r="B694" s="20"/>
      <c r="C694" s="3"/>
    </row>
    <row r="695" spans="2:3">
      <c r="B695" s="20"/>
      <c r="C695" s="3"/>
    </row>
    <row r="696" spans="2:3">
      <c r="B696" s="20"/>
      <c r="C696" s="3"/>
    </row>
    <row r="697" spans="2:3">
      <c r="B697" s="20"/>
      <c r="C697" s="3"/>
    </row>
    <row r="698" spans="2:3">
      <c r="B698" s="20"/>
      <c r="C698" s="3"/>
    </row>
    <row r="699" spans="2:3">
      <c r="B699" s="20"/>
      <c r="C699" s="3"/>
    </row>
    <row r="700" spans="2:3">
      <c r="B700" s="20"/>
      <c r="C700" s="3"/>
    </row>
    <row r="701" spans="2:3">
      <c r="B701" s="20"/>
      <c r="C701" s="3"/>
    </row>
    <row r="702" spans="2:3">
      <c r="B702" s="20"/>
      <c r="C702" s="3"/>
    </row>
    <row r="703" spans="2:3">
      <c r="B703" s="20"/>
      <c r="C703" s="3"/>
    </row>
    <row r="704" spans="2:3">
      <c r="B704" s="20"/>
      <c r="C704" s="3"/>
    </row>
    <row r="705" spans="2:3">
      <c r="B705" s="20"/>
      <c r="C705" s="3"/>
    </row>
    <row r="706" spans="2:3">
      <c r="B706" s="20"/>
      <c r="C706" s="3"/>
    </row>
    <row r="707" spans="2:3">
      <c r="B707" s="20"/>
      <c r="C707" s="3"/>
    </row>
    <row r="708" spans="2:3">
      <c r="B708" s="20"/>
      <c r="C708" s="3"/>
    </row>
    <row r="709" spans="2:3">
      <c r="B709" s="20"/>
      <c r="C709" s="3"/>
    </row>
    <row r="710" spans="2:3">
      <c r="B710" s="20"/>
      <c r="C710" s="3"/>
    </row>
    <row r="711" spans="2:3">
      <c r="B711" s="20"/>
      <c r="C711" s="3"/>
    </row>
    <row r="712" spans="2:3">
      <c r="B712" s="20"/>
      <c r="C712" s="3"/>
    </row>
    <row r="713" spans="2:3">
      <c r="B713" s="20"/>
      <c r="C713" s="3"/>
    </row>
    <row r="714" spans="2:3">
      <c r="B714" s="20"/>
      <c r="C714" s="3"/>
    </row>
    <row r="715" spans="2:3">
      <c r="B715" s="20"/>
      <c r="C715" s="3"/>
    </row>
    <row r="716" spans="2:3">
      <c r="B716" s="20"/>
      <c r="C716" s="3"/>
    </row>
    <row r="717" spans="2:3">
      <c r="B717" s="20"/>
      <c r="C717" s="3"/>
    </row>
    <row r="718" spans="2:3">
      <c r="B718" s="20"/>
      <c r="C718" s="3"/>
    </row>
    <row r="719" spans="2:3">
      <c r="B719" s="20"/>
      <c r="C719" s="3"/>
    </row>
    <row r="720" spans="2:3">
      <c r="B720" s="20"/>
      <c r="C720" s="3"/>
    </row>
    <row r="721" spans="2:3">
      <c r="B721" s="20"/>
      <c r="C721" s="3"/>
    </row>
    <row r="722" spans="2:3">
      <c r="B722" s="20"/>
      <c r="C722" s="3"/>
    </row>
    <row r="723" spans="2:3">
      <c r="B723" s="20"/>
      <c r="C723" s="3"/>
    </row>
    <row r="724" spans="2:3">
      <c r="B724" s="20"/>
      <c r="C724" s="3"/>
    </row>
    <row r="725" spans="2:3">
      <c r="B725" s="20"/>
      <c r="C725" s="3"/>
    </row>
    <row r="726" spans="2:3">
      <c r="B726" s="20"/>
      <c r="C726" s="3"/>
    </row>
    <row r="727" spans="2:3">
      <c r="B727" s="20"/>
      <c r="C727" s="3"/>
    </row>
    <row r="728" spans="2:3">
      <c r="B728" s="20"/>
      <c r="C728" s="3"/>
    </row>
    <row r="729" spans="2:3">
      <c r="B729" s="20"/>
      <c r="C729" s="3"/>
    </row>
    <row r="730" spans="2:3">
      <c r="B730" s="20"/>
      <c r="C730" s="3"/>
    </row>
    <row r="731" spans="2:3">
      <c r="B731" s="20"/>
      <c r="C731" s="3"/>
    </row>
    <row r="732" spans="2:3">
      <c r="B732" s="20"/>
      <c r="C732" s="3"/>
    </row>
    <row r="733" spans="2:3">
      <c r="B733" s="20"/>
      <c r="C733" s="3"/>
    </row>
    <row r="734" spans="2:3">
      <c r="B734" s="20"/>
      <c r="C734" s="3"/>
    </row>
    <row r="735" spans="2:3">
      <c r="B735" s="20"/>
      <c r="C735" s="3"/>
    </row>
    <row r="736" spans="2:3">
      <c r="B736" s="20"/>
      <c r="C736" s="3"/>
    </row>
    <row r="737" spans="2:3">
      <c r="B737" s="20"/>
      <c r="C737" s="3"/>
    </row>
    <row r="738" spans="2:3">
      <c r="B738" s="20"/>
      <c r="C738" s="3"/>
    </row>
    <row r="739" spans="2:3">
      <c r="B739" s="20"/>
      <c r="C739" s="3"/>
    </row>
    <row r="740" spans="2:3">
      <c r="B740" s="20"/>
      <c r="C740" s="3"/>
    </row>
    <row r="741" spans="2:3">
      <c r="B741" s="20"/>
      <c r="C741" s="3"/>
    </row>
    <row r="742" spans="2:3">
      <c r="B742" s="20"/>
      <c r="C742" s="3"/>
    </row>
    <row r="743" spans="2:3">
      <c r="B743" s="20"/>
      <c r="C743" s="3"/>
    </row>
    <row r="744" spans="2:3">
      <c r="B744" s="20"/>
      <c r="C744" s="3"/>
    </row>
    <row r="745" spans="2:3">
      <c r="B745" s="20"/>
      <c r="C745" s="3"/>
    </row>
    <row r="746" spans="2:3">
      <c r="B746" s="20"/>
      <c r="C746" s="3"/>
    </row>
    <row r="747" spans="2:3">
      <c r="B747" s="20"/>
      <c r="C747" s="3"/>
    </row>
    <row r="748" spans="2:3">
      <c r="B748" s="20"/>
      <c r="C748" s="3"/>
    </row>
    <row r="749" spans="2:3">
      <c r="B749" s="20"/>
      <c r="C749" s="3"/>
    </row>
    <row r="750" spans="2:3">
      <c r="B750" s="20"/>
      <c r="C750" s="3"/>
    </row>
    <row r="751" spans="2:3">
      <c r="B751" s="20"/>
      <c r="C751" s="3"/>
    </row>
    <row r="752" spans="2:3">
      <c r="B752" s="20"/>
      <c r="C752" s="3"/>
    </row>
    <row r="753" spans="2:3">
      <c r="B753" s="20"/>
      <c r="C753" s="3"/>
    </row>
    <row r="754" spans="2:3">
      <c r="B754" s="20"/>
      <c r="C754" s="3"/>
    </row>
    <row r="755" spans="2:3">
      <c r="B755" s="20"/>
      <c r="C755" s="3"/>
    </row>
    <row r="756" spans="2:3">
      <c r="B756" s="20"/>
      <c r="C756" s="3"/>
    </row>
    <row r="757" spans="2:3">
      <c r="B757" s="20"/>
      <c r="C757" s="3"/>
    </row>
    <row r="758" spans="2:3">
      <c r="B758" s="20"/>
      <c r="C758" s="3"/>
    </row>
    <row r="759" spans="2:3">
      <c r="B759" s="20"/>
      <c r="C759" s="3"/>
    </row>
    <row r="760" spans="2:3">
      <c r="B760" s="20"/>
      <c r="C760" s="3"/>
    </row>
    <row r="761" spans="2:3">
      <c r="B761" s="20"/>
      <c r="C761" s="3"/>
    </row>
    <row r="762" spans="2:3">
      <c r="B762" s="20"/>
      <c r="C762" s="3"/>
    </row>
    <row r="763" spans="2:3">
      <c r="B763" s="20"/>
      <c r="C763" s="3"/>
    </row>
    <row r="764" spans="2:3">
      <c r="B764" s="20"/>
      <c r="C764" s="3"/>
    </row>
    <row r="765" spans="2:3">
      <c r="B765" s="20"/>
      <c r="C765" s="3"/>
    </row>
    <row r="766" spans="2:3">
      <c r="B766" s="20"/>
      <c r="C766" s="3"/>
    </row>
    <row r="767" spans="2:3">
      <c r="B767" s="20"/>
      <c r="C767" s="3"/>
    </row>
    <row r="768" spans="2:3">
      <c r="B768" s="20"/>
      <c r="C768" s="3"/>
    </row>
    <row r="769" spans="2:3">
      <c r="B769" s="20"/>
      <c r="C769" s="3"/>
    </row>
    <row r="770" spans="2:3">
      <c r="B770" s="20"/>
      <c r="C770" s="3"/>
    </row>
    <row r="771" spans="2:3">
      <c r="B771" s="20"/>
      <c r="C771" s="3"/>
    </row>
    <row r="772" spans="2:3">
      <c r="B772" s="20"/>
      <c r="C772" s="3"/>
    </row>
    <row r="773" spans="2:3">
      <c r="B773" s="20"/>
      <c r="C773" s="3"/>
    </row>
    <row r="774" spans="2:3">
      <c r="B774" s="20"/>
      <c r="C774" s="3"/>
    </row>
    <row r="775" spans="2:3">
      <c r="B775" s="20"/>
      <c r="C775" s="3"/>
    </row>
    <row r="776" spans="2:3">
      <c r="B776" s="20"/>
      <c r="C776" s="3"/>
    </row>
    <row r="777" spans="2:3">
      <c r="B777" s="20"/>
      <c r="C777" s="3"/>
    </row>
    <row r="778" spans="2:3">
      <c r="B778" s="20"/>
      <c r="C778" s="3"/>
    </row>
    <row r="779" spans="2:3">
      <c r="B779" s="20"/>
      <c r="C779" s="3"/>
    </row>
    <row r="780" spans="2:3">
      <c r="B780" s="20"/>
      <c r="C780" s="3"/>
    </row>
    <row r="781" spans="2:3">
      <c r="B781" s="20"/>
      <c r="C781" s="3"/>
    </row>
    <row r="782" spans="2:3">
      <c r="B782" s="20"/>
      <c r="C782" s="3"/>
    </row>
    <row r="783" spans="2:3">
      <c r="B783" s="20"/>
      <c r="C783" s="3"/>
    </row>
    <row r="784" spans="2:3">
      <c r="B784" s="20"/>
      <c r="C784" s="3"/>
    </row>
    <row r="785" spans="2:3">
      <c r="B785" s="20"/>
      <c r="C785" s="3"/>
    </row>
    <row r="786" spans="2:3">
      <c r="B786" s="20"/>
      <c r="C786" s="3"/>
    </row>
    <row r="787" spans="2:3">
      <c r="B787" s="20"/>
      <c r="C787" s="3"/>
    </row>
    <row r="788" spans="2:3">
      <c r="B788" s="20"/>
      <c r="C788" s="3"/>
    </row>
    <row r="789" spans="2:3">
      <c r="B789" s="20"/>
      <c r="C789" s="3"/>
    </row>
    <row r="790" spans="2:3">
      <c r="B790" s="20"/>
      <c r="C790" s="3"/>
    </row>
    <row r="791" spans="2:3">
      <c r="B791" s="20"/>
      <c r="C791" s="3"/>
    </row>
    <row r="792" spans="2:3">
      <c r="B792" s="20"/>
      <c r="C792" s="3"/>
    </row>
    <row r="793" spans="2:3">
      <c r="B793" s="20"/>
      <c r="C793" s="3"/>
    </row>
    <row r="794" spans="2:3">
      <c r="B794" s="20"/>
      <c r="C794" s="3"/>
    </row>
    <row r="795" spans="2:3">
      <c r="B795" s="20"/>
      <c r="C795" s="3"/>
    </row>
    <row r="796" spans="2:3">
      <c r="B796" s="20"/>
      <c r="C796" s="3"/>
    </row>
    <row r="797" spans="2:3">
      <c r="B797" s="20"/>
      <c r="C797" s="3"/>
    </row>
    <row r="798" spans="2:3">
      <c r="B798" s="20"/>
      <c r="C798" s="3"/>
    </row>
    <row r="799" spans="2:3">
      <c r="B799" s="20"/>
      <c r="C799" s="3"/>
    </row>
    <row r="800" spans="2:3">
      <c r="B800" s="20"/>
      <c r="C800" s="3"/>
    </row>
    <row r="801" spans="2:3">
      <c r="B801" s="20"/>
      <c r="C801" s="3"/>
    </row>
    <row r="802" spans="2:3">
      <c r="B802" s="20"/>
      <c r="C802" s="3"/>
    </row>
    <row r="803" spans="2:3">
      <c r="B803" s="20"/>
      <c r="C803" s="3"/>
    </row>
    <row r="804" spans="2:3">
      <c r="B804" s="20"/>
      <c r="C804" s="3"/>
    </row>
    <row r="805" spans="2:3">
      <c r="B805" s="20"/>
      <c r="C805" s="3"/>
    </row>
    <row r="806" spans="2:3">
      <c r="B806" s="20"/>
      <c r="C806" s="3"/>
    </row>
    <row r="807" spans="2:3">
      <c r="B807" s="20"/>
      <c r="C807" s="3"/>
    </row>
    <row r="808" spans="2:3">
      <c r="B808" s="20"/>
      <c r="C808" s="3"/>
    </row>
    <row r="809" spans="2:3">
      <c r="B809" s="20"/>
      <c r="C809" s="3"/>
    </row>
    <row r="810" spans="2:3">
      <c r="B810" s="20"/>
      <c r="C810" s="3"/>
    </row>
    <row r="811" spans="2:3">
      <c r="B811" s="20"/>
      <c r="C811" s="3"/>
    </row>
    <row r="812" spans="2:3">
      <c r="B812" s="20"/>
      <c r="C812" s="3"/>
    </row>
    <row r="813" spans="2:3">
      <c r="B813" s="20"/>
      <c r="C813" s="3"/>
    </row>
    <row r="814" spans="2:3">
      <c r="B814" s="20"/>
      <c r="C814" s="3"/>
    </row>
    <row r="815" spans="2:3">
      <c r="B815" s="20"/>
      <c r="C815" s="3"/>
    </row>
    <row r="816" spans="2:3">
      <c r="B816" s="20"/>
      <c r="C816" s="3"/>
    </row>
    <row r="817" spans="2:3">
      <c r="B817" s="20"/>
      <c r="C817" s="3"/>
    </row>
    <row r="818" spans="2:3">
      <c r="B818" s="20"/>
      <c r="C818" s="3"/>
    </row>
    <row r="819" spans="2:3">
      <c r="B819" s="20"/>
      <c r="C819" s="3"/>
    </row>
    <row r="820" spans="2:3">
      <c r="B820" s="20"/>
      <c r="C820" s="3"/>
    </row>
    <row r="821" spans="2:3">
      <c r="B821" s="20"/>
      <c r="C821" s="3"/>
    </row>
    <row r="822" spans="2:3">
      <c r="B822" s="20"/>
      <c r="C822" s="3"/>
    </row>
    <row r="823" spans="2:3">
      <c r="B823" s="20"/>
      <c r="C823" s="3"/>
    </row>
    <row r="824" spans="2:3">
      <c r="B824" s="20"/>
      <c r="C824" s="3"/>
    </row>
    <row r="825" spans="2:3">
      <c r="B825" s="20"/>
      <c r="C825" s="3"/>
    </row>
    <row r="826" spans="2:3">
      <c r="B826" s="20"/>
      <c r="C826" s="3"/>
    </row>
    <row r="827" spans="2:3">
      <c r="B827" s="20"/>
      <c r="C827" s="3"/>
    </row>
    <row r="828" spans="2:3">
      <c r="B828" s="20"/>
      <c r="C828" s="3"/>
    </row>
    <row r="829" spans="2:3">
      <c r="B829" s="20"/>
    </row>
    <row r="830" spans="2:3">
      <c r="B830" s="20"/>
      <c r="C830" s="3"/>
    </row>
    <row r="831" spans="2:3">
      <c r="B831" s="20"/>
      <c r="C831" s="3"/>
    </row>
    <row r="832" spans="2:3">
      <c r="B832" s="20"/>
      <c r="C832" s="3"/>
    </row>
    <row r="833" spans="2:3">
      <c r="B833" s="20"/>
      <c r="C833" s="3"/>
    </row>
    <row r="834" spans="2:3">
      <c r="B834" s="20"/>
      <c r="C834" s="3"/>
    </row>
    <row r="835" spans="2:3">
      <c r="B835" s="20"/>
      <c r="C835" s="3"/>
    </row>
    <row r="836" spans="2:3">
      <c r="B836" s="20"/>
      <c r="C836" s="3"/>
    </row>
    <row r="837" spans="2:3">
      <c r="B837" s="20"/>
      <c r="C837" s="3"/>
    </row>
    <row r="838" spans="2:3">
      <c r="B838" s="20"/>
      <c r="C838" s="3"/>
    </row>
    <row r="839" spans="2:3">
      <c r="B839" s="20"/>
      <c r="C839" s="3"/>
    </row>
    <row r="840" spans="2:3">
      <c r="B840" s="20"/>
      <c r="C840" s="3"/>
    </row>
    <row r="841" spans="2:3">
      <c r="B841" s="20"/>
      <c r="C841" s="3"/>
    </row>
    <row r="842" spans="2:3">
      <c r="B842" s="20"/>
      <c r="C842" s="3"/>
    </row>
    <row r="843" spans="2:3">
      <c r="B843" s="20"/>
      <c r="C843" s="3"/>
    </row>
    <row r="844" spans="2:3">
      <c r="B844" s="20"/>
      <c r="C844" s="3"/>
    </row>
    <row r="845" spans="2:3">
      <c r="B845" s="20"/>
      <c r="C845" s="3"/>
    </row>
    <row r="846" spans="2:3">
      <c r="B846" s="20"/>
      <c r="C846" s="3"/>
    </row>
    <row r="847" spans="2:3">
      <c r="B847" s="20"/>
      <c r="C847" s="3"/>
    </row>
    <row r="848" spans="2:3">
      <c r="B848" s="20"/>
      <c r="C848" s="3"/>
    </row>
    <row r="849" spans="2:3">
      <c r="B849" s="20"/>
      <c r="C849" s="3"/>
    </row>
    <row r="850" spans="2:3">
      <c r="B850" s="20"/>
      <c r="C850" s="3"/>
    </row>
    <row r="851" spans="2:3">
      <c r="B851" s="20"/>
      <c r="C851" s="3"/>
    </row>
    <row r="852" spans="2:3">
      <c r="B852" s="20"/>
      <c r="C852" s="3"/>
    </row>
    <row r="853" spans="2:3">
      <c r="B853" s="20"/>
      <c r="C853" s="3"/>
    </row>
    <row r="854" spans="2:3">
      <c r="B854" s="20"/>
      <c r="C854" s="3"/>
    </row>
    <row r="855" spans="2:3">
      <c r="B855" s="20"/>
      <c r="C855" s="3"/>
    </row>
    <row r="856" spans="2:3">
      <c r="B856" s="20"/>
      <c r="C856" s="3"/>
    </row>
    <row r="857" spans="2:3">
      <c r="B857" s="20"/>
      <c r="C857" s="3"/>
    </row>
    <row r="858" spans="2:3">
      <c r="B858" s="20"/>
      <c r="C858" s="3"/>
    </row>
    <row r="859" spans="2:3">
      <c r="B859" s="20"/>
      <c r="C859" s="3"/>
    </row>
    <row r="860" spans="2:3">
      <c r="B860" s="20"/>
      <c r="C860" s="3"/>
    </row>
    <row r="861" spans="2:3">
      <c r="B861" s="20"/>
      <c r="C861" s="3"/>
    </row>
    <row r="862" spans="2:3">
      <c r="B862" s="20"/>
      <c r="C862" s="3"/>
    </row>
    <row r="863" spans="2:3">
      <c r="B863" s="20"/>
      <c r="C863" s="3"/>
    </row>
    <row r="864" spans="2:3">
      <c r="B864" s="20"/>
      <c r="C864" s="3"/>
    </row>
    <row r="865" spans="2:3">
      <c r="B865" s="20"/>
      <c r="C865" s="3"/>
    </row>
    <row r="866" spans="2:3">
      <c r="B866" s="20"/>
      <c r="C866" s="3"/>
    </row>
    <row r="867" spans="2:3">
      <c r="B867" s="20"/>
      <c r="C867" s="3"/>
    </row>
    <row r="868" spans="2:3">
      <c r="B868" s="20"/>
      <c r="C868" s="3"/>
    </row>
    <row r="869" spans="2:3">
      <c r="B869" s="20"/>
      <c r="C869" s="3"/>
    </row>
    <row r="870" spans="2:3">
      <c r="B870" s="20"/>
      <c r="C870" s="3"/>
    </row>
    <row r="871" spans="2:3">
      <c r="B871" s="20"/>
      <c r="C871" s="3"/>
    </row>
    <row r="872" spans="2:3">
      <c r="B872" s="20"/>
      <c r="C872" s="3"/>
    </row>
    <row r="873" spans="2:3">
      <c r="B873" s="20"/>
      <c r="C873" s="3"/>
    </row>
    <row r="874" spans="2:3">
      <c r="B874" s="20"/>
      <c r="C874" s="3"/>
    </row>
    <row r="875" spans="2:3">
      <c r="B875" s="20"/>
      <c r="C875" s="3"/>
    </row>
    <row r="876" spans="2:3">
      <c r="B876" s="20"/>
      <c r="C876" s="3"/>
    </row>
    <row r="877" spans="2:3">
      <c r="B877" s="20"/>
      <c r="C877" s="3"/>
    </row>
    <row r="878" spans="2:3">
      <c r="B878" s="20"/>
      <c r="C878" s="3"/>
    </row>
    <row r="879" spans="2:3">
      <c r="B879" s="20"/>
      <c r="C879" s="3"/>
    </row>
    <row r="880" spans="2:3">
      <c r="B880" s="20"/>
      <c r="C880" s="3"/>
    </row>
    <row r="881" spans="2:3">
      <c r="B881" s="20"/>
      <c r="C881" s="3"/>
    </row>
    <row r="882" spans="2:3">
      <c r="B882" s="20"/>
      <c r="C882" s="3"/>
    </row>
    <row r="883" spans="2:3">
      <c r="B883" s="20"/>
      <c r="C883" s="3"/>
    </row>
    <row r="884" spans="2:3">
      <c r="B884" s="20"/>
      <c r="C884" s="3"/>
    </row>
    <row r="885" spans="2:3">
      <c r="B885" s="20"/>
      <c r="C885" s="3"/>
    </row>
    <row r="886" spans="2:3">
      <c r="B886" s="20"/>
      <c r="C886" s="3"/>
    </row>
    <row r="887" spans="2:3">
      <c r="B887" s="20"/>
      <c r="C887" s="3"/>
    </row>
    <row r="888" spans="2:3">
      <c r="B888" s="20"/>
      <c r="C888" s="3"/>
    </row>
    <row r="889" spans="2:3">
      <c r="B889" s="20"/>
      <c r="C889" s="3"/>
    </row>
    <row r="890" spans="2:3">
      <c r="B890" s="20"/>
      <c r="C890" s="3"/>
    </row>
    <row r="891" spans="2:3">
      <c r="B891" s="20"/>
      <c r="C891" s="3"/>
    </row>
    <row r="892" spans="2:3">
      <c r="B892" s="20"/>
      <c r="C892" s="3"/>
    </row>
    <row r="893" spans="2:3">
      <c r="B893" s="20"/>
      <c r="C893" s="3"/>
    </row>
    <row r="894" spans="2:3">
      <c r="B894" s="20"/>
      <c r="C894" s="3"/>
    </row>
    <row r="895" spans="2:3">
      <c r="B895" s="20"/>
      <c r="C895" s="3"/>
    </row>
    <row r="896" spans="2:3">
      <c r="B896" s="20"/>
      <c r="C896" s="3"/>
    </row>
    <row r="897" spans="2:3">
      <c r="B897" s="20"/>
      <c r="C897" s="3"/>
    </row>
    <row r="898" spans="2:3">
      <c r="B898" s="20"/>
      <c r="C898" s="3"/>
    </row>
    <row r="899" spans="2:3">
      <c r="B899" s="20"/>
      <c r="C899" s="3"/>
    </row>
    <row r="900" spans="2:3">
      <c r="B900" s="20"/>
      <c r="C900" s="3"/>
    </row>
    <row r="901" spans="2:3">
      <c r="B901" s="20"/>
      <c r="C901" s="3"/>
    </row>
    <row r="902" spans="2:3">
      <c r="B902" s="20"/>
      <c r="C902" s="3"/>
    </row>
    <row r="903" spans="2:3">
      <c r="B903" s="20"/>
      <c r="C903" s="3"/>
    </row>
    <row r="904" spans="2:3">
      <c r="B904" s="20"/>
      <c r="C904" s="3"/>
    </row>
    <row r="905" spans="2:3">
      <c r="B905" s="20"/>
      <c r="C905" s="3"/>
    </row>
    <row r="906" spans="2:3">
      <c r="B906" s="20"/>
      <c r="C906" s="3"/>
    </row>
    <row r="907" spans="2:3">
      <c r="B907" s="20"/>
      <c r="C907" s="3"/>
    </row>
    <row r="908" spans="2:3">
      <c r="B908" s="20"/>
      <c r="C908" s="3"/>
    </row>
    <row r="909" spans="2:3">
      <c r="B909" s="20"/>
      <c r="C909" s="3"/>
    </row>
    <row r="910" spans="2:3">
      <c r="B910" s="20"/>
      <c r="C910" s="3"/>
    </row>
    <row r="911" spans="2:3">
      <c r="B911" s="20"/>
      <c r="C911" s="3"/>
    </row>
    <row r="912" spans="2:3">
      <c r="B912" s="20"/>
      <c r="C912" s="3"/>
    </row>
    <row r="913" spans="2:3">
      <c r="B913" s="20"/>
      <c r="C913" s="3"/>
    </row>
    <row r="914" spans="2:3">
      <c r="B914" s="20"/>
      <c r="C914" s="3"/>
    </row>
    <row r="915" spans="2:3">
      <c r="B915" s="20"/>
      <c r="C915" s="3"/>
    </row>
    <row r="916" spans="2:3">
      <c r="B916" s="20"/>
      <c r="C916" s="3"/>
    </row>
    <row r="917" spans="2:3">
      <c r="B917" s="20"/>
      <c r="C917" s="3"/>
    </row>
    <row r="918" spans="2:3">
      <c r="B918" s="20"/>
      <c r="C918" s="3"/>
    </row>
    <row r="919" spans="2:3">
      <c r="B919" s="20"/>
      <c r="C919" s="3"/>
    </row>
    <row r="920" spans="2:3">
      <c r="B920" s="20"/>
      <c r="C920" s="3"/>
    </row>
    <row r="921" spans="2:3">
      <c r="B921" s="20"/>
      <c r="C921" s="3"/>
    </row>
    <row r="922" spans="2:3">
      <c r="B922" s="20"/>
      <c r="C922" s="3"/>
    </row>
    <row r="923" spans="2:3">
      <c r="B923" s="20"/>
      <c r="C923" s="3"/>
    </row>
    <row r="924" spans="2:3">
      <c r="B924" s="20"/>
      <c r="C924" s="3"/>
    </row>
    <row r="925" spans="2:3">
      <c r="B925" s="20"/>
      <c r="C925" s="3"/>
    </row>
    <row r="926" spans="2:3">
      <c r="B926" s="20"/>
      <c r="C926" s="3"/>
    </row>
    <row r="927" spans="2:3">
      <c r="B927" s="20"/>
      <c r="C927" s="3"/>
    </row>
    <row r="928" spans="2:3">
      <c r="B928" s="20"/>
      <c r="C928" s="3"/>
    </row>
    <row r="929" spans="2:3">
      <c r="B929" s="20"/>
      <c r="C929" s="3"/>
    </row>
    <row r="930" spans="2:3">
      <c r="B930" s="20"/>
      <c r="C930" s="3"/>
    </row>
    <row r="931" spans="2:3">
      <c r="B931" s="20"/>
      <c r="C931" s="3"/>
    </row>
    <row r="932" spans="2:3">
      <c r="B932" s="20"/>
      <c r="C932" s="3"/>
    </row>
    <row r="933" spans="2:3">
      <c r="B933" s="20"/>
      <c r="C933" s="3"/>
    </row>
    <row r="934" spans="2:3">
      <c r="B934" s="20"/>
      <c r="C934" s="3"/>
    </row>
    <row r="935" spans="2:3">
      <c r="B935" s="20"/>
      <c r="C935" s="3"/>
    </row>
    <row r="936" spans="2:3">
      <c r="B936" s="20"/>
      <c r="C936" s="3"/>
    </row>
    <row r="937" spans="2:3">
      <c r="B937" s="20"/>
      <c r="C937" s="3"/>
    </row>
    <row r="938" spans="2:3">
      <c r="B938" s="20"/>
      <c r="C938" s="3"/>
    </row>
    <row r="939" spans="2:3">
      <c r="B939" s="20"/>
      <c r="C939" s="3"/>
    </row>
    <row r="940" spans="2:3">
      <c r="B940" s="20"/>
      <c r="C940" s="3"/>
    </row>
    <row r="941" spans="2:3">
      <c r="B941" s="20"/>
      <c r="C941" s="3"/>
    </row>
    <row r="942" spans="2:3">
      <c r="B942" s="20"/>
      <c r="C942" s="3"/>
    </row>
    <row r="943" spans="2:3">
      <c r="B943" s="20"/>
      <c r="C943" s="3"/>
    </row>
    <row r="944" spans="2:3">
      <c r="B944" s="20"/>
      <c r="C944" s="3"/>
    </row>
    <row r="945" spans="2:3">
      <c r="B945" s="20"/>
      <c r="C945" s="3"/>
    </row>
    <row r="946" spans="2:3">
      <c r="B946" s="20"/>
      <c r="C946" s="3"/>
    </row>
    <row r="947" spans="2:3">
      <c r="B947" s="20"/>
      <c r="C947" s="3"/>
    </row>
    <row r="948" spans="2:3">
      <c r="B948" s="20"/>
      <c r="C948" s="3"/>
    </row>
    <row r="949" spans="2:3">
      <c r="B949" s="20"/>
      <c r="C949" s="3"/>
    </row>
    <row r="950" spans="2:3">
      <c r="B950" s="20"/>
      <c r="C950" s="3"/>
    </row>
    <row r="951" spans="2:3">
      <c r="B951" s="20"/>
      <c r="C951" s="3"/>
    </row>
    <row r="952" spans="2:3">
      <c r="B952" s="20"/>
      <c r="C952" s="3"/>
    </row>
    <row r="953" spans="2:3">
      <c r="B953" s="20"/>
      <c r="C953" s="3"/>
    </row>
    <row r="954" spans="2:3">
      <c r="B954" s="20"/>
      <c r="C954" s="3"/>
    </row>
    <row r="955" spans="2:3">
      <c r="B955" s="20"/>
      <c r="C955" s="3"/>
    </row>
    <row r="956" spans="2:3">
      <c r="B956" s="20"/>
      <c r="C956" s="3"/>
    </row>
    <row r="957" spans="2:3">
      <c r="B957" s="20"/>
      <c r="C957" s="3"/>
    </row>
    <row r="958" spans="2:3">
      <c r="B958" s="20"/>
      <c r="C958" s="3"/>
    </row>
    <row r="959" spans="2:3">
      <c r="B959" s="20"/>
      <c r="C959" s="3"/>
    </row>
    <row r="960" spans="2:3">
      <c r="B960" s="20"/>
      <c r="C960" s="3"/>
    </row>
    <row r="961" spans="2:3">
      <c r="B961" s="20"/>
      <c r="C961" s="3"/>
    </row>
    <row r="962" spans="2:3">
      <c r="B962" s="20"/>
      <c r="C962" s="3"/>
    </row>
    <row r="963" spans="2:3">
      <c r="B963" s="20"/>
      <c r="C963" s="3"/>
    </row>
    <row r="964" spans="2:3">
      <c r="B964" s="20"/>
      <c r="C964" s="3"/>
    </row>
    <row r="965" spans="2:3">
      <c r="B965" s="20"/>
      <c r="C965" s="3"/>
    </row>
    <row r="966" spans="2:3">
      <c r="B966" s="20"/>
      <c r="C966" s="3"/>
    </row>
    <row r="967" spans="2:3">
      <c r="B967" s="20"/>
      <c r="C967" s="3"/>
    </row>
    <row r="968" spans="2:3">
      <c r="B968" s="20"/>
      <c r="C968" s="3"/>
    </row>
    <row r="969" spans="2:3">
      <c r="B969" s="20"/>
      <c r="C969" s="3"/>
    </row>
    <row r="970" spans="2:3">
      <c r="B970" s="20"/>
      <c r="C970" s="3"/>
    </row>
    <row r="971" spans="2:3">
      <c r="B971" s="20"/>
      <c r="C971" s="3"/>
    </row>
    <row r="972" spans="2:3">
      <c r="B972" s="20"/>
      <c r="C972" s="3"/>
    </row>
    <row r="973" spans="2:3">
      <c r="B973" s="20"/>
      <c r="C973" s="3"/>
    </row>
    <row r="974" spans="2:3">
      <c r="B974" s="20"/>
      <c r="C974" s="3"/>
    </row>
    <row r="975" spans="2:3">
      <c r="B975" s="20"/>
      <c r="C975" s="3"/>
    </row>
    <row r="976" spans="2:3">
      <c r="B976" s="20"/>
      <c r="C976" s="3"/>
    </row>
    <row r="977" spans="2:3">
      <c r="B977" s="20"/>
      <c r="C977" s="3"/>
    </row>
    <row r="978" spans="2:3">
      <c r="B978" s="20"/>
      <c r="C978" s="3"/>
    </row>
    <row r="979" spans="2:3">
      <c r="B979" s="20"/>
      <c r="C979" s="3"/>
    </row>
    <row r="980" spans="2:3">
      <c r="B980" s="20"/>
      <c r="C980" s="3"/>
    </row>
    <row r="981" spans="2:3">
      <c r="B981" s="20"/>
      <c r="C981" s="3"/>
    </row>
    <row r="982" spans="2:3">
      <c r="B982" s="20"/>
      <c r="C982" s="3"/>
    </row>
    <row r="983" spans="2:3">
      <c r="B983" s="20"/>
      <c r="C983" s="3"/>
    </row>
    <row r="984" spans="2:3">
      <c r="B984" s="20"/>
      <c r="C984" s="3"/>
    </row>
    <row r="985" spans="2:3">
      <c r="B985" s="20"/>
      <c r="C985" s="3"/>
    </row>
    <row r="986" spans="2:3">
      <c r="B986" s="20"/>
      <c r="C986" s="3"/>
    </row>
    <row r="987" spans="2:3">
      <c r="B987" s="20"/>
      <c r="C987" s="3"/>
    </row>
    <row r="988" spans="2:3">
      <c r="B988" s="20"/>
      <c r="C988" s="3"/>
    </row>
    <row r="989" spans="2:3">
      <c r="B989" s="20"/>
      <c r="C989" s="3"/>
    </row>
    <row r="990" spans="2:3">
      <c r="B990" s="20"/>
      <c r="C990" s="3"/>
    </row>
    <row r="991" spans="2:3">
      <c r="B991" s="20"/>
      <c r="C991" s="3"/>
    </row>
    <row r="992" spans="2:3">
      <c r="B992" s="20"/>
      <c r="C992" s="3"/>
    </row>
    <row r="993" spans="2:3">
      <c r="B993" s="20"/>
      <c r="C993" s="3"/>
    </row>
    <row r="994" spans="2:3">
      <c r="B994" s="20"/>
      <c r="C994" s="3"/>
    </row>
    <row r="995" spans="2:3">
      <c r="B995" s="20"/>
      <c r="C995" s="3"/>
    </row>
    <row r="996" spans="2:3">
      <c r="B996" s="20"/>
      <c r="C996" s="3"/>
    </row>
    <row r="997" spans="2:3">
      <c r="B997" s="20"/>
      <c r="C997" s="3"/>
    </row>
    <row r="998" spans="2:3">
      <c r="B998" s="20"/>
      <c r="C998" s="3"/>
    </row>
    <row r="999" spans="2:3">
      <c r="B999" s="20"/>
      <c r="C999" s="3"/>
    </row>
    <row r="1000" spans="2:3">
      <c r="B1000" s="20"/>
      <c r="C1000" s="3"/>
    </row>
    <row r="1001" spans="2:3">
      <c r="B1001" s="20"/>
      <c r="C1001" s="3"/>
    </row>
    <row r="1002" spans="2:3">
      <c r="B1002" s="20"/>
      <c r="C1002" s="3"/>
    </row>
    <row r="1003" spans="2:3">
      <c r="B1003" s="20"/>
      <c r="C1003" s="3"/>
    </row>
    <row r="1004" spans="2:3">
      <c r="B1004" s="20"/>
      <c r="C1004" s="3"/>
    </row>
    <row r="1005" spans="2:3">
      <c r="B1005" s="20"/>
      <c r="C1005" s="3"/>
    </row>
    <row r="1006" spans="2:3">
      <c r="B1006" s="20"/>
      <c r="C1006" s="3"/>
    </row>
    <row r="1007" spans="2:3">
      <c r="B1007" s="20"/>
      <c r="C1007" s="3"/>
    </row>
    <row r="1008" spans="2:3">
      <c r="B1008" s="20"/>
      <c r="C1008" s="3"/>
    </row>
    <row r="1009" spans="2:3">
      <c r="B1009" s="20"/>
      <c r="C1009" s="3"/>
    </row>
    <row r="1010" spans="2:3">
      <c r="B1010" s="20"/>
      <c r="C1010" s="3"/>
    </row>
    <row r="1011" spans="2:3">
      <c r="B1011" s="20"/>
      <c r="C1011" s="3"/>
    </row>
    <row r="1012" spans="2:3">
      <c r="B1012" s="20"/>
      <c r="C1012" s="3"/>
    </row>
    <row r="1013" spans="2:3">
      <c r="B1013" s="20"/>
      <c r="C1013" s="3"/>
    </row>
    <row r="1014" spans="2:3">
      <c r="B1014" s="20"/>
      <c r="C1014" s="3"/>
    </row>
    <row r="1015" spans="2:3">
      <c r="B1015" s="20"/>
      <c r="C1015" s="3"/>
    </row>
    <row r="1016" spans="2:3">
      <c r="B1016" s="20"/>
      <c r="C1016" s="3"/>
    </row>
    <row r="1017" spans="2:3">
      <c r="B1017" s="20"/>
      <c r="C1017" s="3"/>
    </row>
    <row r="1018" spans="2:3">
      <c r="B1018" s="20"/>
      <c r="C1018" s="3"/>
    </row>
    <row r="1019" spans="2:3">
      <c r="B1019" s="20"/>
      <c r="C1019" s="3"/>
    </row>
    <row r="1020" spans="2:3">
      <c r="B1020" s="20"/>
      <c r="C1020" s="3"/>
    </row>
    <row r="1021" spans="2:3">
      <c r="B1021" s="20"/>
      <c r="C1021" s="3"/>
    </row>
    <row r="1022" spans="2:3">
      <c r="B1022" s="20"/>
      <c r="C1022" s="3"/>
    </row>
    <row r="1023" spans="2:3">
      <c r="B1023" s="20"/>
      <c r="C1023" s="3"/>
    </row>
    <row r="1024" spans="2:3">
      <c r="B1024" s="20"/>
      <c r="C1024" s="3"/>
    </row>
    <row r="1025" spans="2:3">
      <c r="B1025" s="20"/>
      <c r="C1025" s="3"/>
    </row>
    <row r="1026" spans="2:3">
      <c r="B1026" s="20"/>
      <c r="C1026" s="3"/>
    </row>
    <row r="1027" spans="2:3">
      <c r="B1027" s="20"/>
      <c r="C1027" s="3"/>
    </row>
    <row r="1028" spans="2:3">
      <c r="B1028" s="20"/>
      <c r="C1028" s="3"/>
    </row>
    <row r="1029" spans="2:3">
      <c r="B1029" s="20"/>
      <c r="C1029" s="3"/>
    </row>
    <row r="1030" spans="2:3">
      <c r="B1030" s="20"/>
      <c r="C1030" s="3"/>
    </row>
    <row r="1031" spans="2:3">
      <c r="B1031" s="20"/>
      <c r="C1031" s="3"/>
    </row>
    <row r="1032" spans="2:3">
      <c r="B1032" s="20"/>
      <c r="C1032" s="3"/>
    </row>
    <row r="1033" spans="2:3">
      <c r="B1033" s="20"/>
      <c r="C1033" s="3"/>
    </row>
    <row r="1034" spans="2:3">
      <c r="B1034" s="20"/>
      <c r="C1034" s="3"/>
    </row>
    <row r="1035" spans="2:3">
      <c r="B1035" s="20"/>
      <c r="C1035" s="3"/>
    </row>
    <row r="1036" spans="2:3">
      <c r="B1036" s="20"/>
      <c r="C1036" s="3"/>
    </row>
    <row r="1037" spans="2:3">
      <c r="B1037" s="20"/>
      <c r="C1037" s="3"/>
    </row>
    <row r="1038" spans="2:3">
      <c r="B1038" s="20"/>
      <c r="C1038" s="3"/>
    </row>
    <row r="1039" spans="2:3">
      <c r="B1039" s="20"/>
      <c r="C1039" s="3"/>
    </row>
    <row r="1040" spans="2:3">
      <c r="B1040" s="20"/>
      <c r="C1040" s="3"/>
    </row>
    <row r="1041" spans="2:3">
      <c r="B1041" s="20"/>
      <c r="C1041" s="3"/>
    </row>
    <row r="1042" spans="2:3">
      <c r="B1042" s="20"/>
      <c r="C1042" s="3"/>
    </row>
    <row r="1043" spans="2:3">
      <c r="B1043" s="20"/>
      <c r="C1043" s="3"/>
    </row>
    <row r="1044" spans="2:3">
      <c r="B1044" s="20"/>
      <c r="C1044" s="3"/>
    </row>
    <row r="1045" spans="2:3">
      <c r="B1045" s="20"/>
      <c r="C1045" s="3"/>
    </row>
    <row r="1046" spans="2:3">
      <c r="B1046" s="20"/>
      <c r="C1046" s="3"/>
    </row>
    <row r="1047" spans="2:3">
      <c r="B1047" s="20"/>
      <c r="C1047" s="3"/>
    </row>
    <row r="1048" spans="2:3">
      <c r="B1048" s="20"/>
      <c r="C1048" s="3"/>
    </row>
    <row r="1049" spans="2:3">
      <c r="B1049" s="20"/>
      <c r="C1049" s="3"/>
    </row>
    <row r="1050" spans="2:3">
      <c r="B1050" s="20"/>
      <c r="C1050" s="3"/>
    </row>
    <row r="1051" spans="2:3">
      <c r="B1051" s="20"/>
      <c r="C1051" s="3"/>
    </row>
    <row r="1052" spans="2:3">
      <c r="B1052" s="20"/>
      <c r="C1052" s="3"/>
    </row>
    <row r="1053" spans="2:3">
      <c r="B1053" s="20"/>
      <c r="C1053" s="3"/>
    </row>
    <row r="1054" spans="2:3">
      <c r="B1054" s="20"/>
      <c r="C1054" s="3"/>
    </row>
    <row r="1055" spans="2:3">
      <c r="B1055" s="20"/>
      <c r="C1055" s="3"/>
    </row>
    <row r="1056" spans="2:3">
      <c r="B1056" s="20"/>
      <c r="C1056" s="3"/>
    </row>
    <row r="1057" spans="2:3">
      <c r="B1057" s="20"/>
      <c r="C1057" s="3"/>
    </row>
    <row r="1058" spans="2:3">
      <c r="B1058" s="20"/>
      <c r="C1058" s="3"/>
    </row>
    <row r="1059" spans="2:3">
      <c r="B1059" s="20"/>
      <c r="C1059" s="3"/>
    </row>
    <row r="1060" spans="2:3">
      <c r="B1060" s="20"/>
      <c r="C1060" s="3"/>
    </row>
    <row r="1061" spans="2:3">
      <c r="B1061" s="20"/>
      <c r="C1061" s="3"/>
    </row>
    <row r="1062" spans="2:3">
      <c r="B1062" s="20"/>
      <c r="C1062" s="3"/>
    </row>
    <row r="1063" spans="2:3">
      <c r="B1063" s="20"/>
      <c r="C1063" s="3"/>
    </row>
    <row r="1064" spans="2:3">
      <c r="B1064" s="20"/>
      <c r="C1064" s="3"/>
    </row>
    <row r="1065" spans="2:3">
      <c r="B1065" s="20"/>
      <c r="C1065" s="3"/>
    </row>
    <row r="1066" spans="2:3">
      <c r="B1066" s="20"/>
      <c r="C1066" s="3"/>
    </row>
    <row r="1067" spans="2:3">
      <c r="B1067" s="20"/>
      <c r="C1067" s="3"/>
    </row>
    <row r="1068" spans="2:3">
      <c r="B1068" s="20"/>
      <c r="C1068" s="3"/>
    </row>
    <row r="1069" spans="2:3">
      <c r="B1069" s="20"/>
      <c r="C1069" s="3"/>
    </row>
    <row r="1070" spans="2:3">
      <c r="B1070" s="20"/>
      <c r="C1070" s="3"/>
    </row>
    <row r="1071" spans="2:3">
      <c r="B1071" s="20"/>
      <c r="C1071" s="3"/>
    </row>
    <row r="1072" spans="2:3">
      <c r="B1072" s="20"/>
      <c r="C1072" s="3"/>
    </row>
    <row r="1073" spans="2:3">
      <c r="B1073" s="20"/>
      <c r="C1073" s="3"/>
    </row>
    <row r="1074" spans="2:3">
      <c r="B1074" s="20"/>
      <c r="C1074" s="3"/>
    </row>
    <row r="1075" spans="2:3">
      <c r="B1075" s="20"/>
      <c r="C1075" s="3"/>
    </row>
    <row r="1076" spans="2:3">
      <c r="B1076" s="20"/>
      <c r="C1076" s="3"/>
    </row>
    <row r="1077" spans="2:3">
      <c r="B1077" s="20"/>
      <c r="C1077" s="3"/>
    </row>
    <row r="1078" spans="2:3">
      <c r="B1078" s="20"/>
      <c r="C1078" s="3"/>
    </row>
    <row r="1079" spans="2:3">
      <c r="B1079" s="20"/>
      <c r="C1079" s="3"/>
    </row>
    <row r="1080" spans="2:3">
      <c r="B1080" s="20"/>
      <c r="C1080" s="3"/>
    </row>
    <row r="1081" spans="2:3">
      <c r="B1081" s="20"/>
      <c r="C1081" s="3"/>
    </row>
    <row r="1082" spans="2:3">
      <c r="B1082" s="20"/>
      <c r="C1082" s="3"/>
    </row>
    <row r="1083" spans="2:3">
      <c r="B1083" s="20"/>
      <c r="C1083" s="3"/>
    </row>
    <row r="1084" spans="2:3">
      <c r="B1084" s="20"/>
      <c r="C1084" s="3"/>
    </row>
    <row r="1085" spans="2:3">
      <c r="B1085" s="20"/>
      <c r="C1085" s="3"/>
    </row>
    <row r="1086" spans="2:3">
      <c r="B1086" s="20"/>
      <c r="C1086" s="3"/>
    </row>
    <row r="1087" spans="2:3">
      <c r="B1087" s="20"/>
      <c r="C1087" s="3"/>
    </row>
    <row r="1088" spans="2:3">
      <c r="B1088" s="20"/>
      <c r="C1088" s="3"/>
    </row>
    <row r="1089" spans="2:3">
      <c r="B1089" s="20"/>
      <c r="C1089" s="3"/>
    </row>
    <row r="1090" spans="2:3">
      <c r="B1090" s="20"/>
      <c r="C1090" s="3"/>
    </row>
    <row r="1091" spans="2:3">
      <c r="B1091" s="20"/>
      <c r="C1091" s="3"/>
    </row>
    <row r="1092" spans="2:3">
      <c r="B1092" s="20"/>
      <c r="C1092" s="3"/>
    </row>
    <row r="1093" spans="2:3">
      <c r="B1093" s="20"/>
      <c r="C1093" s="3"/>
    </row>
    <row r="1094" spans="2:3">
      <c r="B1094" s="20"/>
      <c r="C1094" s="3"/>
    </row>
    <row r="1095" spans="2:3">
      <c r="B1095" s="20"/>
      <c r="C1095" s="3"/>
    </row>
    <row r="1096" spans="2:3">
      <c r="B1096" s="20"/>
      <c r="C1096" s="3"/>
    </row>
    <row r="1097" spans="2:3">
      <c r="B1097" s="20"/>
      <c r="C1097" s="3"/>
    </row>
    <row r="1098" spans="2:3">
      <c r="B1098" s="20"/>
      <c r="C1098" s="3"/>
    </row>
    <row r="1099" spans="2:3">
      <c r="B1099" s="20"/>
      <c r="C1099" s="3"/>
    </row>
    <row r="1100" spans="2:3">
      <c r="B1100" s="20"/>
      <c r="C1100" s="3"/>
    </row>
    <row r="1101" spans="2:3">
      <c r="B1101" s="20"/>
      <c r="C1101" s="3"/>
    </row>
    <row r="1102" spans="2:3">
      <c r="B1102" s="20"/>
      <c r="C1102" s="3"/>
    </row>
    <row r="1103" spans="2:3">
      <c r="B1103" s="20"/>
      <c r="C1103" s="3"/>
    </row>
    <row r="1104" spans="2:3">
      <c r="B1104" s="20"/>
      <c r="C1104" s="3"/>
    </row>
    <row r="1105" spans="2:3">
      <c r="B1105" s="20"/>
      <c r="C1105" s="3"/>
    </row>
    <row r="1106" spans="2:3">
      <c r="B1106" s="20"/>
      <c r="C1106" s="3"/>
    </row>
    <row r="1107" spans="2:3">
      <c r="B1107" s="20"/>
      <c r="C1107" s="3"/>
    </row>
    <row r="1108" spans="2:3">
      <c r="B1108" s="20"/>
      <c r="C1108" s="3"/>
    </row>
    <row r="1109" spans="2:3">
      <c r="B1109" s="20"/>
      <c r="C1109" s="3"/>
    </row>
    <row r="1110" spans="2:3">
      <c r="B1110" s="20"/>
      <c r="C1110" s="3"/>
    </row>
    <row r="1111" spans="2:3">
      <c r="B1111" s="20"/>
      <c r="C1111" s="3"/>
    </row>
    <row r="1112" spans="2:3">
      <c r="B1112" s="20"/>
      <c r="C1112" s="3"/>
    </row>
    <row r="1113" spans="2:3">
      <c r="B1113" s="20"/>
      <c r="C1113" s="3"/>
    </row>
    <row r="1114" spans="2:3">
      <c r="B1114" s="20"/>
      <c r="C1114" s="3"/>
    </row>
    <row r="1115" spans="2:3">
      <c r="B1115" s="20"/>
      <c r="C1115" s="3"/>
    </row>
    <row r="1116" spans="2:3">
      <c r="B1116" s="20"/>
      <c r="C1116" s="3"/>
    </row>
    <row r="1117" spans="2:3">
      <c r="B1117" s="20"/>
      <c r="C1117" s="3"/>
    </row>
    <row r="1118" spans="2:3">
      <c r="B1118" s="20"/>
      <c r="C1118" s="3"/>
    </row>
    <row r="1119" spans="2:3">
      <c r="B1119" s="20"/>
      <c r="C1119" s="3"/>
    </row>
    <row r="1120" spans="2:3">
      <c r="B1120" s="20"/>
      <c r="C1120" s="3"/>
    </row>
    <row r="1121" spans="2:3">
      <c r="B1121" s="20"/>
      <c r="C1121" s="3"/>
    </row>
    <row r="1122" spans="2:3">
      <c r="B1122" s="20"/>
      <c r="C1122" s="3"/>
    </row>
    <row r="1123" spans="2:3">
      <c r="B1123" s="20"/>
      <c r="C1123" s="3"/>
    </row>
    <row r="1124" spans="2:3">
      <c r="B1124" s="20"/>
      <c r="C1124" s="3"/>
    </row>
    <row r="1125" spans="2:3">
      <c r="B1125" s="20"/>
      <c r="C1125" s="3"/>
    </row>
    <row r="1126" spans="2:3">
      <c r="B1126" s="20"/>
      <c r="C1126" s="3"/>
    </row>
    <row r="1127" spans="2:3">
      <c r="B1127" s="20"/>
      <c r="C1127" s="3"/>
    </row>
    <row r="1128" spans="2:3">
      <c r="B1128" s="20"/>
      <c r="C1128" s="3"/>
    </row>
    <row r="1129" spans="2:3">
      <c r="B1129" s="20"/>
      <c r="C1129" s="3"/>
    </row>
    <row r="1130" spans="2:3">
      <c r="B1130" s="20"/>
      <c r="C1130" s="3"/>
    </row>
    <row r="1131" spans="2:3">
      <c r="B1131" s="20"/>
      <c r="C1131" s="3"/>
    </row>
    <row r="1132" spans="2:3">
      <c r="B1132" s="20"/>
      <c r="C1132" s="3"/>
    </row>
    <row r="1133" spans="2:3">
      <c r="B1133" s="20"/>
      <c r="C1133" s="3"/>
    </row>
    <row r="1134" spans="2:3">
      <c r="B1134" s="20"/>
      <c r="C1134" s="3"/>
    </row>
    <row r="1135" spans="2:3">
      <c r="B1135" s="20"/>
      <c r="C1135" s="3"/>
    </row>
    <row r="1136" spans="2:3">
      <c r="B1136" s="20"/>
      <c r="C1136" s="3"/>
    </row>
    <row r="1137" spans="2:3">
      <c r="B1137" s="20"/>
      <c r="C1137" s="3"/>
    </row>
    <row r="1138" spans="2:3">
      <c r="B1138" s="20"/>
      <c r="C1138" s="3"/>
    </row>
    <row r="1139" spans="2:3">
      <c r="B1139" s="20"/>
      <c r="C1139" s="3"/>
    </row>
    <row r="1140" spans="2:3">
      <c r="B1140" s="20"/>
      <c r="C1140" s="3"/>
    </row>
    <row r="1141" spans="2:3">
      <c r="B1141" s="20"/>
      <c r="C1141" s="3"/>
    </row>
    <row r="1142" spans="2:3">
      <c r="B1142" s="20"/>
      <c r="C1142" s="3"/>
    </row>
    <row r="1143" spans="2:3">
      <c r="B1143" s="20"/>
      <c r="C1143" s="3"/>
    </row>
    <row r="1144" spans="2:3">
      <c r="B1144" s="20"/>
      <c r="C1144" s="3"/>
    </row>
    <row r="1145" spans="2:3">
      <c r="B1145" s="20"/>
      <c r="C1145" s="3"/>
    </row>
    <row r="1146" spans="2:3">
      <c r="B1146" s="20"/>
      <c r="C1146" s="3"/>
    </row>
    <row r="1147" spans="2:3">
      <c r="B1147" s="20"/>
      <c r="C1147" s="3"/>
    </row>
    <row r="1148" spans="2:3">
      <c r="B1148" s="20"/>
      <c r="C1148" s="3"/>
    </row>
    <row r="1149" spans="2:3">
      <c r="B1149" s="20"/>
      <c r="C1149" s="3"/>
    </row>
    <row r="1150" spans="2:3">
      <c r="B1150" s="20"/>
      <c r="C1150" s="3"/>
    </row>
    <row r="1151" spans="2:3">
      <c r="B1151" s="20"/>
      <c r="C1151" s="3"/>
    </row>
    <row r="1152" spans="2:3">
      <c r="B1152" s="20"/>
      <c r="C1152" s="3"/>
    </row>
    <row r="1153" spans="2:3">
      <c r="B1153" s="20"/>
      <c r="C1153" s="3"/>
    </row>
    <row r="1154" spans="2:3">
      <c r="B1154" s="20"/>
      <c r="C1154" s="3"/>
    </row>
    <row r="1155" spans="2:3">
      <c r="B1155" s="20"/>
      <c r="C1155" s="3"/>
    </row>
    <row r="1156" spans="2:3">
      <c r="B1156" s="20"/>
      <c r="C1156" s="3"/>
    </row>
    <row r="1157" spans="2:3">
      <c r="B1157" s="20"/>
      <c r="C1157" s="3"/>
    </row>
    <row r="1158" spans="2:3">
      <c r="B1158" s="20"/>
      <c r="C1158" s="3"/>
    </row>
    <row r="1159" spans="2:3">
      <c r="B1159" s="20"/>
      <c r="C1159" s="3"/>
    </row>
    <row r="1160" spans="2:3">
      <c r="B1160" s="20"/>
      <c r="C1160" s="3"/>
    </row>
    <row r="1161" spans="2:3">
      <c r="B1161" s="20"/>
      <c r="C1161" s="3"/>
    </row>
    <row r="1162" spans="2:3">
      <c r="B1162" s="20"/>
      <c r="C1162" s="3"/>
    </row>
    <row r="1163" spans="2:3">
      <c r="B1163" s="20"/>
      <c r="C1163" s="3"/>
    </row>
    <row r="1164" spans="2:3">
      <c r="B1164" s="20"/>
      <c r="C1164" s="3"/>
    </row>
    <row r="1165" spans="2:3">
      <c r="B1165" s="20"/>
      <c r="C1165" s="3"/>
    </row>
    <row r="1166" spans="2:3">
      <c r="B1166" s="20"/>
      <c r="C1166" s="3"/>
    </row>
    <row r="1167" spans="2:3">
      <c r="B1167" s="20"/>
      <c r="C1167" s="3"/>
    </row>
    <row r="1168" spans="2:3">
      <c r="B1168" s="20"/>
      <c r="C1168" s="3"/>
    </row>
    <row r="1169" spans="2:3">
      <c r="B1169" s="20"/>
      <c r="C1169" s="3"/>
    </row>
    <row r="1170" spans="2:3">
      <c r="B1170" s="20"/>
      <c r="C1170" s="3"/>
    </row>
    <row r="1171" spans="2:3">
      <c r="B1171" s="20"/>
      <c r="C1171" s="3"/>
    </row>
    <row r="1172" spans="2:3">
      <c r="B1172" s="20"/>
      <c r="C1172" s="3"/>
    </row>
    <row r="1173" spans="2:3">
      <c r="B1173" s="20"/>
      <c r="C1173" s="3"/>
    </row>
    <row r="1174" spans="2:3">
      <c r="B1174" s="20"/>
      <c r="C1174" s="3"/>
    </row>
    <row r="1175" spans="2:3">
      <c r="B1175" s="20"/>
      <c r="C1175" s="3"/>
    </row>
    <row r="1176" spans="2:3">
      <c r="B1176" s="20"/>
      <c r="C1176" s="3"/>
    </row>
    <row r="1177" spans="2:3">
      <c r="B1177" s="20"/>
      <c r="C1177" s="3"/>
    </row>
    <row r="1178" spans="2:3">
      <c r="B1178" s="20"/>
      <c r="C1178" s="3"/>
    </row>
    <row r="1179" spans="2:3">
      <c r="B1179" s="20"/>
      <c r="C1179" s="3"/>
    </row>
    <row r="1180" spans="2:3">
      <c r="B1180" s="20"/>
      <c r="C1180" s="3"/>
    </row>
    <row r="1181" spans="2:3">
      <c r="B1181" s="20"/>
      <c r="C1181" s="3"/>
    </row>
    <row r="1182" spans="2:3">
      <c r="B1182" s="20"/>
      <c r="C1182" s="3"/>
    </row>
    <row r="1183" spans="2:3">
      <c r="B1183" s="20"/>
      <c r="C1183" s="3"/>
    </row>
    <row r="1184" spans="2:3">
      <c r="B1184" s="20"/>
      <c r="C1184" s="3"/>
    </row>
    <row r="1185" spans="2:3">
      <c r="B1185" s="20"/>
      <c r="C1185" s="3"/>
    </row>
    <row r="1186" spans="2:3">
      <c r="B1186" s="20"/>
      <c r="C1186" s="3"/>
    </row>
    <row r="1187" spans="2:3">
      <c r="B1187" s="20"/>
      <c r="C1187" s="3"/>
    </row>
    <row r="1188" spans="2:3">
      <c r="B1188" s="20"/>
      <c r="C1188" s="3"/>
    </row>
    <row r="1189" spans="2:3">
      <c r="B1189" s="20"/>
      <c r="C1189" s="3"/>
    </row>
    <row r="1190" spans="2:3">
      <c r="B1190" s="20"/>
      <c r="C1190" s="3"/>
    </row>
    <row r="1191" spans="2:3">
      <c r="B1191" s="20"/>
      <c r="C1191" s="3"/>
    </row>
    <row r="1192" spans="2:3">
      <c r="B1192" s="20"/>
      <c r="C1192" s="3"/>
    </row>
    <row r="1193" spans="2:3">
      <c r="B1193" s="20"/>
      <c r="C1193" s="3"/>
    </row>
    <row r="1194" spans="2:3">
      <c r="B1194" s="20"/>
      <c r="C1194" s="3"/>
    </row>
    <row r="1195" spans="2:3">
      <c r="B1195" s="20"/>
      <c r="C1195" s="3"/>
    </row>
    <row r="1196" spans="2:3">
      <c r="B1196" s="20"/>
      <c r="C1196" s="3"/>
    </row>
    <row r="1197" spans="2:3">
      <c r="B1197" s="20"/>
      <c r="C1197" s="3"/>
    </row>
    <row r="1198" spans="2:3">
      <c r="B1198" s="20"/>
      <c r="C1198" s="3"/>
    </row>
    <row r="1199" spans="2:3">
      <c r="B1199" s="20"/>
      <c r="C1199" s="3"/>
    </row>
    <row r="1200" spans="2:3">
      <c r="B1200" s="20"/>
      <c r="C1200" s="3"/>
    </row>
    <row r="1201" spans="2:3">
      <c r="B1201" s="20"/>
      <c r="C1201" s="3"/>
    </row>
    <row r="1202" spans="2:3">
      <c r="B1202" s="20"/>
      <c r="C1202" s="3"/>
    </row>
    <row r="1203" spans="2:3">
      <c r="B1203" s="20"/>
      <c r="C1203" s="3"/>
    </row>
    <row r="1204" spans="2:3">
      <c r="B1204" s="20"/>
      <c r="C1204" s="3"/>
    </row>
    <row r="1205" spans="2:3">
      <c r="B1205" s="20"/>
      <c r="C1205" s="3"/>
    </row>
    <row r="1206" spans="2:3">
      <c r="B1206" s="20"/>
      <c r="C1206" s="3"/>
    </row>
    <row r="1207" spans="2:3">
      <c r="B1207" s="20"/>
      <c r="C1207" s="3"/>
    </row>
    <row r="1208" spans="2:3">
      <c r="B1208" s="20"/>
      <c r="C1208" s="3"/>
    </row>
    <row r="1209" spans="2:3">
      <c r="B1209" s="20"/>
      <c r="C1209" s="3"/>
    </row>
    <row r="1210" spans="2:3">
      <c r="B1210" s="20"/>
      <c r="C1210" s="3"/>
    </row>
    <row r="1211" spans="2:3">
      <c r="B1211" s="20"/>
      <c r="C1211" s="3"/>
    </row>
    <row r="1212" spans="2:3">
      <c r="B1212" s="20"/>
      <c r="C1212" s="3"/>
    </row>
    <row r="1213" spans="2:3">
      <c r="B1213" s="20"/>
      <c r="C1213" s="3"/>
    </row>
    <row r="1214" spans="2:3">
      <c r="B1214" s="20"/>
      <c r="C1214" s="3"/>
    </row>
    <row r="1215" spans="2:3">
      <c r="B1215" s="20"/>
      <c r="C1215" s="3"/>
    </row>
    <row r="1216" spans="2:3">
      <c r="B1216" s="20"/>
      <c r="C1216" s="3"/>
    </row>
    <row r="1217" spans="2:3">
      <c r="B1217" s="20"/>
      <c r="C1217" s="3"/>
    </row>
    <row r="1218" spans="2:3">
      <c r="B1218" s="20"/>
      <c r="C1218" s="3"/>
    </row>
    <row r="1219" spans="2:3">
      <c r="B1219" s="20"/>
      <c r="C1219" s="3"/>
    </row>
    <row r="1220" spans="2:3">
      <c r="B1220" s="20"/>
      <c r="C1220" s="3"/>
    </row>
    <row r="1221" spans="2:3">
      <c r="B1221" s="20"/>
      <c r="C1221" s="3"/>
    </row>
    <row r="1222" spans="2:3">
      <c r="B1222" s="20"/>
      <c r="C1222" s="3"/>
    </row>
    <row r="1223" spans="2:3">
      <c r="B1223" s="20"/>
      <c r="C1223" s="3"/>
    </row>
    <row r="1224" spans="2:3">
      <c r="B1224" s="20"/>
      <c r="C1224" s="3"/>
    </row>
    <row r="1225" spans="2:3">
      <c r="B1225" s="20"/>
      <c r="C1225" s="3"/>
    </row>
    <row r="1226" spans="2:3">
      <c r="B1226" s="20"/>
      <c r="C1226" s="3"/>
    </row>
    <row r="1227" spans="2:3">
      <c r="B1227" s="20"/>
      <c r="C1227" s="3"/>
    </row>
    <row r="1228" spans="2:3">
      <c r="B1228" s="20"/>
      <c r="C1228" s="3"/>
    </row>
    <row r="1229" spans="2:3">
      <c r="B1229" s="20"/>
      <c r="C1229" s="3"/>
    </row>
    <row r="1230" spans="2:3">
      <c r="B1230" s="20"/>
      <c r="C1230" s="3"/>
    </row>
    <row r="1231" spans="2:3">
      <c r="B1231" s="20"/>
      <c r="C1231" s="3"/>
    </row>
    <row r="1232" spans="2:3">
      <c r="B1232" s="20"/>
      <c r="C1232" s="3"/>
    </row>
    <row r="1233" spans="2:3">
      <c r="B1233" s="20"/>
      <c r="C1233" s="3"/>
    </row>
    <row r="1234" spans="2:3">
      <c r="B1234" s="20"/>
      <c r="C1234" s="3"/>
    </row>
    <row r="1235" spans="2:3">
      <c r="B1235" s="20"/>
      <c r="C1235" s="3"/>
    </row>
    <row r="1236" spans="2:3">
      <c r="B1236" s="20"/>
      <c r="C1236" s="3"/>
    </row>
    <row r="1237" spans="2:3">
      <c r="B1237" s="20"/>
      <c r="C1237" s="3"/>
    </row>
    <row r="1238" spans="2:3">
      <c r="B1238" s="20"/>
      <c r="C1238" s="3"/>
    </row>
    <row r="1239" spans="2:3">
      <c r="B1239" s="20"/>
      <c r="C1239" s="3"/>
    </row>
    <row r="1240" spans="2:3">
      <c r="B1240" s="20"/>
      <c r="C1240" s="3"/>
    </row>
    <row r="1241" spans="2:3">
      <c r="B1241" s="20"/>
      <c r="C1241" s="3"/>
    </row>
    <row r="1242" spans="2:3">
      <c r="B1242" s="20"/>
      <c r="C1242" s="3"/>
    </row>
    <row r="1243" spans="2:3">
      <c r="B1243" s="20"/>
      <c r="C1243" s="3"/>
    </row>
    <row r="1244" spans="2:3">
      <c r="B1244" s="20"/>
      <c r="C1244" s="3"/>
    </row>
    <row r="1245" spans="2:3">
      <c r="B1245" s="20"/>
      <c r="C1245" s="3"/>
    </row>
    <row r="1246" spans="2:3">
      <c r="B1246" s="20"/>
      <c r="C1246" s="3"/>
    </row>
    <row r="1247" spans="2:3">
      <c r="B1247" s="20"/>
      <c r="C1247" s="3"/>
    </row>
    <row r="1248" spans="2:3">
      <c r="B1248" s="20"/>
      <c r="C1248" s="3"/>
    </row>
    <row r="1249" spans="2:3">
      <c r="B1249" s="20"/>
      <c r="C1249" s="3"/>
    </row>
    <row r="1250" spans="2:3">
      <c r="B1250" s="20"/>
      <c r="C1250" s="3"/>
    </row>
    <row r="1251" spans="2:3">
      <c r="B1251" s="20"/>
      <c r="C1251" s="3"/>
    </row>
    <row r="1252" spans="2:3">
      <c r="B1252" s="20"/>
      <c r="C1252" s="3"/>
    </row>
    <row r="1253" spans="2:3">
      <c r="B1253" s="20"/>
      <c r="C1253" s="3"/>
    </row>
    <row r="1254" spans="2:3">
      <c r="B1254" s="20"/>
      <c r="C1254" s="3"/>
    </row>
    <row r="1255" spans="2:3">
      <c r="B1255" s="20"/>
      <c r="C1255" s="3"/>
    </row>
    <row r="1256" spans="2:3">
      <c r="B1256" s="20"/>
      <c r="C1256" s="3"/>
    </row>
    <row r="1257" spans="2:3">
      <c r="B1257" s="20"/>
      <c r="C1257" s="3"/>
    </row>
    <row r="1258" spans="2:3">
      <c r="B1258" s="20"/>
      <c r="C1258" s="3"/>
    </row>
    <row r="1259" spans="2:3">
      <c r="B1259" s="20"/>
      <c r="C1259" s="3"/>
    </row>
    <row r="1260" spans="2:3">
      <c r="B1260" s="20"/>
      <c r="C1260" s="3"/>
    </row>
    <row r="1261" spans="2:3">
      <c r="B1261" s="20"/>
      <c r="C1261" s="3"/>
    </row>
    <row r="1262" spans="2:3">
      <c r="B1262" s="20"/>
      <c r="C1262" s="3"/>
    </row>
    <row r="1263" spans="2:3">
      <c r="B1263" s="20"/>
      <c r="C1263" s="3"/>
    </row>
    <row r="1264" spans="2:3">
      <c r="B1264" s="20"/>
      <c r="C1264" s="3"/>
    </row>
    <row r="1265" spans="2:3">
      <c r="B1265" s="20"/>
      <c r="C1265" s="3"/>
    </row>
    <row r="1266" spans="2:3">
      <c r="B1266" s="20"/>
      <c r="C1266" s="3"/>
    </row>
    <row r="1267" spans="2:3">
      <c r="B1267" s="20"/>
      <c r="C1267" s="3"/>
    </row>
    <row r="1268" spans="2:3">
      <c r="B1268" s="20"/>
      <c r="C1268" s="3"/>
    </row>
    <row r="1269" spans="2:3">
      <c r="B1269" s="20"/>
      <c r="C1269" s="3"/>
    </row>
    <row r="1270" spans="2:3">
      <c r="B1270" s="20"/>
      <c r="C1270" s="3"/>
    </row>
    <row r="1271" spans="2:3">
      <c r="B1271" s="20"/>
      <c r="C1271" s="3"/>
    </row>
    <row r="1272" spans="2:3">
      <c r="B1272" s="20"/>
      <c r="C1272" s="3"/>
    </row>
    <row r="1273" spans="2:3">
      <c r="B1273" s="20"/>
      <c r="C1273" s="3"/>
    </row>
    <row r="1274" spans="2:3">
      <c r="B1274" s="20"/>
      <c r="C1274" s="3"/>
    </row>
    <row r="1275" spans="2:3">
      <c r="B1275" s="20"/>
      <c r="C1275" s="3"/>
    </row>
    <row r="1276" spans="2:3">
      <c r="B1276" s="20"/>
      <c r="C1276" s="3"/>
    </row>
    <row r="1277" spans="2:3">
      <c r="B1277" s="20"/>
      <c r="C1277" s="3"/>
    </row>
    <row r="1278" spans="2:3">
      <c r="B1278" s="20"/>
      <c r="C1278" s="3"/>
    </row>
    <row r="1279" spans="2:3">
      <c r="B1279" s="20"/>
      <c r="C1279" s="3"/>
    </row>
    <row r="1280" spans="2:3">
      <c r="B1280" s="20"/>
      <c r="C1280" s="3"/>
    </row>
    <row r="1281" spans="2:3">
      <c r="B1281" s="20"/>
      <c r="C1281" s="3"/>
    </row>
    <row r="1282" spans="2:3">
      <c r="B1282" s="20"/>
      <c r="C1282" s="3"/>
    </row>
    <row r="1283" spans="2:3">
      <c r="B1283" s="20"/>
      <c r="C1283" s="3"/>
    </row>
    <row r="1284" spans="2:3">
      <c r="B1284" s="20"/>
      <c r="C1284" s="3"/>
    </row>
    <row r="1285" spans="2:3">
      <c r="B1285" s="20"/>
      <c r="C1285" s="3"/>
    </row>
    <row r="1286" spans="2:3">
      <c r="B1286" s="20"/>
      <c r="C1286" s="3"/>
    </row>
    <row r="1287" spans="2:3">
      <c r="B1287" s="20"/>
      <c r="C1287" s="3"/>
    </row>
    <row r="1288" spans="2:3">
      <c r="B1288" s="20"/>
      <c r="C1288" s="3"/>
    </row>
    <row r="1289" spans="2:3">
      <c r="B1289" s="20"/>
      <c r="C1289" s="3"/>
    </row>
    <row r="1290" spans="2:3">
      <c r="B1290" s="20"/>
      <c r="C1290" s="3"/>
    </row>
    <row r="1291" spans="2:3">
      <c r="B1291" s="20"/>
      <c r="C1291" s="3"/>
    </row>
    <row r="1292" spans="2:3">
      <c r="B1292" s="20"/>
      <c r="C1292" s="3"/>
    </row>
    <row r="1293" spans="2:3">
      <c r="B1293" s="20"/>
      <c r="C1293" s="3"/>
    </row>
    <row r="1294" spans="2:3">
      <c r="B1294" s="20"/>
      <c r="C1294" s="3"/>
    </row>
    <row r="1295" spans="2:3">
      <c r="B1295" s="20"/>
      <c r="C1295" s="3"/>
    </row>
    <row r="1296" spans="2:3">
      <c r="B1296" s="20"/>
      <c r="C1296" s="3"/>
    </row>
    <row r="1297" spans="2:3">
      <c r="B1297" s="20"/>
      <c r="C1297" s="3"/>
    </row>
    <row r="1298" spans="2:3">
      <c r="B1298" s="20"/>
      <c r="C1298" s="3"/>
    </row>
    <row r="1299" spans="2:3">
      <c r="B1299" s="20"/>
      <c r="C1299" s="3"/>
    </row>
    <row r="1300" spans="2:3">
      <c r="B1300" s="20"/>
      <c r="C1300" s="3"/>
    </row>
    <row r="1301" spans="2:3">
      <c r="B1301" s="20"/>
      <c r="C1301" s="3"/>
    </row>
    <row r="1302" spans="2:3">
      <c r="B1302" s="20"/>
      <c r="C1302" s="3"/>
    </row>
    <row r="1303" spans="2:3">
      <c r="B1303" s="20"/>
      <c r="C1303" s="3"/>
    </row>
    <row r="1304" spans="2:3">
      <c r="B1304" s="20"/>
      <c r="C1304" s="3"/>
    </row>
    <row r="1305" spans="2:3">
      <c r="B1305" s="20"/>
      <c r="C1305" s="3"/>
    </row>
    <row r="1306" spans="2:3">
      <c r="B1306" s="20"/>
      <c r="C1306" s="3"/>
    </row>
    <row r="1307" spans="2:3">
      <c r="B1307" s="20"/>
      <c r="C1307" s="3"/>
    </row>
    <row r="1308" spans="2:3">
      <c r="B1308" s="20"/>
      <c r="C1308" s="3"/>
    </row>
    <row r="1309" spans="2:3">
      <c r="B1309" s="20"/>
      <c r="C1309" s="3"/>
    </row>
    <row r="1310" spans="2:3">
      <c r="B1310" s="20"/>
      <c r="C1310" s="3"/>
    </row>
    <row r="1311" spans="2:3">
      <c r="B1311" s="20"/>
      <c r="C1311" s="3"/>
    </row>
    <row r="1312" spans="2:3">
      <c r="B1312" s="20"/>
      <c r="C1312" s="3"/>
    </row>
    <row r="1313" spans="2:3">
      <c r="B1313" s="20"/>
      <c r="C1313" s="3"/>
    </row>
    <row r="1314" spans="2:3">
      <c r="B1314" s="20"/>
      <c r="C1314" s="3"/>
    </row>
    <row r="1315" spans="2:3">
      <c r="B1315" s="20"/>
      <c r="C1315" s="3"/>
    </row>
    <row r="1316" spans="2:3">
      <c r="B1316" s="20"/>
      <c r="C1316" s="3"/>
    </row>
    <row r="1317" spans="2:3">
      <c r="B1317" s="20"/>
      <c r="C1317" s="3"/>
    </row>
    <row r="1318" spans="2:3">
      <c r="B1318" s="20"/>
      <c r="C1318" s="3"/>
    </row>
    <row r="1319" spans="2:3">
      <c r="B1319" s="20"/>
      <c r="C1319" s="3"/>
    </row>
    <row r="1320" spans="2:3">
      <c r="B1320" s="20"/>
      <c r="C1320" s="3"/>
    </row>
    <row r="1321" spans="2:3">
      <c r="B1321" s="20"/>
      <c r="C1321" s="3"/>
    </row>
    <row r="1322" spans="2:3">
      <c r="B1322" s="20"/>
      <c r="C1322" s="3"/>
    </row>
    <row r="1323" spans="2:3">
      <c r="B1323" s="20"/>
      <c r="C1323" s="3"/>
    </row>
    <row r="1324" spans="2:3">
      <c r="B1324" s="20"/>
      <c r="C1324" s="3"/>
    </row>
    <row r="1325" spans="2:3">
      <c r="B1325" s="20"/>
      <c r="C1325" s="3"/>
    </row>
    <row r="1326" spans="2:3">
      <c r="B1326" s="20"/>
      <c r="C1326" s="3"/>
    </row>
    <row r="1327" spans="2:3">
      <c r="B1327" s="20"/>
      <c r="C1327" s="3"/>
    </row>
    <row r="1328" spans="2:3">
      <c r="B1328" s="20"/>
      <c r="C1328" s="3"/>
    </row>
    <row r="1329" spans="2:3">
      <c r="B1329" s="20"/>
      <c r="C1329" s="3"/>
    </row>
    <row r="1330" spans="2:3">
      <c r="B1330" s="20"/>
      <c r="C1330" s="3"/>
    </row>
    <row r="1331" spans="2:3">
      <c r="B1331" s="20"/>
      <c r="C1331" s="3"/>
    </row>
    <row r="1332" spans="2:3">
      <c r="B1332" s="20"/>
      <c r="C1332" s="3"/>
    </row>
    <row r="1333" spans="2:3">
      <c r="B1333" s="20"/>
      <c r="C1333" s="3"/>
    </row>
    <row r="1334" spans="2:3">
      <c r="B1334" s="20"/>
      <c r="C1334" s="3"/>
    </row>
    <row r="1335" spans="2:3">
      <c r="B1335" s="20"/>
      <c r="C1335" s="3"/>
    </row>
    <row r="1336" spans="2:3">
      <c r="B1336" s="20"/>
      <c r="C1336" s="3"/>
    </row>
    <row r="1337" spans="2:3">
      <c r="B1337" s="20"/>
      <c r="C1337" s="3"/>
    </row>
    <row r="1338" spans="2:3">
      <c r="B1338" s="20"/>
      <c r="C1338" s="3"/>
    </row>
    <row r="1339" spans="2:3">
      <c r="B1339" s="20"/>
      <c r="C1339" s="3"/>
    </row>
    <row r="1340" spans="2:3">
      <c r="B1340" s="20"/>
      <c r="C1340" s="3"/>
    </row>
    <row r="1341" spans="2:3">
      <c r="B1341" s="20"/>
      <c r="C1341" s="3"/>
    </row>
    <row r="1342" spans="2:3">
      <c r="B1342" s="20"/>
      <c r="C1342" s="3"/>
    </row>
    <row r="1343" spans="2:3">
      <c r="B1343" s="20"/>
      <c r="C1343" s="3"/>
    </row>
    <row r="1344" spans="2:3">
      <c r="B1344" s="20"/>
      <c r="C1344" s="3"/>
    </row>
    <row r="1345" spans="2:3">
      <c r="B1345" s="20"/>
      <c r="C1345" s="3"/>
    </row>
    <row r="1346" spans="2:3">
      <c r="B1346" s="20"/>
      <c r="C1346" s="3"/>
    </row>
    <row r="1347" spans="2:3">
      <c r="B1347" s="20"/>
      <c r="C1347" s="3"/>
    </row>
    <row r="1348" spans="2:3">
      <c r="B1348" s="20"/>
      <c r="C1348" s="3"/>
    </row>
    <row r="1349" spans="2:3">
      <c r="B1349" s="20"/>
      <c r="C1349" s="3"/>
    </row>
    <row r="1350" spans="2:3">
      <c r="B1350" s="20"/>
      <c r="C1350" s="3"/>
    </row>
    <row r="1351" spans="2:3">
      <c r="B1351" s="20"/>
      <c r="C1351" s="3"/>
    </row>
    <row r="1352" spans="2:3">
      <c r="B1352" s="20"/>
      <c r="C1352" s="3"/>
    </row>
    <row r="1353" spans="2:3">
      <c r="B1353" s="20"/>
      <c r="C1353" s="3"/>
    </row>
    <row r="1354" spans="2:3">
      <c r="B1354" s="20"/>
      <c r="C1354" s="3"/>
    </row>
    <row r="1355" spans="2:3">
      <c r="B1355" s="20"/>
      <c r="C1355" s="3"/>
    </row>
    <row r="1356" spans="2:3">
      <c r="B1356" s="20"/>
      <c r="C1356" s="3"/>
    </row>
    <row r="1357" spans="2:3">
      <c r="B1357" s="20"/>
      <c r="C1357" s="3"/>
    </row>
    <row r="1358" spans="2:3">
      <c r="B1358" s="20"/>
      <c r="C1358" s="3"/>
    </row>
    <row r="1359" spans="2:3">
      <c r="B1359" s="20"/>
      <c r="C1359" s="3"/>
    </row>
    <row r="1360" spans="2:3">
      <c r="B1360" s="20"/>
      <c r="C1360" s="3"/>
    </row>
    <row r="1361" spans="2:3">
      <c r="B1361" s="20"/>
      <c r="C1361" s="3"/>
    </row>
    <row r="1362" spans="2:3">
      <c r="B1362" s="20"/>
      <c r="C1362" s="3"/>
    </row>
    <row r="1363" spans="2:3">
      <c r="B1363" s="20"/>
      <c r="C1363" s="3"/>
    </row>
    <row r="1364" spans="2:3">
      <c r="B1364" s="20"/>
      <c r="C1364" s="3"/>
    </row>
    <row r="1365" spans="2:3">
      <c r="B1365" s="20"/>
      <c r="C1365" s="3"/>
    </row>
    <row r="1366" spans="2:3">
      <c r="B1366" s="20"/>
      <c r="C1366" s="3"/>
    </row>
    <row r="1367" spans="2:3">
      <c r="B1367" s="20"/>
      <c r="C1367" s="3"/>
    </row>
    <row r="1368" spans="2:3">
      <c r="B1368" s="20"/>
      <c r="C1368" s="3"/>
    </row>
    <row r="1369" spans="2:3">
      <c r="B1369" s="20"/>
      <c r="C1369" s="3"/>
    </row>
    <row r="1370" spans="2:3">
      <c r="B1370" s="20"/>
      <c r="C1370" s="3"/>
    </row>
    <row r="1371" spans="2:3">
      <c r="B1371" s="20"/>
      <c r="C1371" s="3"/>
    </row>
    <row r="1372" spans="2:3">
      <c r="B1372" s="20"/>
      <c r="C1372" s="3"/>
    </row>
    <row r="1373" spans="2:3">
      <c r="B1373" s="20"/>
      <c r="C1373" s="3"/>
    </row>
    <row r="1374" spans="2:3">
      <c r="B1374" s="20"/>
      <c r="C1374" s="3"/>
    </row>
    <row r="1375" spans="2:3">
      <c r="B1375" s="20"/>
      <c r="C1375" s="3"/>
    </row>
    <row r="1376" spans="2:3">
      <c r="B1376" s="20"/>
      <c r="C1376" s="3"/>
    </row>
    <row r="1377" spans="2:3">
      <c r="B1377" s="20"/>
      <c r="C1377" s="3"/>
    </row>
    <row r="1378" spans="2:3">
      <c r="B1378" s="20"/>
      <c r="C1378" s="3"/>
    </row>
    <row r="1379" spans="2:3">
      <c r="B1379" s="20"/>
      <c r="C1379" s="3"/>
    </row>
    <row r="1380" spans="2:3">
      <c r="B1380" s="20"/>
      <c r="C1380" s="3"/>
    </row>
    <row r="1381" spans="2:3">
      <c r="B1381" s="20"/>
      <c r="C1381" s="3"/>
    </row>
    <row r="1382" spans="2:3">
      <c r="B1382" s="20"/>
      <c r="C1382" s="3"/>
    </row>
    <row r="1383" spans="2:3">
      <c r="B1383" s="20"/>
      <c r="C1383" s="3"/>
    </row>
    <row r="1384" spans="2:3">
      <c r="B1384" s="20"/>
      <c r="C1384" s="3"/>
    </row>
    <row r="1385" spans="2:3">
      <c r="B1385" s="20"/>
      <c r="C1385" s="3"/>
    </row>
    <row r="1386" spans="2:3">
      <c r="B1386" s="20"/>
      <c r="C1386" s="3"/>
    </row>
    <row r="1387" spans="2:3">
      <c r="B1387" s="20"/>
      <c r="C1387" s="3"/>
    </row>
    <row r="1388" spans="2:3">
      <c r="B1388" s="20"/>
      <c r="C1388" s="3"/>
    </row>
    <row r="1389" spans="2:3">
      <c r="B1389" s="20"/>
      <c r="C1389" s="3"/>
    </row>
    <row r="1390" spans="2:3">
      <c r="B1390" s="20"/>
      <c r="C1390" s="3"/>
    </row>
    <row r="1391" spans="2:3">
      <c r="B1391" s="20"/>
      <c r="C1391" s="3"/>
    </row>
    <row r="1392" spans="2:3">
      <c r="B1392" s="20"/>
      <c r="C1392" s="3"/>
    </row>
    <row r="1393" spans="2:3">
      <c r="B1393" s="20"/>
      <c r="C1393" s="3"/>
    </row>
    <row r="1394" spans="2:3">
      <c r="B1394" s="20"/>
      <c r="C1394" s="3"/>
    </row>
    <row r="1395" spans="2:3">
      <c r="B1395" s="20"/>
      <c r="C1395" s="3"/>
    </row>
    <row r="1396" spans="2:3">
      <c r="B1396" s="20"/>
      <c r="C1396" s="3"/>
    </row>
    <row r="1397" spans="2:3">
      <c r="B1397" s="20"/>
      <c r="C1397" s="3"/>
    </row>
    <row r="1398" spans="2:3">
      <c r="B1398" s="20"/>
      <c r="C1398" s="3"/>
    </row>
    <row r="1399" spans="2:3">
      <c r="B1399" s="20"/>
      <c r="C1399" s="3"/>
    </row>
    <row r="1400" spans="2:3">
      <c r="B1400" s="20"/>
      <c r="C1400" s="3"/>
    </row>
    <row r="1401" spans="2:3">
      <c r="B1401" s="20"/>
      <c r="C1401" s="3"/>
    </row>
    <row r="1402" spans="2:3">
      <c r="B1402" s="20"/>
      <c r="C1402" s="3"/>
    </row>
    <row r="1403" spans="2:3">
      <c r="B1403" s="20"/>
      <c r="C1403" s="3"/>
    </row>
    <row r="1404" spans="2:3">
      <c r="B1404" s="20"/>
      <c r="C1404" s="3"/>
    </row>
    <row r="1405" spans="2:3">
      <c r="B1405" s="20"/>
      <c r="C1405" s="3"/>
    </row>
    <row r="1406" spans="2:3">
      <c r="B1406" s="20"/>
      <c r="C1406" s="3"/>
    </row>
    <row r="1407" spans="2:3">
      <c r="B1407" s="20"/>
      <c r="C1407" s="3"/>
    </row>
    <row r="1408" spans="2:3">
      <c r="B1408" s="20"/>
      <c r="C1408" s="3"/>
    </row>
    <row r="1409" spans="2:3">
      <c r="B1409" s="20"/>
      <c r="C1409" s="3"/>
    </row>
    <row r="1410" spans="2:3">
      <c r="B1410" s="20"/>
      <c r="C1410" s="3"/>
    </row>
    <row r="1411" spans="2:3">
      <c r="B1411" s="20"/>
      <c r="C1411" s="3"/>
    </row>
    <row r="1412" spans="2:3">
      <c r="B1412" s="20"/>
      <c r="C1412" s="3"/>
    </row>
    <row r="1413" spans="2:3">
      <c r="B1413" s="20"/>
      <c r="C1413" s="3"/>
    </row>
    <row r="1414" spans="2:3">
      <c r="B1414" s="20"/>
      <c r="C1414" s="3"/>
    </row>
    <row r="1415" spans="2:3">
      <c r="B1415" s="20"/>
      <c r="C1415" s="3"/>
    </row>
    <row r="1416" spans="2:3">
      <c r="B1416" s="20"/>
      <c r="C1416" s="3"/>
    </row>
    <row r="1417" spans="2:3">
      <c r="B1417" s="20"/>
      <c r="C1417" s="3"/>
    </row>
    <row r="1418" spans="2:3">
      <c r="B1418" s="20"/>
      <c r="C1418" s="3"/>
    </row>
    <row r="1419" spans="2:3">
      <c r="B1419" s="20"/>
      <c r="C1419" s="3"/>
    </row>
    <row r="1420" spans="2:3">
      <c r="B1420" s="20"/>
      <c r="C1420" s="3"/>
    </row>
    <row r="1421" spans="2:3">
      <c r="B1421" s="20"/>
      <c r="C1421" s="3"/>
    </row>
    <row r="1422" spans="2:3">
      <c r="B1422" s="20"/>
      <c r="C1422" s="3"/>
    </row>
    <row r="1423" spans="2:3">
      <c r="B1423" s="20"/>
      <c r="C1423" s="3"/>
    </row>
    <row r="1424" spans="2:3">
      <c r="B1424" s="20"/>
      <c r="C1424" s="3"/>
    </row>
    <row r="1425" spans="2:3">
      <c r="B1425" s="20"/>
      <c r="C1425" s="3"/>
    </row>
    <row r="1426" spans="2:3">
      <c r="B1426" s="20"/>
      <c r="C1426" s="3"/>
    </row>
    <row r="1427" spans="2:3">
      <c r="B1427" s="20"/>
      <c r="C1427" s="3"/>
    </row>
    <row r="1428" spans="2:3">
      <c r="B1428" s="20"/>
      <c r="C1428" s="3"/>
    </row>
    <row r="1429" spans="2:3">
      <c r="B1429" s="20"/>
      <c r="C1429" s="3"/>
    </row>
    <row r="1430" spans="2:3">
      <c r="B1430" s="20"/>
      <c r="C1430" s="3"/>
    </row>
    <row r="1431" spans="2:3">
      <c r="B1431" s="20"/>
      <c r="C1431" s="3"/>
    </row>
    <row r="1432" spans="2:3">
      <c r="B1432" s="20"/>
      <c r="C1432" s="3"/>
    </row>
    <row r="1433" spans="2:3">
      <c r="B1433" s="20"/>
      <c r="C1433" s="3"/>
    </row>
    <row r="1434" spans="2:3">
      <c r="B1434" s="20"/>
      <c r="C1434" s="3"/>
    </row>
    <row r="1435" spans="2:3">
      <c r="B1435" s="20"/>
      <c r="C1435" s="3"/>
    </row>
    <row r="1436" spans="2:3">
      <c r="B1436" s="20"/>
      <c r="C1436" s="3"/>
    </row>
    <row r="1437" spans="2:3">
      <c r="B1437" s="20"/>
      <c r="C1437" s="3"/>
    </row>
    <row r="1438" spans="2:3">
      <c r="B1438" s="20"/>
      <c r="C1438" s="3"/>
    </row>
    <row r="1439" spans="2:3">
      <c r="B1439" s="20"/>
      <c r="C1439" s="3"/>
    </row>
    <row r="1440" spans="2:3">
      <c r="B1440" s="20"/>
      <c r="C1440" s="3"/>
    </row>
    <row r="1441" spans="2:3">
      <c r="B1441" s="20"/>
      <c r="C1441" s="3"/>
    </row>
    <row r="1442" spans="2:3">
      <c r="B1442" s="20"/>
      <c r="C1442" s="3"/>
    </row>
    <row r="1443" spans="2:3">
      <c r="B1443" s="20"/>
      <c r="C1443" s="3"/>
    </row>
    <row r="1444" spans="2:3">
      <c r="B1444" s="20"/>
      <c r="C1444" s="3"/>
    </row>
    <row r="1445" spans="2:3">
      <c r="B1445" s="20"/>
      <c r="C1445" s="3"/>
    </row>
    <row r="1446" spans="2:3">
      <c r="B1446" s="20"/>
      <c r="C1446" s="3"/>
    </row>
    <row r="1447" spans="2:3">
      <c r="B1447" s="20"/>
      <c r="C1447" s="3"/>
    </row>
    <row r="1448" spans="2:3">
      <c r="B1448" s="20"/>
      <c r="C1448" s="3"/>
    </row>
    <row r="1449" spans="2:3">
      <c r="B1449" s="20"/>
      <c r="C1449" s="3"/>
    </row>
    <row r="1450" spans="2:3">
      <c r="B1450" s="20"/>
      <c r="C1450" s="3"/>
    </row>
    <row r="1451" spans="2:3">
      <c r="B1451" s="20"/>
      <c r="C1451" s="3"/>
    </row>
    <row r="1452" spans="2:3">
      <c r="B1452" s="20"/>
      <c r="C1452" s="3"/>
    </row>
    <row r="1453" spans="2:3">
      <c r="B1453" s="20"/>
      <c r="C1453" s="3"/>
    </row>
    <row r="1454" spans="2:3">
      <c r="B1454" s="20"/>
      <c r="C1454" s="3"/>
    </row>
    <row r="1455" spans="2:3">
      <c r="B1455" s="20"/>
      <c r="C1455" s="3"/>
    </row>
    <row r="1456" spans="2:3">
      <c r="B1456" s="20"/>
      <c r="C1456" s="3"/>
    </row>
    <row r="1457" spans="2:3">
      <c r="B1457" s="20"/>
      <c r="C1457" s="3"/>
    </row>
    <row r="1458" spans="2:3">
      <c r="B1458" s="20"/>
      <c r="C1458" s="3"/>
    </row>
    <row r="1459" spans="2:3">
      <c r="B1459" s="20"/>
      <c r="C1459" s="3"/>
    </row>
    <row r="1460" spans="2:3">
      <c r="B1460" s="20"/>
      <c r="C1460" s="3"/>
    </row>
    <row r="1461" spans="2:3">
      <c r="B1461" s="20"/>
      <c r="C1461" s="3"/>
    </row>
    <row r="1462" spans="2:3">
      <c r="B1462" s="20"/>
      <c r="C1462" s="3"/>
    </row>
    <row r="1463" spans="2:3">
      <c r="B1463" s="20"/>
      <c r="C1463" s="3"/>
    </row>
    <row r="1464" spans="2:3">
      <c r="B1464" s="20"/>
      <c r="C1464" s="3"/>
    </row>
    <row r="1465" spans="2:3">
      <c r="B1465" s="20"/>
      <c r="C1465" s="3"/>
    </row>
    <row r="1466" spans="2:3">
      <c r="B1466" s="20"/>
      <c r="C1466" s="3"/>
    </row>
    <row r="1467" spans="2:3">
      <c r="B1467" s="20"/>
      <c r="C1467" s="3"/>
    </row>
    <row r="1468" spans="2:3">
      <c r="B1468" s="20"/>
      <c r="C1468" s="3"/>
    </row>
    <row r="1469" spans="2:3">
      <c r="B1469" s="20"/>
      <c r="C1469" s="3"/>
    </row>
    <row r="1470" spans="2:3">
      <c r="B1470" s="20"/>
      <c r="C1470" s="3"/>
    </row>
    <row r="1471" spans="2:3">
      <c r="B1471" s="20"/>
      <c r="C1471" s="3"/>
    </row>
    <row r="1472" spans="2:3">
      <c r="B1472" s="20"/>
      <c r="C1472" s="3"/>
    </row>
    <row r="1473" spans="2:3">
      <c r="B1473" s="20"/>
      <c r="C1473" s="3"/>
    </row>
    <row r="1474" spans="2:3">
      <c r="B1474" s="20"/>
      <c r="C1474" s="3"/>
    </row>
    <row r="1475" spans="2:3">
      <c r="B1475" s="20"/>
      <c r="C1475" s="3"/>
    </row>
    <row r="1476" spans="2:3">
      <c r="B1476" s="20"/>
      <c r="C1476" s="3"/>
    </row>
    <row r="1477" spans="2:3">
      <c r="B1477" s="20"/>
      <c r="C1477" s="3"/>
    </row>
    <row r="1478" spans="2:3">
      <c r="B1478" s="20"/>
      <c r="C1478" s="3"/>
    </row>
    <row r="1479" spans="2:3">
      <c r="B1479" s="20"/>
      <c r="C1479" s="3"/>
    </row>
    <row r="1480" spans="2:3">
      <c r="B1480" s="20"/>
      <c r="C1480" s="3"/>
    </row>
    <row r="1481" spans="2:3">
      <c r="B1481" s="20"/>
      <c r="C1481" s="3"/>
    </row>
    <row r="1482" spans="2:3">
      <c r="B1482" s="20"/>
      <c r="C1482" s="3"/>
    </row>
    <row r="1483" spans="2:3">
      <c r="B1483" s="20"/>
      <c r="C1483" s="3"/>
    </row>
    <row r="1484" spans="2:3">
      <c r="B1484" s="20"/>
      <c r="C1484" s="3"/>
    </row>
    <row r="1485" spans="2:3">
      <c r="B1485" s="20"/>
      <c r="C1485" s="3"/>
    </row>
    <row r="1486" spans="2:3">
      <c r="B1486" s="20"/>
      <c r="C1486" s="3"/>
    </row>
    <row r="1487" spans="2:3">
      <c r="B1487" s="20"/>
      <c r="C1487" s="3"/>
    </row>
    <row r="1488" spans="2:3">
      <c r="B1488" s="20"/>
      <c r="C1488" s="3"/>
    </row>
    <row r="1489" spans="2:3">
      <c r="B1489" s="20"/>
      <c r="C1489" s="3"/>
    </row>
    <row r="1490" spans="2:3">
      <c r="B1490" s="20"/>
      <c r="C1490" s="3"/>
    </row>
    <row r="1491" spans="2:3">
      <c r="B1491" s="20"/>
      <c r="C1491" s="3"/>
    </row>
    <row r="1492" spans="2:3">
      <c r="B1492" s="20"/>
      <c r="C1492" s="3"/>
    </row>
    <row r="1493" spans="2:3">
      <c r="B1493" s="20"/>
      <c r="C1493" s="3"/>
    </row>
    <row r="1494" spans="2:3">
      <c r="B1494" s="20"/>
      <c r="C1494" s="3"/>
    </row>
    <row r="1495" spans="2:3">
      <c r="B1495" s="20"/>
      <c r="C1495" s="3"/>
    </row>
    <row r="1496" spans="2:3">
      <c r="B1496" s="20"/>
      <c r="C1496" s="3"/>
    </row>
    <row r="1497" spans="2:3">
      <c r="B1497" s="20"/>
      <c r="C1497" s="3"/>
    </row>
    <row r="1498" spans="2:3">
      <c r="B1498" s="20"/>
      <c r="C1498" s="3"/>
    </row>
    <row r="1499" spans="2:3">
      <c r="B1499" s="20"/>
      <c r="C1499" s="3"/>
    </row>
    <row r="1500" spans="2:3">
      <c r="B1500" s="20"/>
      <c r="C1500" s="3"/>
    </row>
    <row r="1501" spans="2:3">
      <c r="B1501" s="20"/>
      <c r="C1501" s="3"/>
    </row>
    <row r="1502" spans="2:3">
      <c r="B1502" s="20"/>
      <c r="C1502" s="3"/>
    </row>
    <row r="1503" spans="2:3">
      <c r="B1503" s="20"/>
      <c r="C1503" s="3"/>
    </row>
    <row r="1504" spans="2:3">
      <c r="B1504" s="20"/>
      <c r="C1504" s="3"/>
    </row>
    <row r="1505" spans="2:3">
      <c r="B1505" s="20"/>
      <c r="C1505" s="3"/>
    </row>
    <row r="1506" spans="2:3">
      <c r="B1506" s="20"/>
      <c r="C1506" s="3"/>
    </row>
    <row r="1507" spans="2:3">
      <c r="B1507" s="20"/>
      <c r="C1507" s="3"/>
    </row>
    <row r="1508" spans="2:3">
      <c r="B1508" s="20"/>
      <c r="C1508" s="3"/>
    </row>
    <row r="1509" spans="2:3">
      <c r="B1509" s="20"/>
      <c r="C1509" s="3"/>
    </row>
    <row r="1510" spans="2:3">
      <c r="B1510" s="20"/>
      <c r="C1510" s="3"/>
    </row>
    <row r="1511" spans="2:3">
      <c r="B1511" s="20"/>
      <c r="C1511" s="3"/>
    </row>
    <row r="1512" spans="2:3">
      <c r="B1512" s="20"/>
      <c r="C1512" s="3"/>
    </row>
    <row r="1513" spans="2:3">
      <c r="B1513" s="20"/>
      <c r="C1513" s="3"/>
    </row>
    <row r="1514" spans="2:3">
      <c r="B1514" s="20"/>
      <c r="C1514" s="3"/>
    </row>
    <row r="1515" spans="2:3">
      <c r="B1515" s="20"/>
      <c r="C1515" s="3"/>
    </row>
    <row r="1516" spans="2:3">
      <c r="B1516" s="20"/>
      <c r="C1516" s="3"/>
    </row>
    <row r="1517" spans="2:3">
      <c r="B1517" s="20"/>
      <c r="C1517" s="3"/>
    </row>
    <row r="1518" spans="2:3">
      <c r="B1518" s="20"/>
      <c r="C1518" s="3"/>
    </row>
    <row r="1519" spans="2:3">
      <c r="B1519" s="20"/>
      <c r="C1519" s="3"/>
    </row>
    <row r="1520" spans="2:3">
      <c r="B1520" s="20"/>
      <c r="C1520" s="3"/>
    </row>
    <row r="1521" spans="2:3">
      <c r="B1521" s="20"/>
      <c r="C1521" s="3"/>
    </row>
    <row r="1522" spans="2:3">
      <c r="B1522" s="20"/>
      <c r="C1522" s="3"/>
    </row>
    <row r="1523" spans="2:3">
      <c r="B1523" s="20"/>
      <c r="C1523" s="3"/>
    </row>
    <row r="1524" spans="2:3">
      <c r="B1524" s="20"/>
      <c r="C1524" s="3"/>
    </row>
    <row r="1525" spans="2:3">
      <c r="B1525" s="20"/>
      <c r="C1525" s="3"/>
    </row>
    <row r="1526" spans="2:3">
      <c r="B1526" s="20"/>
      <c r="C1526" s="3"/>
    </row>
    <row r="1527" spans="2:3">
      <c r="B1527" s="20"/>
      <c r="C1527" s="3"/>
    </row>
    <row r="1528" spans="2:3">
      <c r="B1528" s="20"/>
      <c r="C1528" s="3"/>
    </row>
    <row r="1529" spans="2:3">
      <c r="B1529" s="20"/>
      <c r="C1529" s="3"/>
    </row>
    <row r="1530" spans="2:3">
      <c r="B1530" s="20"/>
      <c r="C1530" s="3"/>
    </row>
    <row r="1531" spans="2:3">
      <c r="B1531" s="20"/>
      <c r="C1531" s="3"/>
    </row>
    <row r="1532" spans="2:3">
      <c r="B1532" s="20"/>
      <c r="C1532" s="3"/>
    </row>
    <row r="1533" spans="2:3">
      <c r="B1533" s="20"/>
      <c r="C1533" s="3"/>
    </row>
    <row r="1534" spans="2:3">
      <c r="B1534" s="20"/>
      <c r="C1534" s="3"/>
    </row>
    <row r="1535" spans="2:3">
      <c r="B1535" s="20"/>
      <c r="C1535" s="3"/>
    </row>
    <row r="1536" spans="2:3">
      <c r="B1536" s="20"/>
      <c r="C1536" s="3"/>
    </row>
    <row r="1537" spans="2:3">
      <c r="B1537" s="20"/>
      <c r="C1537" s="3"/>
    </row>
    <row r="1538" spans="2:3">
      <c r="B1538" s="20"/>
      <c r="C1538" s="3"/>
    </row>
    <row r="1539" spans="2:3">
      <c r="B1539" s="20"/>
      <c r="C1539" s="3"/>
    </row>
    <row r="1540" spans="2:3">
      <c r="B1540" s="20"/>
      <c r="C1540" s="3"/>
    </row>
    <row r="1541" spans="2:3">
      <c r="B1541" s="20"/>
      <c r="C1541" s="3"/>
    </row>
    <row r="1542" spans="2:3">
      <c r="B1542" s="20"/>
      <c r="C1542" s="3"/>
    </row>
    <row r="1543" spans="2:3">
      <c r="B1543" s="20"/>
      <c r="C1543" s="3"/>
    </row>
    <row r="1544" spans="2:3">
      <c r="B1544" s="20"/>
      <c r="C1544" s="3"/>
    </row>
    <row r="1545" spans="2:3">
      <c r="B1545" s="20"/>
      <c r="C1545" s="3"/>
    </row>
    <row r="1546" spans="2:3">
      <c r="B1546" s="20"/>
      <c r="C1546" s="3"/>
    </row>
    <row r="1547" spans="2:3">
      <c r="B1547" s="20"/>
      <c r="C1547" s="3"/>
    </row>
    <row r="1548" spans="2:3">
      <c r="B1548" s="20"/>
      <c r="C1548" s="3"/>
    </row>
    <row r="1549" spans="2:3">
      <c r="B1549" s="20"/>
      <c r="C1549" s="3"/>
    </row>
    <row r="1550" spans="2:3">
      <c r="B1550" s="20"/>
      <c r="C1550" s="3"/>
    </row>
    <row r="1551" spans="2:3">
      <c r="B1551" s="20"/>
      <c r="C1551" s="3"/>
    </row>
    <row r="1552" spans="2:3">
      <c r="B1552" s="20"/>
      <c r="C1552" s="3"/>
    </row>
    <row r="1553" spans="2:3">
      <c r="B1553" s="20"/>
      <c r="C1553" s="3"/>
    </row>
    <row r="1554" spans="2:3">
      <c r="B1554" s="20"/>
      <c r="C1554" s="3"/>
    </row>
    <row r="1555" spans="2:3">
      <c r="B1555" s="20"/>
      <c r="C1555" s="3"/>
    </row>
    <row r="1556" spans="2:3">
      <c r="B1556" s="20"/>
      <c r="C1556" s="3"/>
    </row>
    <row r="1557" spans="2:3">
      <c r="B1557" s="20"/>
      <c r="C1557" s="3"/>
    </row>
    <row r="1558" spans="2:3">
      <c r="B1558" s="20"/>
      <c r="C1558" s="3"/>
    </row>
    <row r="1559" spans="2:3">
      <c r="B1559" s="20"/>
      <c r="C1559" s="3"/>
    </row>
    <row r="1560" spans="2:3">
      <c r="B1560" s="20"/>
      <c r="C1560" s="3"/>
    </row>
    <row r="1561" spans="2:3">
      <c r="B1561" s="20"/>
      <c r="C1561" s="3"/>
    </row>
    <row r="1562" spans="2:3">
      <c r="B1562" s="20"/>
      <c r="C1562" s="3"/>
    </row>
    <row r="1563" spans="2:3">
      <c r="B1563" s="20"/>
      <c r="C1563" s="3"/>
    </row>
    <row r="1564" spans="2:3">
      <c r="B1564" s="20"/>
      <c r="C1564" s="3"/>
    </row>
    <row r="1565" spans="2:3">
      <c r="B1565" s="20"/>
      <c r="C1565" s="3"/>
    </row>
    <row r="1566" spans="2:3">
      <c r="B1566" s="20"/>
      <c r="C1566" s="3"/>
    </row>
    <row r="1567" spans="2:3">
      <c r="B1567" s="20"/>
      <c r="C1567" s="3"/>
    </row>
    <row r="1568" spans="2:3">
      <c r="B1568" s="20"/>
      <c r="C1568" s="3"/>
    </row>
    <row r="1569" spans="2:3">
      <c r="B1569" s="20"/>
      <c r="C1569" s="3"/>
    </row>
    <row r="1570" spans="2:3">
      <c r="B1570" s="20"/>
      <c r="C1570" s="3"/>
    </row>
    <row r="1571" spans="2:3">
      <c r="B1571" s="20"/>
      <c r="C1571" s="3"/>
    </row>
    <row r="1572" spans="2:3">
      <c r="B1572" s="20"/>
      <c r="C1572" s="3"/>
    </row>
    <row r="1573" spans="2:3">
      <c r="B1573" s="20"/>
      <c r="C1573" s="3"/>
    </row>
    <row r="1574" spans="2:3">
      <c r="B1574" s="20"/>
      <c r="C1574" s="3"/>
    </row>
    <row r="1575" spans="2:3">
      <c r="B1575" s="20"/>
      <c r="C1575" s="3"/>
    </row>
    <row r="1576" spans="2:3">
      <c r="B1576" s="20"/>
      <c r="C1576" s="3"/>
    </row>
    <row r="1577" spans="2:3">
      <c r="B1577" s="20"/>
      <c r="C1577" s="3"/>
    </row>
    <row r="1578" spans="2:3">
      <c r="B1578" s="20"/>
      <c r="C1578" s="3"/>
    </row>
    <row r="1579" spans="2:3">
      <c r="B1579" s="20"/>
      <c r="C1579" s="3"/>
    </row>
    <row r="1580" spans="2:3">
      <c r="B1580" s="20"/>
      <c r="C1580" s="3"/>
    </row>
    <row r="1581" spans="2:3">
      <c r="B1581" s="20"/>
      <c r="C1581" s="3"/>
    </row>
    <row r="1582" spans="2:3">
      <c r="B1582" s="20"/>
      <c r="C1582" s="3"/>
    </row>
    <row r="1583" spans="2:3">
      <c r="B1583" s="20"/>
      <c r="C1583" s="3"/>
    </row>
    <row r="1584" spans="2:3">
      <c r="B1584" s="20"/>
      <c r="C1584" s="3"/>
    </row>
    <row r="1585" spans="2:3">
      <c r="B1585" s="20"/>
      <c r="C1585" s="3"/>
    </row>
    <row r="1586" spans="2:3">
      <c r="B1586" s="20"/>
      <c r="C1586" s="3"/>
    </row>
    <row r="1587" spans="2:3">
      <c r="B1587" s="20"/>
      <c r="C1587" s="3"/>
    </row>
    <row r="1588" spans="2:3">
      <c r="B1588" s="20"/>
      <c r="C1588" s="3"/>
    </row>
    <row r="1589" spans="2:3">
      <c r="B1589" s="20"/>
      <c r="C1589" s="3"/>
    </row>
    <row r="1590" spans="2:3">
      <c r="B1590" s="20"/>
      <c r="C1590" s="3"/>
    </row>
    <row r="1591" spans="2:3">
      <c r="B1591" s="20"/>
      <c r="C1591" s="3"/>
    </row>
    <row r="1592" spans="2:3">
      <c r="B1592" s="20"/>
      <c r="C1592" s="3"/>
    </row>
    <row r="1593" spans="2:3">
      <c r="B1593" s="20"/>
      <c r="C1593" s="3"/>
    </row>
    <row r="1594" spans="2:3">
      <c r="B1594" s="20"/>
      <c r="C1594" s="3"/>
    </row>
    <row r="1595" spans="2:3">
      <c r="B1595" s="20"/>
      <c r="C1595" s="3"/>
    </row>
    <row r="1596" spans="2:3">
      <c r="B1596" s="20"/>
      <c r="C1596" s="3"/>
    </row>
    <row r="1597" spans="2:3">
      <c r="B1597" s="20"/>
      <c r="C1597" s="3"/>
    </row>
    <row r="1598" spans="2:3">
      <c r="B1598" s="20"/>
      <c r="C1598" s="3"/>
    </row>
    <row r="1599" spans="2:3">
      <c r="B1599" s="20"/>
      <c r="C1599" s="3"/>
    </row>
    <row r="1600" spans="2:3">
      <c r="B1600" s="20"/>
      <c r="C1600" s="3"/>
    </row>
    <row r="1601" spans="2:3">
      <c r="B1601" s="20"/>
      <c r="C1601" s="3"/>
    </row>
    <row r="1602" spans="2:3">
      <c r="B1602" s="20"/>
      <c r="C1602" s="3"/>
    </row>
    <row r="1603" spans="2:3">
      <c r="B1603" s="20"/>
      <c r="C1603" s="3"/>
    </row>
    <row r="1604" spans="2:3">
      <c r="B1604" s="20"/>
      <c r="C1604" s="3"/>
    </row>
    <row r="1605" spans="2:3">
      <c r="B1605" s="20"/>
      <c r="C1605" s="3"/>
    </row>
    <row r="1606" spans="2:3">
      <c r="B1606" s="20"/>
      <c r="C1606" s="3"/>
    </row>
    <row r="1607" spans="2:3">
      <c r="B1607" s="20"/>
      <c r="C1607" s="3"/>
    </row>
    <row r="1608" spans="2:3">
      <c r="B1608" s="20"/>
      <c r="C1608" s="3"/>
    </row>
    <row r="1609" spans="2:3">
      <c r="B1609" s="20"/>
      <c r="C1609" s="3"/>
    </row>
    <row r="1610" spans="2:3">
      <c r="B1610" s="20"/>
      <c r="C1610" s="3"/>
    </row>
    <row r="1611" spans="2:3">
      <c r="B1611" s="20"/>
      <c r="C1611" s="3"/>
    </row>
    <row r="1612" spans="2:3">
      <c r="B1612" s="20"/>
      <c r="C1612" s="3"/>
    </row>
    <row r="1613" spans="2:3">
      <c r="B1613" s="20"/>
      <c r="C1613" s="3"/>
    </row>
    <row r="1614" spans="2:3">
      <c r="B1614" s="20"/>
      <c r="C1614" s="3"/>
    </row>
    <row r="1615" spans="2:3">
      <c r="B1615" s="20"/>
      <c r="C1615" s="3"/>
    </row>
    <row r="1616" spans="2:3">
      <c r="B1616" s="20"/>
      <c r="C1616" s="3"/>
    </row>
    <row r="1617" spans="2:3">
      <c r="B1617" s="20"/>
      <c r="C1617" s="3"/>
    </row>
    <row r="1618" spans="2:3">
      <c r="B1618" s="20"/>
      <c r="C1618" s="3"/>
    </row>
    <row r="1619" spans="2:3">
      <c r="B1619" s="20"/>
      <c r="C1619" s="3"/>
    </row>
    <row r="1620" spans="2:3">
      <c r="B1620" s="20"/>
      <c r="C1620" s="3"/>
    </row>
    <row r="1621" spans="2:3">
      <c r="B1621" s="20"/>
      <c r="C1621" s="3"/>
    </row>
    <row r="1622" spans="2:3">
      <c r="B1622" s="20"/>
      <c r="C1622" s="3"/>
    </row>
    <row r="1623" spans="2:3">
      <c r="B1623" s="20"/>
      <c r="C1623" s="3"/>
    </row>
    <row r="1624" spans="2:3">
      <c r="B1624" s="20"/>
      <c r="C1624" s="3"/>
    </row>
    <row r="1625" spans="2:3">
      <c r="B1625" s="20"/>
      <c r="C1625" s="3"/>
    </row>
    <row r="1626" spans="2:3">
      <c r="B1626" s="20"/>
      <c r="C1626" s="3"/>
    </row>
    <row r="1627" spans="2:3">
      <c r="B1627" s="20"/>
      <c r="C1627" s="3"/>
    </row>
    <row r="1628" spans="2:3">
      <c r="B1628" s="20"/>
      <c r="C1628" s="3"/>
    </row>
    <row r="1629" spans="2:3">
      <c r="B1629" s="20"/>
      <c r="C1629" s="3"/>
    </row>
    <row r="1630" spans="2:3">
      <c r="B1630" s="20"/>
      <c r="C1630" s="3"/>
    </row>
    <row r="1631" spans="2:3">
      <c r="B1631" s="20"/>
      <c r="C1631" s="3"/>
    </row>
    <row r="1632" spans="2:3">
      <c r="B1632" s="20"/>
      <c r="C1632" s="3"/>
    </row>
    <row r="1633" spans="2:3">
      <c r="B1633" s="20"/>
      <c r="C1633" s="3"/>
    </row>
    <row r="1634" spans="2:3">
      <c r="B1634" s="20"/>
      <c r="C1634" s="3"/>
    </row>
    <row r="1635" spans="2:3">
      <c r="B1635" s="20"/>
      <c r="C1635" s="3"/>
    </row>
    <row r="1636" spans="2:3">
      <c r="B1636" s="20"/>
      <c r="C1636" s="3"/>
    </row>
    <row r="1637" spans="2:3">
      <c r="B1637" s="20"/>
      <c r="C1637" s="3"/>
    </row>
    <row r="1638" spans="2:3">
      <c r="B1638" s="20"/>
      <c r="C1638" s="3"/>
    </row>
    <row r="1639" spans="2:3">
      <c r="B1639" s="20"/>
      <c r="C1639" s="3"/>
    </row>
    <row r="1640" spans="2:3">
      <c r="B1640" s="20"/>
      <c r="C1640" s="3"/>
    </row>
    <row r="1641" spans="2:3">
      <c r="B1641" s="20"/>
      <c r="C1641" s="3"/>
    </row>
    <row r="1642" spans="2:3">
      <c r="B1642" s="20"/>
      <c r="C1642" s="3"/>
    </row>
    <row r="1643" spans="2:3">
      <c r="B1643" s="20"/>
      <c r="C1643" s="3"/>
    </row>
    <row r="1644" spans="2:3">
      <c r="B1644" s="20"/>
      <c r="C1644" s="3"/>
    </row>
    <row r="1645" spans="2:3">
      <c r="B1645" s="20"/>
      <c r="C1645" s="3"/>
    </row>
    <row r="1646" spans="2:3">
      <c r="B1646" s="20"/>
      <c r="C1646" s="3"/>
    </row>
    <row r="1647" spans="2:3">
      <c r="B1647" s="20"/>
      <c r="C1647" s="3"/>
    </row>
    <row r="1648" spans="2:3">
      <c r="B1648" s="20"/>
      <c r="C1648" s="3"/>
    </row>
    <row r="1649" spans="2:3">
      <c r="B1649" s="20"/>
      <c r="C1649" s="3"/>
    </row>
    <row r="1650" spans="2:3">
      <c r="B1650" s="20"/>
      <c r="C1650" s="3"/>
    </row>
    <row r="1651" spans="2:3">
      <c r="B1651" s="20"/>
      <c r="C1651" s="3"/>
    </row>
    <row r="1652" spans="2:3">
      <c r="B1652" s="20"/>
      <c r="C1652" s="3"/>
    </row>
    <row r="1653" spans="2:3">
      <c r="B1653" s="20"/>
      <c r="C1653" s="3"/>
    </row>
    <row r="1654" spans="2:3">
      <c r="B1654" s="20"/>
      <c r="C1654" s="3"/>
    </row>
    <row r="1655" spans="2:3">
      <c r="B1655" s="20"/>
      <c r="C1655" s="3"/>
    </row>
    <row r="1656" spans="2:3">
      <c r="B1656" s="20"/>
      <c r="C1656" s="3"/>
    </row>
    <row r="1657" spans="2:3">
      <c r="B1657" s="20"/>
      <c r="C1657" s="3"/>
    </row>
    <row r="1658" spans="2:3">
      <c r="B1658" s="20"/>
      <c r="C1658" s="3"/>
    </row>
    <row r="1659" spans="2:3">
      <c r="B1659" s="20"/>
      <c r="C1659" s="3"/>
    </row>
    <row r="1660" spans="2:3">
      <c r="B1660" s="20"/>
      <c r="C1660" s="3"/>
    </row>
    <row r="1661" spans="2:3">
      <c r="B1661" s="20"/>
      <c r="C1661" s="3"/>
    </row>
    <row r="1662" spans="2:3">
      <c r="B1662" s="20"/>
      <c r="C1662" s="3"/>
    </row>
    <row r="1663" spans="2:3">
      <c r="B1663" s="20"/>
      <c r="C1663" s="3"/>
    </row>
    <row r="1664" spans="2:3">
      <c r="B1664" s="20"/>
      <c r="C1664" s="3"/>
    </row>
    <row r="1665" spans="2:3">
      <c r="B1665" s="20"/>
      <c r="C1665" s="3"/>
    </row>
    <row r="1666" spans="2:3">
      <c r="B1666" s="20"/>
      <c r="C1666" s="3"/>
    </row>
    <row r="1667" spans="2:3">
      <c r="B1667" s="20"/>
      <c r="C1667" s="3"/>
    </row>
    <row r="1668" spans="2:3">
      <c r="B1668" s="20"/>
      <c r="C1668" s="3"/>
    </row>
    <row r="1669" spans="2:3">
      <c r="B1669" s="20"/>
      <c r="C1669" s="3"/>
    </row>
    <row r="1670" spans="2:3">
      <c r="B1670" s="20"/>
      <c r="C1670" s="3"/>
    </row>
    <row r="1671" spans="2:3">
      <c r="B1671" s="20"/>
      <c r="C1671" s="3"/>
    </row>
    <row r="1672" spans="2:3">
      <c r="B1672" s="20"/>
      <c r="C1672" s="3"/>
    </row>
    <row r="1673" spans="2:3">
      <c r="B1673" s="20"/>
      <c r="C1673" s="3"/>
    </row>
    <row r="1674" spans="2:3">
      <c r="B1674" s="20"/>
      <c r="C1674" s="3"/>
    </row>
    <row r="1675" spans="2:3">
      <c r="B1675" s="20"/>
      <c r="C1675" s="3"/>
    </row>
    <row r="1676" spans="2:3">
      <c r="B1676" s="20"/>
      <c r="C1676" s="3"/>
    </row>
    <row r="1677" spans="2:3">
      <c r="B1677" s="20"/>
      <c r="C1677" s="3"/>
    </row>
    <row r="1678" spans="2:3">
      <c r="B1678" s="20"/>
      <c r="C1678" s="3"/>
    </row>
    <row r="1679" spans="2:3">
      <c r="B1679" s="20"/>
      <c r="C1679" s="3"/>
    </row>
    <row r="1680" spans="2:3">
      <c r="B1680" s="20"/>
      <c r="C1680" s="3"/>
    </row>
    <row r="1681" spans="2:3">
      <c r="B1681" s="20"/>
      <c r="C1681" s="3"/>
    </row>
    <row r="1682" spans="2:3">
      <c r="B1682" s="20"/>
      <c r="C1682" s="3"/>
    </row>
    <row r="1683" spans="2:3">
      <c r="B1683" s="20"/>
      <c r="C1683" s="3"/>
    </row>
    <row r="1684" spans="2:3">
      <c r="B1684" s="20"/>
      <c r="C1684" s="3"/>
    </row>
    <row r="1685" spans="2:3">
      <c r="B1685" s="20"/>
      <c r="C1685" s="3"/>
    </row>
    <row r="1686" spans="2:3">
      <c r="B1686" s="20"/>
      <c r="C1686" s="3"/>
    </row>
    <row r="1687" spans="2:3">
      <c r="B1687" s="20"/>
      <c r="C1687" s="3"/>
    </row>
    <row r="1688" spans="2:3">
      <c r="B1688" s="20"/>
      <c r="C1688" s="3"/>
    </row>
    <row r="1689" spans="2:3">
      <c r="B1689" s="20"/>
      <c r="C1689" s="3"/>
    </row>
    <row r="1690" spans="2:3">
      <c r="B1690" s="20"/>
      <c r="C1690" s="3"/>
    </row>
    <row r="1691" spans="2:3">
      <c r="B1691" s="20"/>
      <c r="C1691" s="3"/>
    </row>
    <row r="1692" spans="2:3">
      <c r="B1692" s="20"/>
      <c r="C1692" s="3"/>
    </row>
    <row r="1693" spans="2:3">
      <c r="B1693" s="20"/>
      <c r="C1693" s="3"/>
    </row>
    <row r="1694" spans="2:3">
      <c r="B1694" s="20"/>
      <c r="C1694" s="3"/>
    </row>
    <row r="1695" spans="2:3">
      <c r="B1695" s="20"/>
      <c r="C1695" s="3"/>
    </row>
    <row r="1696" spans="2:3">
      <c r="B1696" s="20"/>
      <c r="C1696" s="3"/>
    </row>
    <row r="1697" spans="2:3">
      <c r="B1697" s="20"/>
      <c r="C1697" s="3"/>
    </row>
    <row r="1698" spans="2:3">
      <c r="B1698" s="20"/>
      <c r="C1698" s="3"/>
    </row>
    <row r="1699" spans="2:3">
      <c r="B1699" s="20"/>
      <c r="C1699" s="3"/>
    </row>
    <row r="1700" spans="2:3">
      <c r="B1700" s="20"/>
      <c r="C1700" s="3"/>
    </row>
    <row r="1701" spans="2:3">
      <c r="B1701" s="20"/>
      <c r="C1701" s="3"/>
    </row>
    <row r="1702" spans="2:3">
      <c r="B1702" s="20"/>
      <c r="C1702" s="3"/>
    </row>
    <row r="1703" spans="2:3">
      <c r="B1703" s="20"/>
      <c r="C1703" s="3"/>
    </row>
    <row r="1704" spans="2:3">
      <c r="B1704" s="20"/>
      <c r="C1704" s="3"/>
    </row>
    <row r="1705" spans="2:3">
      <c r="B1705" s="20"/>
      <c r="C1705" s="3"/>
    </row>
    <row r="1706" spans="2:3">
      <c r="B1706" s="20"/>
      <c r="C1706" s="3"/>
    </row>
    <row r="1707" spans="2:3">
      <c r="B1707" s="20"/>
      <c r="C1707" s="3"/>
    </row>
    <row r="1708" spans="2:3">
      <c r="B1708" s="20"/>
      <c r="C1708" s="3"/>
    </row>
    <row r="1709" spans="2:3">
      <c r="B1709" s="20"/>
      <c r="C1709" s="3"/>
    </row>
    <row r="1710" spans="2:3">
      <c r="B1710" s="20"/>
      <c r="C1710" s="3"/>
    </row>
    <row r="1711" spans="2:3">
      <c r="B1711" s="20"/>
      <c r="C1711" s="3"/>
    </row>
    <row r="1712" spans="2:3">
      <c r="B1712" s="20"/>
      <c r="C1712" s="3"/>
    </row>
    <row r="1713" spans="2:3">
      <c r="B1713" s="20"/>
      <c r="C1713" s="3"/>
    </row>
    <row r="1714" spans="2:3">
      <c r="B1714" s="20"/>
      <c r="C1714" s="3"/>
    </row>
    <row r="1715" spans="2:3">
      <c r="B1715" s="20"/>
      <c r="C1715" s="3"/>
    </row>
    <row r="1716" spans="2:3">
      <c r="B1716" s="20"/>
      <c r="C1716" s="3"/>
    </row>
    <row r="1717" spans="2:3">
      <c r="B1717" s="20"/>
      <c r="C1717" s="3"/>
    </row>
    <row r="1718" spans="2:3">
      <c r="B1718" s="20"/>
      <c r="C1718" s="3"/>
    </row>
    <row r="1719" spans="2:3">
      <c r="B1719" s="20"/>
      <c r="C1719" s="3"/>
    </row>
    <row r="1720" spans="2:3">
      <c r="B1720" s="20"/>
      <c r="C1720" s="3"/>
    </row>
    <row r="1721" spans="2:3">
      <c r="B1721" s="20"/>
      <c r="C1721" s="3"/>
    </row>
    <row r="1722" spans="2:3">
      <c r="B1722" s="20"/>
      <c r="C1722" s="3"/>
    </row>
    <row r="1723" spans="2:3">
      <c r="B1723" s="20"/>
      <c r="C1723" s="3"/>
    </row>
    <row r="1724" spans="2:3">
      <c r="B1724" s="20"/>
      <c r="C1724" s="3"/>
    </row>
    <row r="1725" spans="2:3">
      <c r="B1725" s="20"/>
      <c r="C1725" s="3"/>
    </row>
    <row r="1726" spans="2:3">
      <c r="B1726" s="20"/>
      <c r="C1726" s="3"/>
    </row>
    <row r="1727" spans="2:3">
      <c r="B1727" s="20"/>
      <c r="C1727" s="3"/>
    </row>
    <row r="1728" spans="2:3">
      <c r="B1728" s="20"/>
      <c r="C1728" s="3"/>
    </row>
    <row r="1729" spans="2:3">
      <c r="B1729" s="20"/>
      <c r="C1729" s="3"/>
    </row>
    <row r="1730" spans="2:3">
      <c r="B1730" s="20"/>
      <c r="C1730" s="3"/>
    </row>
    <row r="1731" spans="2:3">
      <c r="B1731" s="20"/>
      <c r="C1731" s="3"/>
    </row>
    <row r="1732" spans="2:3">
      <c r="B1732" s="20"/>
      <c r="C1732" s="3"/>
    </row>
    <row r="1733" spans="2:3">
      <c r="B1733" s="20"/>
      <c r="C1733" s="3"/>
    </row>
    <row r="1734" spans="2:3">
      <c r="B1734" s="20"/>
      <c r="C1734" s="3"/>
    </row>
    <row r="1735" spans="2:3">
      <c r="B1735" s="20"/>
      <c r="C1735" s="3"/>
    </row>
    <row r="1736" spans="2:3">
      <c r="B1736" s="20"/>
      <c r="C1736" s="3"/>
    </row>
    <row r="1737" spans="2:3">
      <c r="B1737" s="20"/>
      <c r="C1737" s="3"/>
    </row>
    <row r="1738" spans="2:3">
      <c r="B1738" s="20"/>
      <c r="C1738" s="3"/>
    </row>
    <row r="1739" spans="2:3">
      <c r="B1739" s="20"/>
      <c r="C1739" s="3"/>
    </row>
    <row r="1740" spans="2:3">
      <c r="B1740" s="20"/>
      <c r="C1740" s="3"/>
    </row>
    <row r="1741" spans="2:3">
      <c r="B1741" s="20"/>
      <c r="C1741" s="3"/>
    </row>
    <row r="1742" spans="2:3">
      <c r="B1742" s="20"/>
      <c r="C1742" s="3"/>
    </row>
    <row r="1743" spans="2:3">
      <c r="B1743" s="20"/>
      <c r="C1743" s="3"/>
    </row>
    <row r="1744" spans="2:3">
      <c r="B1744" s="20"/>
      <c r="C1744" s="3"/>
    </row>
    <row r="1745" spans="2:3">
      <c r="B1745" s="20"/>
      <c r="C1745" s="3"/>
    </row>
    <row r="1746" spans="2:3">
      <c r="B1746" s="20"/>
      <c r="C1746" s="3"/>
    </row>
    <row r="1747" spans="2:3">
      <c r="B1747" s="20"/>
      <c r="C1747" s="3"/>
    </row>
    <row r="1748" spans="2:3">
      <c r="B1748" s="20"/>
      <c r="C1748" s="3"/>
    </row>
    <row r="1749" spans="2:3">
      <c r="B1749" s="20"/>
      <c r="C1749" s="3"/>
    </row>
    <row r="1750" spans="2:3">
      <c r="B1750" s="20"/>
      <c r="C1750" s="3"/>
    </row>
    <row r="1751" spans="2:3">
      <c r="B1751" s="20"/>
      <c r="C1751" s="3"/>
    </row>
    <row r="1752" spans="2:3">
      <c r="B1752" s="20"/>
      <c r="C1752" s="3"/>
    </row>
    <row r="1753" spans="2:3">
      <c r="B1753" s="20"/>
      <c r="C1753" s="3"/>
    </row>
    <row r="1754" spans="2:3">
      <c r="B1754" s="20"/>
      <c r="C1754" s="3"/>
    </row>
    <row r="1755" spans="2:3">
      <c r="B1755" s="20"/>
      <c r="C1755" s="3"/>
    </row>
    <row r="1756" spans="2:3">
      <c r="B1756" s="20"/>
      <c r="C1756" s="3"/>
    </row>
    <row r="1757" spans="2:3">
      <c r="B1757" s="20"/>
      <c r="C1757" s="3"/>
    </row>
    <row r="1758" spans="2:3">
      <c r="B1758" s="20"/>
      <c r="C1758" s="3"/>
    </row>
    <row r="1759" spans="2:3">
      <c r="B1759" s="20"/>
      <c r="C1759" s="3"/>
    </row>
    <row r="1760" spans="2:3">
      <c r="B1760" s="20"/>
      <c r="C1760" s="3"/>
    </row>
    <row r="1761" spans="2:3">
      <c r="B1761" s="20"/>
      <c r="C1761" s="3"/>
    </row>
    <row r="1762" spans="2:3">
      <c r="B1762" s="20"/>
      <c r="C1762" s="3"/>
    </row>
    <row r="1763" spans="2:3">
      <c r="B1763" s="20"/>
      <c r="C1763" s="3"/>
    </row>
    <row r="1764" spans="2:3">
      <c r="B1764" s="20"/>
      <c r="C1764" s="3"/>
    </row>
    <row r="1765" spans="2:3">
      <c r="B1765" s="20"/>
      <c r="C1765" s="3"/>
    </row>
    <row r="1766" spans="2:3">
      <c r="B1766" s="20"/>
      <c r="C1766" s="3"/>
    </row>
    <row r="1767" spans="2:3">
      <c r="B1767" s="20"/>
      <c r="C1767" s="3"/>
    </row>
    <row r="1768" spans="2:3">
      <c r="B1768" s="20"/>
      <c r="C1768" s="3"/>
    </row>
    <row r="1769" spans="2:3">
      <c r="B1769" s="20"/>
      <c r="C1769" s="3"/>
    </row>
    <row r="1770" spans="2:3">
      <c r="B1770" s="20"/>
      <c r="C1770" s="3"/>
    </row>
    <row r="1771" spans="2:3">
      <c r="B1771" s="20"/>
      <c r="C1771" s="3"/>
    </row>
    <row r="1772" spans="2:3">
      <c r="B1772" s="20"/>
      <c r="C1772" s="3"/>
    </row>
    <row r="1773" spans="2:3">
      <c r="B1773" s="20"/>
      <c r="C1773" s="3"/>
    </row>
    <row r="1774" spans="2:3">
      <c r="B1774" s="20"/>
      <c r="C1774" s="3"/>
    </row>
    <row r="1775" spans="2:3">
      <c r="B1775" s="20"/>
      <c r="C1775" s="3"/>
    </row>
    <row r="1776" spans="2:3">
      <c r="B1776" s="20"/>
      <c r="C1776" s="3"/>
    </row>
    <row r="1777" spans="2:3">
      <c r="B1777" s="20"/>
      <c r="C1777" s="3"/>
    </row>
    <row r="1778" spans="2:3">
      <c r="B1778" s="20"/>
      <c r="C1778" s="3"/>
    </row>
    <row r="1779" spans="2:3">
      <c r="B1779" s="20"/>
      <c r="C1779" s="3"/>
    </row>
    <row r="1780" spans="2:3">
      <c r="B1780" s="20"/>
      <c r="C1780" s="3"/>
    </row>
    <row r="1781" spans="2:3">
      <c r="B1781" s="20"/>
      <c r="C1781" s="3"/>
    </row>
    <row r="1782" spans="2:3">
      <c r="B1782" s="20"/>
      <c r="C1782" s="3"/>
    </row>
    <row r="1783" spans="2:3">
      <c r="B1783" s="20"/>
      <c r="C1783" s="3"/>
    </row>
    <row r="1784" spans="2:3">
      <c r="B1784" s="20"/>
      <c r="C1784" s="3"/>
    </row>
    <row r="1785" spans="2:3">
      <c r="B1785" s="20"/>
      <c r="C1785" s="3"/>
    </row>
    <row r="1786" spans="2:3">
      <c r="B1786" s="20"/>
      <c r="C1786" s="3"/>
    </row>
    <row r="1787" spans="2:3">
      <c r="B1787" s="20"/>
      <c r="C1787" s="3"/>
    </row>
    <row r="1788" spans="2:3">
      <c r="B1788" s="20"/>
      <c r="C1788" s="3"/>
    </row>
    <row r="1789" spans="2:3">
      <c r="B1789" s="20"/>
      <c r="C1789" s="3"/>
    </row>
    <row r="1790" spans="2:3">
      <c r="B1790" s="20"/>
      <c r="C1790" s="3"/>
    </row>
    <row r="1791" spans="2:3">
      <c r="B1791" s="20"/>
      <c r="C1791" s="3"/>
    </row>
    <row r="1792" spans="2:3">
      <c r="B1792" s="20"/>
      <c r="C1792" s="3"/>
    </row>
    <row r="1793" spans="2:3">
      <c r="B1793" s="20"/>
      <c r="C1793" s="3"/>
    </row>
    <row r="1794" spans="2:3">
      <c r="B1794" s="20"/>
      <c r="C1794" s="3"/>
    </row>
    <row r="1795" spans="2:3">
      <c r="B1795" s="20"/>
      <c r="C1795" s="3"/>
    </row>
    <row r="1796" spans="2:3">
      <c r="B1796" s="20"/>
      <c r="C1796" s="3"/>
    </row>
    <row r="1797" spans="2:3">
      <c r="B1797" s="20"/>
      <c r="C1797" s="3"/>
    </row>
    <row r="1798" spans="2:3">
      <c r="B1798" s="20"/>
      <c r="C1798" s="3"/>
    </row>
    <row r="1799" spans="2:3">
      <c r="B1799" s="20"/>
      <c r="C1799" s="3"/>
    </row>
    <row r="1800" spans="2:3">
      <c r="B1800" s="20"/>
      <c r="C1800" s="3"/>
    </row>
    <row r="1801" spans="2:3">
      <c r="B1801" s="20"/>
      <c r="C1801" s="3"/>
    </row>
    <row r="1802" spans="2:3">
      <c r="B1802" s="20"/>
      <c r="C1802" s="3"/>
    </row>
    <row r="1803" spans="2:3">
      <c r="B1803" s="20"/>
      <c r="C1803" s="3"/>
    </row>
    <row r="1804" spans="2:3">
      <c r="B1804" s="20"/>
      <c r="C1804" s="3"/>
    </row>
    <row r="1805" spans="2:3">
      <c r="B1805" s="20"/>
      <c r="C1805" s="3"/>
    </row>
    <row r="1806" spans="2:3">
      <c r="B1806" s="20"/>
      <c r="C1806" s="3"/>
    </row>
    <row r="1807" spans="2:3">
      <c r="B1807" s="20"/>
      <c r="C1807" s="3"/>
    </row>
    <row r="1808" spans="2:3">
      <c r="B1808" s="20"/>
      <c r="C1808" s="3"/>
    </row>
    <row r="1809" spans="2:3">
      <c r="B1809" s="20"/>
      <c r="C1809" s="3"/>
    </row>
    <row r="1810" spans="2:3">
      <c r="B1810" s="20"/>
      <c r="C1810" s="3"/>
    </row>
    <row r="1811" spans="2:3">
      <c r="B1811" s="20"/>
      <c r="C1811" s="3"/>
    </row>
    <row r="1812" spans="2:3">
      <c r="B1812" s="20"/>
      <c r="C1812" s="3"/>
    </row>
    <row r="1813" spans="2:3">
      <c r="B1813" s="20"/>
      <c r="C1813" s="3"/>
    </row>
    <row r="1814" spans="2:3">
      <c r="B1814" s="20"/>
      <c r="C1814" s="3"/>
    </row>
    <row r="1815" spans="2:3">
      <c r="B1815" s="20"/>
      <c r="C1815" s="3"/>
    </row>
    <row r="1816" spans="2:3">
      <c r="B1816" s="20"/>
      <c r="C1816" s="3"/>
    </row>
    <row r="1817" spans="2:3">
      <c r="B1817" s="20"/>
      <c r="C1817" s="3"/>
    </row>
    <row r="1818" spans="2:3">
      <c r="B1818" s="20"/>
      <c r="C1818" s="3"/>
    </row>
    <row r="1819" spans="2:3">
      <c r="B1819" s="20"/>
      <c r="C1819" s="3"/>
    </row>
    <row r="1820" spans="2:3">
      <c r="B1820" s="20"/>
      <c r="C1820" s="3"/>
    </row>
    <row r="1821" spans="2:3">
      <c r="B1821" s="20"/>
      <c r="C1821" s="3"/>
    </row>
    <row r="1822" spans="2:3">
      <c r="B1822" s="20"/>
      <c r="C1822" s="3"/>
    </row>
    <row r="1823" spans="2:3">
      <c r="B1823" s="20"/>
      <c r="C1823" s="3"/>
    </row>
    <row r="1824" spans="2:3">
      <c r="B1824" s="20"/>
      <c r="C1824" s="3"/>
    </row>
    <row r="1825" spans="2:3">
      <c r="B1825" s="20"/>
      <c r="C1825" s="3"/>
    </row>
    <row r="1826" spans="2:3">
      <c r="B1826" s="20"/>
      <c r="C1826" s="3"/>
    </row>
    <row r="1827" spans="2:3">
      <c r="B1827" s="20"/>
      <c r="C1827" s="3"/>
    </row>
    <row r="1828" spans="2:3">
      <c r="B1828" s="20"/>
      <c r="C1828" s="3"/>
    </row>
    <row r="1829" spans="2:3">
      <c r="B1829" s="20"/>
      <c r="C1829" s="3"/>
    </row>
    <row r="1830" spans="2:3">
      <c r="B1830" s="20"/>
      <c r="C1830" s="3"/>
    </row>
    <row r="1831" spans="2:3">
      <c r="B1831" s="20"/>
      <c r="C1831" s="3"/>
    </row>
    <row r="1832" spans="2:3">
      <c r="B1832" s="20"/>
      <c r="C1832" s="3"/>
    </row>
    <row r="1833" spans="2:3">
      <c r="B1833" s="20"/>
      <c r="C1833" s="3"/>
    </row>
    <row r="1834" spans="2:3">
      <c r="B1834" s="20"/>
      <c r="C1834" s="3"/>
    </row>
    <row r="1835" spans="2:3">
      <c r="B1835" s="20"/>
      <c r="C1835" s="3"/>
    </row>
    <row r="1836" spans="2:3">
      <c r="B1836" s="20"/>
      <c r="C1836" s="34"/>
    </row>
    <row r="1837" spans="2:3">
      <c r="B1837" s="20"/>
      <c r="C1837" s="3"/>
    </row>
    <row r="1838" spans="2:3">
      <c r="B1838" s="20"/>
      <c r="C1838" s="3"/>
    </row>
    <row r="1839" spans="2:3">
      <c r="B1839" s="20"/>
      <c r="C1839" s="3"/>
    </row>
    <row r="1840" spans="2:3">
      <c r="B1840" s="20"/>
      <c r="C1840" s="3"/>
    </row>
    <row r="1841" spans="2:3">
      <c r="B1841" s="20"/>
      <c r="C1841" s="3"/>
    </row>
    <row r="1842" spans="2:3">
      <c r="B1842" s="20"/>
      <c r="C1842" s="3"/>
    </row>
    <row r="1843" spans="2:3">
      <c r="B1843" s="20"/>
      <c r="C1843" s="3"/>
    </row>
    <row r="1844" spans="2:3">
      <c r="B1844" s="20"/>
      <c r="C1844" s="3"/>
    </row>
    <row r="1845" spans="2:3">
      <c r="B1845" s="20"/>
      <c r="C1845" s="3"/>
    </row>
    <row r="1846" spans="2:3">
      <c r="B1846" s="20"/>
      <c r="C1846" s="3"/>
    </row>
    <row r="1847" spans="2:3">
      <c r="B1847" s="20"/>
      <c r="C1847" s="3"/>
    </row>
    <row r="1848" spans="2:3">
      <c r="B1848" s="20"/>
      <c r="C1848" s="3"/>
    </row>
    <row r="1849" spans="2:3">
      <c r="B1849" s="20"/>
      <c r="C1849" s="3"/>
    </row>
    <row r="1850" spans="2:3">
      <c r="B1850" s="20"/>
      <c r="C1850" s="3"/>
    </row>
    <row r="1851" spans="2:3">
      <c r="B1851" s="20"/>
      <c r="C1851" s="3"/>
    </row>
    <row r="1852" spans="2:3">
      <c r="B1852" s="20"/>
      <c r="C1852" s="3"/>
    </row>
    <row r="1853" spans="2:3">
      <c r="B1853" s="20"/>
      <c r="C1853" s="3"/>
    </row>
    <row r="1854" spans="2:3">
      <c r="B1854" s="20"/>
      <c r="C1854" s="3"/>
    </row>
    <row r="1855" spans="2:3">
      <c r="B1855" s="20"/>
      <c r="C1855" s="3"/>
    </row>
    <row r="1856" spans="2:3">
      <c r="B1856" s="20"/>
      <c r="C1856" s="3"/>
    </row>
    <row r="1857" spans="2:3">
      <c r="B1857" s="20"/>
      <c r="C1857" s="3"/>
    </row>
    <row r="1858" spans="2:3">
      <c r="B1858" s="20"/>
      <c r="C1858" s="3"/>
    </row>
    <row r="1859" spans="2:3">
      <c r="B1859" s="20"/>
      <c r="C1859" s="3"/>
    </row>
    <row r="1860" spans="2:3">
      <c r="B1860" s="20"/>
      <c r="C1860" s="3"/>
    </row>
    <row r="1861" spans="2:3">
      <c r="B1861" s="20"/>
      <c r="C1861" s="3"/>
    </row>
    <row r="1862" spans="2:3">
      <c r="B1862" s="20"/>
      <c r="C1862" s="3"/>
    </row>
    <row r="1863" spans="2:3">
      <c r="B1863" s="20"/>
      <c r="C1863" s="3"/>
    </row>
    <row r="1864" spans="2:3">
      <c r="B1864" s="20"/>
      <c r="C1864" s="3"/>
    </row>
    <row r="1865" spans="2:3">
      <c r="B1865" s="20"/>
      <c r="C1865" s="3"/>
    </row>
    <row r="1866" spans="2:3">
      <c r="B1866" s="20"/>
      <c r="C1866" s="3"/>
    </row>
    <row r="1867" spans="2:3">
      <c r="B1867" s="20"/>
      <c r="C1867" s="3"/>
    </row>
    <row r="1868" spans="2:3">
      <c r="B1868" s="20"/>
      <c r="C1868" s="3"/>
    </row>
    <row r="1869" spans="2:3">
      <c r="B1869" s="20"/>
      <c r="C1869" s="3"/>
    </row>
    <row r="1870" spans="2:3">
      <c r="B1870" s="20"/>
      <c r="C1870" s="3"/>
    </row>
    <row r="1871" spans="2:3">
      <c r="B1871" s="20"/>
      <c r="C1871" s="3"/>
    </row>
    <row r="1872" spans="2:3">
      <c r="B1872" s="20"/>
      <c r="C1872" s="3"/>
    </row>
    <row r="1873" spans="2:3">
      <c r="B1873" s="20"/>
      <c r="C1873" s="3"/>
    </row>
    <row r="1874" spans="2:3">
      <c r="B1874" s="20"/>
      <c r="C1874" s="3"/>
    </row>
    <row r="1875" spans="2:3">
      <c r="B1875" s="20"/>
      <c r="C1875" s="3"/>
    </row>
    <row r="1876" spans="2:3">
      <c r="B1876" s="20"/>
      <c r="C1876" s="3"/>
    </row>
    <row r="1877" spans="2:3">
      <c r="B1877" s="20"/>
      <c r="C1877" s="3"/>
    </row>
    <row r="1878" spans="2:3">
      <c r="B1878" s="20"/>
      <c r="C1878" s="3"/>
    </row>
    <row r="1879" spans="2:3">
      <c r="B1879" s="20"/>
      <c r="C1879" s="3"/>
    </row>
    <row r="1880" spans="2:3">
      <c r="B1880" s="20"/>
      <c r="C1880" s="3"/>
    </row>
    <row r="1881" spans="2:3">
      <c r="B1881" s="20"/>
      <c r="C1881" s="3"/>
    </row>
    <row r="1882" spans="2:3">
      <c r="B1882" s="20"/>
      <c r="C1882" s="3"/>
    </row>
    <row r="1883" spans="2:3">
      <c r="B1883" s="20"/>
      <c r="C1883" s="3"/>
    </row>
    <row r="1884" spans="2:3">
      <c r="B1884" s="20"/>
      <c r="C1884" s="3"/>
    </row>
    <row r="1885" spans="2:3">
      <c r="B1885" s="20"/>
      <c r="C1885" s="3"/>
    </row>
    <row r="1886" spans="2:3">
      <c r="B1886" s="20"/>
      <c r="C1886" s="3"/>
    </row>
    <row r="1887" spans="2:3">
      <c r="B1887" s="20"/>
      <c r="C1887" s="3"/>
    </row>
    <row r="1888" spans="2:3">
      <c r="B1888" s="20"/>
      <c r="C1888" s="3"/>
    </row>
    <row r="1889" spans="2:3">
      <c r="B1889" s="20"/>
      <c r="C1889" s="3"/>
    </row>
    <row r="1890" spans="2:3">
      <c r="B1890" s="20"/>
      <c r="C1890" s="3"/>
    </row>
    <row r="1891" spans="2:3">
      <c r="B1891" s="20"/>
      <c r="C1891" s="3"/>
    </row>
    <row r="1892" spans="2:3">
      <c r="B1892" s="20"/>
      <c r="C1892" s="3"/>
    </row>
    <row r="1893" spans="2:3">
      <c r="B1893" s="20"/>
      <c r="C1893" s="3"/>
    </row>
    <row r="1894" spans="2:3">
      <c r="B1894" s="20"/>
      <c r="C1894" s="3"/>
    </row>
    <row r="1895" spans="2:3">
      <c r="B1895" s="20"/>
      <c r="C1895" s="3"/>
    </row>
    <row r="1896" spans="2:3">
      <c r="B1896" s="20"/>
      <c r="C1896" s="3"/>
    </row>
    <row r="1897" spans="2:3">
      <c r="B1897" s="20"/>
      <c r="C1897" s="3"/>
    </row>
    <row r="1898" spans="2:3">
      <c r="B1898" s="20"/>
      <c r="C1898" s="3"/>
    </row>
    <row r="1899" spans="2:3">
      <c r="B1899" s="20"/>
      <c r="C1899" s="3"/>
    </row>
    <row r="1900" spans="2:3">
      <c r="B1900" s="20"/>
      <c r="C1900" s="3"/>
    </row>
    <row r="1901" spans="2:3">
      <c r="B1901" s="20"/>
      <c r="C1901" s="3"/>
    </row>
    <row r="1902" spans="2:3">
      <c r="B1902" s="20"/>
      <c r="C1902" s="3"/>
    </row>
    <row r="1903" spans="2:3">
      <c r="B1903" s="20"/>
      <c r="C1903" s="3"/>
    </row>
    <row r="1904" spans="2:3">
      <c r="B1904" s="20"/>
      <c r="C1904" s="3"/>
    </row>
    <row r="1905" spans="2:3">
      <c r="B1905" s="20"/>
      <c r="C1905" s="3"/>
    </row>
    <row r="1906" spans="2:3">
      <c r="B1906" s="20"/>
      <c r="C1906" s="3"/>
    </row>
    <row r="1907" spans="2:3">
      <c r="B1907" s="20"/>
      <c r="C1907" s="3"/>
    </row>
    <row r="1908" spans="2:3">
      <c r="B1908" s="20"/>
      <c r="C1908" s="3"/>
    </row>
    <row r="1909" spans="2:3">
      <c r="B1909" s="20"/>
      <c r="C1909" s="3"/>
    </row>
    <row r="1910" spans="2:3">
      <c r="B1910" s="20"/>
      <c r="C1910" s="3"/>
    </row>
    <row r="1911" spans="2:3">
      <c r="B1911" s="20"/>
      <c r="C1911" s="3"/>
    </row>
    <row r="1912" spans="2:3">
      <c r="B1912" s="20"/>
      <c r="C1912" s="3"/>
    </row>
    <row r="1913" spans="2:3">
      <c r="B1913" s="20"/>
      <c r="C1913" s="3"/>
    </row>
    <row r="1914" spans="2:3">
      <c r="B1914" s="20"/>
      <c r="C1914" s="3"/>
    </row>
    <row r="1915" spans="2:3">
      <c r="B1915" s="20"/>
      <c r="C1915" s="3"/>
    </row>
    <row r="1916" spans="2:3">
      <c r="B1916" s="20"/>
      <c r="C1916" s="3"/>
    </row>
    <row r="1917" spans="2:3">
      <c r="B1917" s="20"/>
      <c r="C1917" s="3"/>
    </row>
    <row r="1918" spans="2:3">
      <c r="B1918" s="20"/>
      <c r="C1918" s="3"/>
    </row>
    <row r="1919" spans="2:3">
      <c r="B1919" s="20"/>
      <c r="C1919" s="3"/>
    </row>
    <row r="1920" spans="2:3">
      <c r="B1920" s="20"/>
      <c r="C1920" s="3"/>
    </row>
    <row r="1921" spans="2:3">
      <c r="B1921" s="20"/>
      <c r="C1921" s="3"/>
    </row>
    <row r="1922" spans="2:3">
      <c r="B1922" s="20"/>
      <c r="C1922" s="3"/>
    </row>
    <row r="1923" spans="2:3">
      <c r="B1923" s="20"/>
      <c r="C1923" s="3"/>
    </row>
    <row r="1924" spans="2:3">
      <c r="B1924" s="20"/>
      <c r="C1924" s="3"/>
    </row>
    <row r="1925" spans="2:3">
      <c r="B1925" s="20"/>
      <c r="C1925" s="3"/>
    </row>
    <row r="1926" spans="2:3">
      <c r="B1926" s="20"/>
      <c r="C1926" s="3"/>
    </row>
    <row r="1927" spans="2:3">
      <c r="B1927" s="20"/>
      <c r="C1927" s="3"/>
    </row>
    <row r="1928" spans="2:3">
      <c r="B1928" s="20"/>
      <c r="C1928" s="3"/>
    </row>
    <row r="1929" spans="2:3">
      <c r="B1929" s="20"/>
      <c r="C1929" s="3"/>
    </row>
    <row r="1930" spans="2:3">
      <c r="B1930" s="20"/>
      <c r="C1930" s="3"/>
    </row>
    <row r="1931" spans="2:3">
      <c r="B1931" s="20"/>
      <c r="C1931" s="3"/>
    </row>
    <row r="1932" spans="2:3">
      <c r="B1932" s="20"/>
      <c r="C1932" s="3"/>
    </row>
    <row r="1933" spans="2:3">
      <c r="B1933" s="20"/>
      <c r="C1933" s="3"/>
    </row>
    <row r="1934" spans="2:3">
      <c r="B1934" s="20"/>
      <c r="C1934" s="3"/>
    </row>
    <row r="1935" spans="2:3">
      <c r="B1935" s="20"/>
      <c r="C1935" s="3"/>
    </row>
    <row r="1936" spans="2:3">
      <c r="B1936" s="20"/>
      <c r="C1936" s="3"/>
    </row>
    <row r="1937" spans="2:3">
      <c r="B1937" s="20"/>
      <c r="C1937" s="3"/>
    </row>
    <row r="1938" spans="2:3">
      <c r="B1938" s="20"/>
      <c r="C1938" s="3"/>
    </row>
    <row r="1939" spans="2:3">
      <c r="B1939" s="20"/>
      <c r="C1939" s="3"/>
    </row>
    <row r="1940" spans="2:3">
      <c r="B1940" s="20"/>
      <c r="C1940" s="3"/>
    </row>
    <row r="1941" spans="2:3">
      <c r="B1941" s="20"/>
      <c r="C1941" s="3"/>
    </row>
    <row r="1942" spans="2:3">
      <c r="B1942" s="20"/>
      <c r="C1942" s="3"/>
    </row>
    <row r="1943" spans="2:3">
      <c r="B1943" s="20"/>
      <c r="C1943" s="3"/>
    </row>
    <row r="1944" spans="2:3">
      <c r="B1944" s="20"/>
      <c r="C1944" s="3"/>
    </row>
    <row r="1945" spans="2:3">
      <c r="B1945" s="20"/>
      <c r="C1945" s="3"/>
    </row>
    <row r="1946" spans="2:3">
      <c r="B1946" s="20"/>
      <c r="C1946" s="3"/>
    </row>
    <row r="1947" spans="2:3">
      <c r="B1947" s="20"/>
      <c r="C1947" s="3"/>
    </row>
    <row r="1948" spans="2:3">
      <c r="B1948" s="20"/>
      <c r="C1948" s="3"/>
    </row>
    <row r="1949" spans="2:3">
      <c r="B1949" s="20"/>
      <c r="C1949" s="3"/>
    </row>
    <row r="1950" spans="2:3">
      <c r="B1950" s="20"/>
      <c r="C1950" s="3"/>
    </row>
    <row r="1951" spans="2:3">
      <c r="B1951" s="20"/>
      <c r="C1951" s="3"/>
    </row>
    <row r="1952" spans="2:3">
      <c r="B1952" s="20"/>
      <c r="C1952" s="3"/>
    </row>
    <row r="1953" spans="2:3">
      <c r="B1953" s="20"/>
      <c r="C1953" s="3"/>
    </row>
    <row r="1954" spans="2:3">
      <c r="B1954" s="20"/>
      <c r="C1954" s="3"/>
    </row>
    <row r="1955" spans="2:3">
      <c r="B1955" s="20"/>
      <c r="C1955" s="3"/>
    </row>
    <row r="1956" spans="2:3">
      <c r="B1956" s="20"/>
      <c r="C1956" s="3"/>
    </row>
    <row r="1957" spans="2:3">
      <c r="B1957" s="20"/>
      <c r="C1957" s="3"/>
    </row>
    <row r="1958" spans="2:3">
      <c r="B1958" s="20"/>
      <c r="C1958" s="3"/>
    </row>
    <row r="1959" spans="2:3">
      <c r="B1959" s="20"/>
      <c r="C1959" s="3"/>
    </row>
    <row r="1960" spans="2:3">
      <c r="B1960" s="20"/>
      <c r="C1960" s="3"/>
    </row>
    <row r="1961" spans="2:3">
      <c r="B1961" s="20"/>
      <c r="C1961" s="3"/>
    </row>
    <row r="1962" spans="2:3">
      <c r="B1962" s="20"/>
      <c r="C1962" s="3"/>
    </row>
    <row r="1963" spans="2:3">
      <c r="B1963" s="20"/>
      <c r="C1963" s="3"/>
    </row>
    <row r="1964" spans="2:3">
      <c r="B1964" s="20"/>
      <c r="C1964" s="3"/>
    </row>
    <row r="1965" spans="2:3">
      <c r="B1965" s="20"/>
      <c r="C1965" s="3"/>
    </row>
    <row r="1966" spans="2:3">
      <c r="B1966" s="20"/>
      <c r="C1966" s="3"/>
    </row>
    <row r="1967" spans="2:3">
      <c r="B1967" s="20"/>
      <c r="C1967" s="3"/>
    </row>
    <row r="1968" spans="2:3">
      <c r="B1968" s="20"/>
      <c r="C1968" s="3"/>
    </row>
    <row r="1969" spans="2:3">
      <c r="B1969" s="20"/>
      <c r="C1969" s="3"/>
    </row>
    <row r="1970" spans="2:3">
      <c r="B1970" s="20"/>
      <c r="C1970" s="3"/>
    </row>
    <row r="1971" spans="2:3">
      <c r="B1971" s="20"/>
      <c r="C1971" s="3"/>
    </row>
    <row r="1972" spans="2:3">
      <c r="B1972" s="20"/>
      <c r="C1972" s="3"/>
    </row>
    <row r="1973" spans="2:3">
      <c r="B1973" s="20"/>
      <c r="C1973" s="3"/>
    </row>
    <row r="1974" spans="2:3">
      <c r="B1974" s="20"/>
      <c r="C1974" s="3"/>
    </row>
    <row r="1975" spans="2:3">
      <c r="B1975" s="20"/>
      <c r="C1975" s="3"/>
    </row>
    <row r="1976" spans="2:3">
      <c r="B1976" s="20"/>
      <c r="C1976" s="3"/>
    </row>
    <row r="1977" spans="2:3">
      <c r="B1977" s="20"/>
      <c r="C1977" s="3"/>
    </row>
    <row r="1978" spans="2:3">
      <c r="B1978" s="20"/>
      <c r="C1978" s="3"/>
    </row>
    <row r="1979" spans="2:3">
      <c r="B1979" s="20"/>
      <c r="C1979" s="3"/>
    </row>
    <row r="1980" spans="2:3">
      <c r="B1980" s="20"/>
      <c r="C1980" s="3"/>
    </row>
    <row r="1981" spans="2:3">
      <c r="B1981" s="20"/>
      <c r="C1981" s="3"/>
    </row>
    <row r="1982" spans="2:3">
      <c r="B1982" s="20"/>
      <c r="C1982" s="3"/>
    </row>
    <row r="1983" spans="2:3">
      <c r="B1983" s="20"/>
      <c r="C1983" s="3"/>
    </row>
    <row r="1984" spans="2:3">
      <c r="B1984" s="20"/>
      <c r="C1984" s="3"/>
    </row>
    <row r="1985" spans="2:3">
      <c r="B1985" s="20"/>
      <c r="C1985" s="3"/>
    </row>
    <row r="1986" spans="2:3">
      <c r="B1986" s="20"/>
      <c r="C1986" s="3"/>
    </row>
    <row r="1987" spans="2:3">
      <c r="B1987" s="20"/>
      <c r="C1987" s="3"/>
    </row>
    <row r="1988" spans="2:3">
      <c r="B1988" s="20"/>
      <c r="C1988" s="3"/>
    </row>
    <row r="1989" spans="2:3">
      <c r="B1989" s="20"/>
      <c r="C1989" s="3"/>
    </row>
    <row r="1990" spans="2:3">
      <c r="B1990" s="20"/>
      <c r="C1990" s="3"/>
    </row>
    <row r="1991" spans="2:3">
      <c r="B1991" s="20"/>
      <c r="C1991" s="3"/>
    </row>
    <row r="1992" spans="2:3">
      <c r="B1992" s="20"/>
      <c r="C1992" s="3"/>
    </row>
    <row r="1993" spans="2:3">
      <c r="B1993" s="20"/>
      <c r="C1993" s="3"/>
    </row>
    <row r="1994" spans="2:3">
      <c r="B1994" s="20"/>
      <c r="C1994" s="3"/>
    </row>
    <row r="1995" spans="2:3">
      <c r="B1995" s="20"/>
      <c r="C1995" s="3"/>
    </row>
    <row r="1996" spans="2:3">
      <c r="B1996" s="20"/>
      <c r="C1996" s="3"/>
    </row>
    <row r="1997" spans="2:3">
      <c r="B1997" s="20"/>
      <c r="C1997" s="3"/>
    </row>
    <row r="1998" spans="2:3">
      <c r="B1998" s="20"/>
      <c r="C1998" s="3"/>
    </row>
    <row r="1999" spans="2:3">
      <c r="B1999" s="20"/>
      <c r="C1999" s="3"/>
    </row>
    <row r="2000" spans="2:3">
      <c r="B2000" s="20"/>
      <c r="C2000" s="3"/>
    </row>
    <row r="2001" spans="2:3">
      <c r="B2001" s="20"/>
      <c r="C2001" s="3"/>
    </row>
    <row r="2002" spans="2:3">
      <c r="B2002" s="20"/>
      <c r="C2002" s="3"/>
    </row>
    <row r="2003" spans="2:3">
      <c r="B2003" s="20"/>
      <c r="C2003" s="3"/>
    </row>
    <row r="2004" spans="2:3">
      <c r="B2004" s="20"/>
      <c r="C2004" s="3"/>
    </row>
    <row r="2005" spans="2:3">
      <c r="B2005" s="20"/>
      <c r="C2005" s="3"/>
    </row>
    <row r="2006" spans="2:3">
      <c r="B2006" s="20"/>
      <c r="C2006" s="3"/>
    </row>
    <row r="2007" spans="2:3">
      <c r="B2007" s="20"/>
      <c r="C2007" s="3"/>
    </row>
    <row r="2008" spans="2:3">
      <c r="B2008" s="20"/>
      <c r="C2008" s="3"/>
    </row>
    <row r="2009" spans="2:3">
      <c r="B2009" s="20"/>
      <c r="C2009" s="3"/>
    </row>
    <row r="2010" spans="2:3">
      <c r="B2010" s="20"/>
      <c r="C2010" s="3"/>
    </row>
    <row r="2011" spans="2:3">
      <c r="B2011" s="20"/>
      <c r="C2011" s="3"/>
    </row>
    <row r="2012" spans="2:3">
      <c r="B2012" s="20"/>
      <c r="C2012" s="3"/>
    </row>
    <row r="2013" spans="2:3">
      <c r="B2013" s="20"/>
      <c r="C2013" s="3"/>
    </row>
    <row r="2014" spans="2:3">
      <c r="B2014" s="20"/>
      <c r="C2014" s="3"/>
    </row>
    <row r="2015" spans="2:3">
      <c r="B2015" s="20"/>
      <c r="C2015" s="3"/>
    </row>
    <row r="2016" spans="2:3">
      <c r="B2016" s="20"/>
      <c r="C2016" s="3"/>
    </row>
    <row r="2017" spans="2:3">
      <c r="B2017" s="20"/>
      <c r="C2017" s="3"/>
    </row>
    <row r="2018" spans="2:3">
      <c r="B2018" s="20"/>
      <c r="C2018" s="3"/>
    </row>
    <row r="2019" spans="2:3">
      <c r="B2019" s="20"/>
      <c r="C2019" s="3"/>
    </row>
    <row r="2020" spans="2:3">
      <c r="B2020" s="20"/>
      <c r="C2020" s="3"/>
    </row>
    <row r="2021" spans="2:3">
      <c r="B2021" s="20"/>
      <c r="C2021" s="3"/>
    </row>
    <row r="2022" spans="2:3">
      <c r="B2022" s="20"/>
      <c r="C2022" s="3"/>
    </row>
    <row r="2023" spans="2:3">
      <c r="B2023" s="20"/>
      <c r="C2023" s="3"/>
    </row>
    <row r="2024" spans="2:3">
      <c r="B2024" s="20"/>
      <c r="C2024" s="3"/>
    </row>
    <row r="2025" spans="2:3">
      <c r="B2025" s="20"/>
      <c r="C2025" s="3"/>
    </row>
    <row r="2026" spans="2:3">
      <c r="B2026" s="20"/>
      <c r="C2026" s="3"/>
    </row>
    <row r="2027" spans="2:3">
      <c r="B2027" s="20"/>
      <c r="C2027" s="3"/>
    </row>
    <row r="2028" spans="2:3">
      <c r="B2028" s="20"/>
      <c r="C2028" s="3"/>
    </row>
    <row r="2029" spans="2:3">
      <c r="B2029" s="20"/>
      <c r="C2029" s="3"/>
    </row>
    <row r="2030" spans="2:3">
      <c r="B2030" s="20"/>
      <c r="C2030" s="3"/>
    </row>
    <row r="2031" spans="2:3">
      <c r="B2031" s="20"/>
      <c r="C2031" s="3"/>
    </row>
    <row r="2032" spans="2:3">
      <c r="B2032" s="20"/>
      <c r="C2032" s="3"/>
    </row>
    <row r="2033" spans="2:3">
      <c r="B2033" s="20"/>
      <c r="C2033" s="3"/>
    </row>
    <row r="2034" spans="2:3">
      <c r="B2034" s="20"/>
      <c r="C2034" s="3"/>
    </row>
    <row r="2035" spans="2:3">
      <c r="B2035" s="20"/>
      <c r="C2035" s="3"/>
    </row>
    <row r="2036" spans="2:3">
      <c r="B2036" s="20"/>
      <c r="C2036" s="3"/>
    </row>
    <row r="2037" spans="2:3">
      <c r="B2037" s="20"/>
      <c r="C2037" s="3"/>
    </row>
    <row r="2038" spans="2:3">
      <c r="B2038" s="20"/>
      <c r="C2038" s="3"/>
    </row>
    <row r="2039" spans="2:3">
      <c r="B2039" s="20"/>
      <c r="C2039" s="3"/>
    </row>
    <row r="2040" spans="2:3">
      <c r="B2040" s="20"/>
      <c r="C2040" s="3"/>
    </row>
    <row r="2041" spans="2:3">
      <c r="B2041" s="20"/>
      <c r="C2041" s="3"/>
    </row>
    <row r="2042" spans="2:3">
      <c r="B2042" s="20"/>
      <c r="C2042" s="3"/>
    </row>
    <row r="2043" spans="2:3">
      <c r="B2043" s="20"/>
      <c r="C2043" s="3"/>
    </row>
    <row r="2044" spans="2:3">
      <c r="B2044" s="20"/>
      <c r="C2044" s="3"/>
    </row>
    <row r="2045" spans="2:3">
      <c r="B2045" s="20"/>
      <c r="C2045" s="3"/>
    </row>
    <row r="2046" spans="2:3">
      <c r="B2046" s="20"/>
      <c r="C2046" s="3"/>
    </row>
    <row r="2047" spans="2:3">
      <c r="B2047" s="20"/>
      <c r="C2047" s="3"/>
    </row>
    <row r="2048" spans="2:3">
      <c r="B2048" s="20"/>
      <c r="C2048" s="3"/>
    </row>
    <row r="2049" spans="2:3">
      <c r="B2049" s="20"/>
      <c r="C2049" s="3"/>
    </row>
    <row r="2050" spans="2:3">
      <c r="B2050" s="20"/>
      <c r="C2050" s="3"/>
    </row>
    <row r="2051" spans="2:3">
      <c r="B2051" s="20"/>
      <c r="C2051" s="3"/>
    </row>
    <row r="2052" spans="2:3">
      <c r="B2052" s="20"/>
      <c r="C2052" s="3"/>
    </row>
    <row r="2053" spans="2:3">
      <c r="B2053" s="20"/>
      <c r="C2053" s="3"/>
    </row>
    <row r="2054" spans="2:3">
      <c r="B2054" s="20"/>
      <c r="C2054" s="3"/>
    </row>
    <row r="2055" spans="2:3">
      <c r="B2055" s="20"/>
      <c r="C2055" s="3"/>
    </row>
    <row r="2056" spans="2:3">
      <c r="B2056" s="20"/>
      <c r="C2056" s="3"/>
    </row>
    <row r="2057" spans="2:3">
      <c r="B2057" s="20"/>
      <c r="C2057" s="3"/>
    </row>
    <row r="2058" spans="2:3">
      <c r="B2058" s="20"/>
      <c r="C2058" s="3"/>
    </row>
    <row r="2059" spans="2:3">
      <c r="B2059" s="20"/>
      <c r="C2059" s="3"/>
    </row>
    <row r="2060" spans="2:3">
      <c r="B2060" s="20"/>
      <c r="C2060" s="3"/>
    </row>
    <row r="2061" spans="2:3">
      <c r="B2061" s="20"/>
      <c r="C2061" s="3"/>
    </row>
    <row r="2062" spans="2:3">
      <c r="B2062" s="20"/>
      <c r="C2062" s="3"/>
    </row>
    <row r="2063" spans="2:3">
      <c r="B2063" s="20"/>
      <c r="C2063" s="3"/>
    </row>
    <row r="2064" spans="2:3">
      <c r="B2064" s="20"/>
      <c r="C2064" s="3"/>
    </row>
    <row r="2065" spans="2:3">
      <c r="B2065" s="20"/>
      <c r="C2065" s="3"/>
    </row>
    <row r="2066" spans="2:3">
      <c r="B2066" s="20"/>
      <c r="C2066" s="3"/>
    </row>
    <row r="2067" spans="2:3">
      <c r="B2067" s="20"/>
      <c r="C2067" s="3"/>
    </row>
    <row r="2068" spans="2:3">
      <c r="B2068" s="20"/>
      <c r="C2068" s="3"/>
    </row>
    <row r="2069" spans="2:3">
      <c r="B2069" s="20"/>
      <c r="C2069" s="3"/>
    </row>
    <row r="2070" spans="2:3">
      <c r="B2070" s="20"/>
      <c r="C2070" s="3"/>
    </row>
    <row r="2071" spans="2:3">
      <c r="B2071" s="20"/>
      <c r="C2071" s="3"/>
    </row>
    <row r="2072" spans="2:3">
      <c r="B2072" s="20"/>
      <c r="C2072" s="3"/>
    </row>
    <row r="2073" spans="2:3">
      <c r="B2073" s="20"/>
      <c r="C2073" s="3"/>
    </row>
    <row r="2074" spans="2:3">
      <c r="B2074" s="20"/>
      <c r="C2074" s="3"/>
    </row>
    <row r="2075" spans="2:3">
      <c r="B2075" s="20"/>
      <c r="C2075" s="3"/>
    </row>
    <row r="2076" spans="2:3">
      <c r="B2076" s="20"/>
      <c r="C2076" s="3"/>
    </row>
    <row r="2077" spans="2:3">
      <c r="B2077" s="20"/>
      <c r="C2077" s="3"/>
    </row>
    <row r="2078" spans="2:3">
      <c r="B2078" s="20"/>
      <c r="C2078" s="3"/>
    </row>
    <row r="2079" spans="2:3">
      <c r="B2079" s="20"/>
      <c r="C2079" s="3"/>
    </row>
    <row r="2080" spans="2:3">
      <c r="B2080" s="20"/>
      <c r="C2080" s="3"/>
    </row>
    <row r="2081" spans="2:3">
      <c r="B2081" s="20"/>
      <c r="C2081" s="3"/>
    </row>
    <row r="2082" spans="2:3">
      <c r="B2082" s="20"/>
      <c r="C2082" s="3"/>
    </row>
    <row r="2083" spans="2:3">
      <c r="B2083" s="20"/>
      <c r="C2083" s="3"/>
    </row>
    <row r="2084" spans="2:3">
      <c r="B2084" s="20"/>
      <c r="C2084" s="3"/>
    </row>
    <row r="2085" spans="2:3">
      <c r="B2085" s="20"/>
      <c r="C2085" s="3"/>
    </row>
    <row r="2086" spans="2:3">
      <c r="B2086" s="20"/>
      <c r="C2086" s="3"/>
    </row>
    <row r="2087" spans="2:3">
      <c r="B2087" s="20"/>
      <c r="C2087" s="3"/>
    </row>
    <row r="2088" spans="2:3">
      <c r="B2088" s="20"/>
      <c r="C2088" s="3"/>
    </row>
    <row r="2089" spans="2:3">
      <c r="B2089" s="20"/>
      <c r="C2089" s="3"/>
    </row>
    <row r="2090" spans="2:3">
      <c r="B2090" s="20"/>
      <c r="C2090" s="3"/>
    </row>
    <row r="2091" spans="2:3">
      <c r="B2091" s="20"/>
      <c r="C2091" s="3"/>
    </row>
    <row r="2092" spans="2:3">
      <c r="B2092" s="20"/>
      <c r="C2092" s="3"/>
    </row>
    <row r="2093" spans="2:3">
      <c r="B2093" s="20"/>
      <c r="C2093" s="3"/>
    </row>
    <row r="2094" spans="2:3">
      <c r="B2094" s="20"/>
      <c r="C2094" s="3"/>
    </row>
    <row r="2095" spans="2:3">
      <c r="B2095" s="20"/>
      <c r="C2095" s="3"/>
    </row>
    <row r="2096" spans="2:3">
      <c r="B2096" s="20"/>
      <c r="C2096" s="3"/>
    </row>
    <row r="2097" spans="2:3">
      <c r="B2097" s="20"/>
      <c r="C2097" s="3"/>
    </row>
    <row r="2098" spans="2:3">
      <c r="B2098" s="20"/>
      <c r="C2098" s="3"/>
    </row>
    <row r="2099" spans="2:3">
      <c r="B2099" s="20"/>
      <c r="C2099" s="3"/>
    </row>
    <row r="2100" spans="2:3">
      <c r="B2100" s="20"/>
      <c r="C2100" s="3"/>
    </row>
    <row r="2101" spans="2:3">
      <c r="B2101" s="20"/>
      <c r="C2101" s="3"/>
    </row>
    <row r="2102" spans="2:3">
      <c r="B2102" s="20"/>
      <c r="C2102" s="3"/>
    </row>
    <row r="2103" spans="2:3">
      <c r="B2103" s="20"/>
      <c r="C2103" s="3"/>
    </row>
    <row r="2104" spans="2:3">
      <c r="B2104" s="20"/>
      <c r="C2104" s="3"/>
    </row>
    <row r="2105" spans="2:3">
      <c r="B2105" s="20"/>
      <c r="C2105" s="3"/>
    </row>
    <row r="2106" spans="2:3">
      <c r="B2106" s="20"/>
      <c r="C2106" s="3"/>
    </row>
    <row r="2107" spans="2:3">
      <c r="B2107" s="20"/>
      <c r="C2107" s="3"/>
    </row>
    <row r="2108" spans="2:3">
      <c r="B2108" s="20"/>
      <c r="C2108" s="3"/>
    </row>
    <row r="2109" spans="2:3">
      <c r="B2109" s="20"/>
      <c r="C2109" s="3"/>
    </row>
    <row r="2110" spans="2:3">
      <c r="B2110" s="20"/>
      <c r="C2110" s="3"/>
    </row>
    <row r="2111" spans="2:3">
      <c r="B2111" s="20"/>
      <c r="C2111" s="3"/>
    </row>
    <row r="2112" spans="2:3">
      <c r="B2112" s="20"/>
      <c r="C2112" s="3"/>
    </row>
    <row r="2113" spans="2:3">
      <c r="B2113" s="20"/>
      <c r="C2113" s="3"/>
    </row>
    <row r="2114" spans="2:3">
      <c r="B2114" s="20"/>
      <c r="C2114" s="3"/>
    </row>
    <row r="2115" spans="2:3">
      <c r="B2115" s="20"/>
      <c r="C2115" s="3"/>
    </row>
    <row r="2116" spans="2:3">
      <c r="B2116" s="20"/>
      <c r="C2116" s="3"/>
    </row>
    <row r="2117" spans="2:3">
      <c r="B2117" s="20"/>
      <c r="C2117" s="3"/>
    </row>
    <row r="2118" spans="2:3">
      <c r="B2118" s="20"/>
      <c r="C2118" s="3"/>
    </row>
    <row r="2119" spans="2:3">
      <c r="B2119" s="20"/>
      <c r="C2119" s="3"/>
    </row>
    <row r="2120" spans="2:3">
      <c r="B2120" s="20"/>
      <c r="C2120" s="3"/>
    </row>
    <row r="2121" spans="2:3">
      <c r="B2121" s="20"/>
      <c r="C2121" s="3"/>
    </row>
    <row r="2122" spans="2:3">
      <c r="B2122" s="20"/>
      <c r="C2122" s="3"/>
    </row>
    <row r="2123" spans="2:3">
      <c r="B2123" s="20"/>
      <c r="C2123" s="3"/>
    </row>
    <row r="2124" spans="2:3">
      <c r="B2124" s="20"/>
      <c r="C2124" s="3"/>
    </row>
    <row r="2125" spans="2:3">
      <c r="B2125" s="20"/>
      <c r="C2125" s="3"/>
    </row>
    <row r="2126" spans="2:3">
      <c r="B2126" s="20"/>
      <c r="C2126" s="3"/>
    </row>
    <row r="2127" spans="2:3">
      <c r="B2127" s="20"/>
      <c r="C2127" s="3"/>
    </row>
    <row r="2128" spans="2:3">
      <c r="B2128" s="20"/>
      <c r="C2128" s="3"/>
    </row>
    <row r="2129" spans="2:3">
      <c r="B2129" s="20"/>
      <c r="C2129" s="3"/>
    </row>
    <row r="2130" spans="2:3">
      <c r="B2130" s="20"/>
      <c r="C2130" s="3"/>
    </row>
    <row r="2131" spans="2:3">
      <c r="B2131" s="20"/>
      <c r="C2131" s="3"/>
    </row>
    <row r="2132" spans="2:3">
      <c r="B2132" s="20"/>
      <c r="C2132" s="3"/>
    </row>
    <row r="2133" spans="2:3">
      <c r="B2133" s="20"/>
      <c r="C2133" s="3"/>
    </row>
    <row r="2134" spans="2:3">
      <c r="B2134" s="20"/>
      <c r="C2134" s="3"/>
    </row>
    <row r="2135" spans="2:3">
      <c r="B2135" s="20"/>
      <c r="C2135" s="3"/>
    </row>
    <row r="2136" spans="2:3">
      <c r="B2136" s="20"/>
      <c r="C2136" s="3"/>
    </row>
    <row r="2137" spans="2:3">
      <c r="B2137" s="20"/>
      <c r="C2137" s="3"/>
    </row>
    <row r="2138" spans="2:3">
      <c r="B2138" s="20"/>
      <c r="C2138" s="3"/>
    </row>
    <row r="2139" spans="2:3">
      <c r="B2139" s="20"/>
      <c r="C2139" s="3"/>
    </row>
    <row r="2140" spans="2:3">
      <c r="B2140" s="20"/>
      <c r="C2140" s="3"/>
    </row>
    <row r="2141" spans="2:3">
      <c r="B2141" s="20"/>
      <c r="C2141" s="3"/>
    </row>
    <row r="2142" spans="2:3">
      <c r="B2142" s="20"/>
      <c r="C2142" s="3"/>
    </row>
    <row r="2143" spans="2:3">
      <c r="B2143" s="20"/>
      <c r="C2143" s="3"/>
    </row>
    <row r="2144" spans="2:3">
      <c r="B2144" s="20"/>
      <c r="C2144" s="3"/>
    </row>
    <row r="2145" spans="2:3">
      <c r="B2145" s="20"/>
      <c r="C2145" s="3"/>
    </row>
    <row r="2146" spans="2:3">
      <c r="B2146" s="20"/>
      <c r="C2146" s="3"/>
    </row>
    <row r="2147" spans="2:3">
      <c r="B2147" s="20"/>
      <c r="C2147" s="3"/>
    </row>
    <row r="2148" spans="2:3">
      <c r="B2148" s="20"/>
      <c r="C2148" s="3"/>
    </row>
    <row r="2149" spans="2:3">
      <c r="B2149" s="20"/>
      <c r="C2149" s="3"/>
    </row>
    <row r="2150" spans="2:3">
      <c r="B2150" s="20"/>
      <c r="C2150" s="3"/>
    </row>
    <row r="2151" spans="2:3">
      <c r="B2151" s="20"/>
      <c r="C2151" s="3"/>
    </row>
    <row r="2152" spans="2:3">
      <c r="B2152" s="20"/>
      <c r="C2152" s="3"/>
    </row>
    <row r="2153" spans="2:3">
      <c r="B2153" s="20"/>
      <c r="C2153" s="3"/>
    </row>
    <row r="2154" spans="2:3">
      <c r="B2154" s="20"/>
      <c r="C2154" s="3"/>
    </row>
    <row r="2155" spans="2:3">
      <c r="B2155" s="20"/>
      <c r="C2155" s="3"/>
    </row>
    <row r="2156" spans="2:3">
      <c r="B2156" s="20"/>
      <c r="C2156" s="3"/>
    </row>
    <row r="2157" spans="2:3">
      <c r="B2157" s="20"/>
      <c r="C2157" s="3"/>
    </row>
    <row r="2158" spans="2:3">
      <c r="B2158" s="20"/>
      <c r="C2158" s="3"/>
    </row>
    <row r="2159" spans="2:3">
      <c r="B2159" s="20"/>
      <c r="C2159" s="3"/>
    </row>
    <row r="2160" spans="2:3">
      <c r="B2160" s="20"/>
      <c r="C2160" s="3"/>
    </row>
    <row r="2161" spans="2:3">
      <c r="B2161" s="20"/>
      <c r="C2161" s="3"/>
    </row>
    <row r="2162" spans="2:3">
      <c r="B2162" s="20"/>
      <c r="C2162" s="3"/>
    </row>
    <row r="2163" spans="2:3">
      <c r="B2163" s="20"/>
      <c r="C2163" s="3"/>
    </row>
    <row r="2164" spans="2:3">
      <c r="B2164" s="20"/>
      <c r="C2164" s="3"/>
    </row>
    <row r="2165" spans="2:3">
      <c r="B2165" s="20"/>
      <c r="C2165" s="3"/>
    </row>
    <row r="2166" spans="2:3">
      <c r="B2166" s="20"/>
      <c r="C2166" s="3"/>
    </row>
    <row r="2167" spans="2:3">
      <c r="B2167" s="20"/>
      <c r="C2167" s="3"/>
    </row>
    <row r="2168" spans="2:3">
      <c r="B2168" s="20"/>
      <c r="C2168" s="3"/>
    </row>
    <row r="2169" spans="2:3">
      <c r="B2169" s="20"/>
      <c r="C2169" s="3"/>
    </row>
    <row r="2170" spans="2:3">
      <c r="B2170" s="20"/>
      <c r="C2170" s="3"/>
    </row>
    <row r="2171" spans="2:3">
      <c r="B2171" s="20"/>
      <c r="C2171" s="3"/>
    </row>
    <row r="2172" spans="2:3">
      <c r="B2172" s="20"/>
      <c r="C2172" s="3"/>
    </row>
    <row r="2173" spans="2:3">
      <c r="B2173" s="20"/>
      <c r="C2173" s="3"/>
    </row>
    <row r="2174" spans="2:3">
      <c r="B2174" s="20"/>
      <c r="C2174" s="3"/>
    </row>
    <row r="2175" spans="2:3">
      <c r="B2175" s="20"/>
      <c r="C2175" s="3"/>
    </row>
    <row r="2176" spans="2:3">
      <c r="B2176" s="20"/>
      <c r="C2176" s="3"/>
    </row>
    <row r="2177" spans="2:3">
      <c r="B2177" s="20"/>
      <c r="C2177" s="3"/>
    </row>
    <row r="2178" spans="2:3">
      <c r="B2178" s="20"/>
      <c r="C2178" s="3"/>
    </row>
    <row r="2179" spans="2:3">
      <c r="B2179" s="20"/>
      <c r="C2179" s="3"/>
    </row>
    <row r="2180" spans="2:3">
      <c r="B2180" s="20"/>
      <c r="C2180" s="3"/>
    </row>
    <row r="2181" spans="2:3">
      <c r="B2181" s="20"/>
      <c r="C2181" s="3"/>
    </row>
    <row r="2182" spans="2:3">
      <c r="B2182" s="20"/>
      <c r="C2182" s="3"/>
    </row>
    <row r="2183" spans="2:3">
      <c r="B2183" s="20"/>
      <c r="C2183" s="3"/>
    </row>
    <row r="2184" spans="2:3">
      <c r="B2184" s="20"/>
      <c r="C2184" s="3"/>
    </row>
    <row r="2185" spans="2:3">
      <c r="B2185" s="20"/>
      <c r="C2185" s="3"/>
    </row>
    <row r="2186" spans="2:3">
      <c r="B2186" s="20"/>
      <c r="C2186" s="3"/>
    </row>
    <row r="2187" spans="2:3">
      <c r="B2187" s="20"/>
      <c r="C2187" s="3"/>
    </row>
    <row r="2188" spans="2:3">
      <c r="B2188" s="20"/>
      <c r="C2188" s="3"/>
    </row>
    <row r="2189" spans="2:3">
      <c r="B2189" s="20"/>
      <c r="C2189" s="3"/>
    </row>
    <row r="2190" spans="2:3">
      <c r="B2190" s="20"/>
      <c r="C2190" s="3"/>
    </row>
    <row r="2191" spans="2:3">
      <c r="B2191" s="20"/>
      <c r="C2191" s="3"/>
    </row>
    <row r="2192" spans="2:3">
      <c r="B2192" s="20"/>
      <c r="C2192" s="3"/>
    </row>
    <row r="2193" spans="2:3">
      <c r="B2193" s="20"/>
      <c r="C2193" s="3"/>
    </row>
    <row r="2194" spans="2:3">
      <c r="B2194" s="20"/>
      <c r="C2194" s="3"/>
    </row>
    <row r="2195" spans="2:3">
      <c r="B2195" s="20"/>
      <c r="C2195" s="3"/>
    </row>
    <row r="2196" spans="2:3">
      <c r="B2196" s="20"/>
      <c r="C2196" s="3"/>
    </row>
    <row r="2197" spans="2:3">
      <c r="B2197" s="20"/>
      <c r="C2197" s="3"/>
    </row>
    <row r="2198" spans="2:3">
      <c r="B2198" s="20"/>
      <c r="C2198" s="3"/>
    </row>
    <row r="2199" spans="2:3">
      <c r="B2199" s="20"/>
      <c r="C2199" s="3"/>
    </row>
    <row r="2200" spans="2:3">
      <c r="B2200" s="20"/>
      <c r="C2200" s="3"/>
    </row>
    <row r="2201" spans="2:3">
      <c r="B2201" s="20"/>
      <c r="C2201" s="3"/>
    </row>
    <row r="2202" spans="2:3">
      <c r="B2202" s="20"/>
      <c r="C2202" s="3"/>
    </row>
    <row r="2203" spans="2:3">
      <c r="B2203" s="20"/>
      <c r="C2203" s="3"/>
    </row>
    <row r="2204" spans="2:3">
      <c r="B2204" s="20"/>
      <c r="C2204" s="3"/>
    </row>
    <row r="2205" spans="2:3">
      <c r="B2205" s="20"/>
      <c r="C2205" s="3"/>
    </row>
    <row r="2206" spans="2:3">
      <c r="B2206" s="20"/>
      <c r="C2206" s="3"/>
    </row>
    <row r="2207" spans="2:3">
      <c r="B2207" s="20"/>
      <c r="C2207" s="3"/>
    </row>
    <row r="2208" spans="2:3">
      <c r="B2208" s="20"/>
      <c r="C2208" s="3"/>
    </row>
    <row r="2209" spans="2:3">
      <c r="B2209" s="20"/>
      <c r="C2209" s="3"/>
    </row>
    <row r="2210" spans="2:3">
      <c r="B2210" s="20"/>
      <c r="C2210" s="3"/>
    </row>
    <row r="2211" spans="2:3">
      <c r="B2211" s="20"/>
      <c r="C2211" s="3"/>
    </row>
    <row r="2212" spans="2:3">
      <c r="B2212" s="20"/>
      <c r="C2212" s="3"/>
    </row>
    <row r="2213" spans="2:3">
      <c r="B2213" s="20"/>
      <c r="C2213" s="3"/>
    </row>
    <row r="2214" spans="2:3">
      <c r="B2214" s="20"/>
      <c r="C2214" s="3"/>
    </row>
    <row r="2215" spans="2:3">
      <c r="B2215" s="20"/>
      <c r="C2215" s="3"/>
    </row>
    <row r="2216" spans="2:3">
      <c r="B2216" s="20"/>
      <c r="C2216" s="3"/>
    </row>
    <row r="2217" spans="2:3">
      <c r="B2217" s="20"/>
      <c r="C2217" s="3"/>
    </row>
    <row r="2218" spans="2:3">
      <c r="B2218" s="20"/>
      <c r="C2218" s="3"/>
    </row>
    <row r="2219" spans="2:3">
      <c r="B2219" s="20"/>
      <c r="C2219" s="3"/>
    </row>
    <row r="2220" spans="2:3">
      <c r="B2220" s="20"/>
      <c r="C2220" s="3"/>
    </row>
    <row r="2221" spans="2:3">
      <c r="B2221" s="20"/>
      <c r="C2221" s="3"/>
    </row>
    <row r="2222" spans="2:3">
      <c r="B2222" s="20"/>
      <c r="C2222" s="3"/>
    </row>
    <row r="2223" spans="2:3">
      <c r="B2223" s="20"/>
      <c r="C2223" s="3"/>
    </row>
    <row r="2224" spans="2:3">
      <c r="B2224" s="20"/>
      <c r="C2224" s="3"/>
    </row>
    <row r="2225" spans="2:3">
      <c r="B2225" s="20"/>
      <c r="C2225" s="3"/>
    </row>
    <row r="2226" spans="2:3">
      <c r="B2226" s="20"/>
      <c r="C2226" s="3"/>
    </row>
    <row r="2227" spans="2:3">
      <c r="B2227" s="20"/>
      <c r="C2227" s="3"/>
    </row>
    <row r="2228" spans="2:3">
      <c r="B2228" s="20"/>
      <c r="C2228" s="3"/>
    </row>
    <row r="2229" spans="2:3">
      <c r="B2229" s="20"/>
      <c r="C2229" s="3"/>
    </row>
    <row r="2230" spans="2:3">
      <c r="B2230" s="20"/>
      <c r="C2230" s="3"/>
    </row>
    <row r="2231" spans="2:3">
      <c r="B2231" s="20"/>
      <c r="C2231" s="3"/>
    </row>
    <row r="2232" spans="2:3">
      <c r="B2232" s="20"/>
      <c r="C2232" s="3"/>
    </row>
    <row r="2233" spans="2:3">
      <c r="B2233" s="20"/>
      <c r="C2233" s="3"/>
    </row>
    <row r="2234" spans="2:3">
      <c r="B2234" s="20"/>
      <c r="C2234" s="3"/>
    </row>
    <row r="2235" spans="2:3">
      <c r="B2235" s="20"/>
      <c r="C2235" s="3"/>
    </row>
    <row r="2236" spans="2:3">
      <c r="B2236" s="20"/>
      <c r="C2236" s="3"/>
    </row>
    <row r="2237" spans="2:3">
      <c r="B2237" s="20"/>
      <c r="C2237" s="3"/>
    </row>
    <row r="2238" spans="2:3">
      <c r="B2238" s="20"/>
      <c r="C2238" s="3"/>
    </row>
    <row r="2239" spans="2:3">
      <c r="B2239" s="20"/>
      <c r="C2239" s="3"/>
    </row>
    <row r="2240" spans="2:3">
      <c r="B2240" s="20"/>
      <c r="C2240" s="3"/>
    </row>
    <row r="2241" spans="2:3">
      <c r="B2241" s="20"/>
      <c r="C2241" s="3"/>
    </row>
    <row r="2242" spans="2:3">
      <c r="B2242" s="20"/>
      <c r="C2242" s="3"/>
    </row>
    <row r="2243" spans="2:3">
      <c r="B2243" s="20"/>
      <c r="C2243" s="3"/>
    </row>
    <row r="2244" spans="2:3">
      <c r="B2244" s="20"/>
      <c r="C2244" s="3"/>
    </row>
    <row r="2245" spans="2:3">
      <c r="B2245" s="20"/>
      <c r="C2245" s="3"/>
    </row>
    <row r="2246" spans="2:3">
      <c r="B2246" s="20"/>
      <c r="C2246" s="3"/>
    </row>
    <row r="2247" spans="2:3">
      <c r="B2247" s="20"/>
      <c r="C2247" s="3"/>
    </row>
    <row r="2248" spans="2:3">
      <c r="B2248" s="20"/>
      <c r="C2248" s="3"/>
    </row>
    <row r="2249" spans="2:3">
      <c r="B2249" s="20"/>
      <c r="C2249" s="3"/>
    </row>
    <row r="2250" spans="2:3">
      <c r="B2250" s="20"/>
      <c r="C2250" s="3"/>
    </row>
    <row r="2251" spans="2:3">
      <c r="B2251" s="20"/>
      <c r="C2251" s="3"/>
    </row>
    <row r="2252" spans="2:3">
      <c r="B2252" s="20"/>
      <c r="C2252" s="3"/>
    </row>
    <row r="2253" spans="2:3">
      <c r="B2253" s="20"/>
      <c r="C2253" s="3"/>
    </row>
    <row r="2254" spans="2:3">
      <c r="B2254" s="20"/>
      <c r="C2254" s="3"/>
    </row>
    <row r="2255" spans="2:3">
      <c r="B2255" s="20"/>
      <c r="C2255" s="3"/>
    </row>
    <row r="2256" spans="2:3">
      <c r="B2256" s="20"/>
      <c r="C2256" s="3"/>
    </row>
    <row r="2257" spans="2:3">
      <c r="B2257" s="20"/>
      <c r="C2257" s="3"/>
    </row>
    <row r="2258" spans="2:3">
      <c r="B2258" s="20"/>
      <c r="C2258" s="3"/>
    </row>
    <row r="2259" spans="2:3">
      <c r="B2259" s="20"/>
      <c r="C2259" s="3"/>
    </row>
    <row r="2260" spans="2:3">
      <c r="B2260" s="20"/>
      <c r="C2260" s="3"/>
    </row>
    <row r="2261" spans="2:3">
      <c r="B2261" s="20"/>
      <c r="C2261" s="3"/>
    </row>
    <row r="2262" spans="2:3">
      <c r="B2262" s="20"/>
      <c r="C2262" s="3"/>
    </row>
    <row r="2263" spans="2:3">
      <c r="B2263" s="20"/>
      <c r="C2263" s="3"/>
    </row>
    <row r="2264" spans="2:3">
      <c r="B2264" s="20"/>
      <c r="C2264" s="3"/>
    </row>
    <row r="2265" spans="2:3">
      <c r="B2265" s="20"/>
      <c r="C2265" s="3"/>
    </row>
    <row r="2266" spans="2:3">
      <c r="B2266" s="20"/>
      <c r="C2266" s="3"/>
    </row>
    <row r="2267" spans="2:3">
      <c r="B2267" s="20"/>
      <c r="C2267" s="3"/>
    </row>
    <row r="2268" spans="2:3">
      <c r="B2268" s="20"/>
      <c r="C2268" s="3"/>
    </row>
    <row r="2269" spans="2:3">
      <c r="B2269" s="20"/>
      <c r="C2269" s="3"/>
    </row>
    <row r="2270" spans="2:3">
      <c r="B2270" s="20"/>
      <c r="C2270" s="3"/>
    </row>
    <row r="2271" spans="2:3">
      <c r="B2271" s="20"/>
      <c r="C2271" s="3"/>
    </row>
    <row r="2272" spans="2:3">
      <c r="B2272" s="20"/>
      <c r="C2272" s="3"/>
    </row>
    <row r="2273" spans="2:3">
      <c r="B2273" s="20"/>
      <c r="C2273" s="3"/>
    </row>
    <row r="2274" spans="2:3">
      <c r="B2274" s="20"/>
      <c r="C2274" s="3"/>
    </row>
    <row r="2275" spans="2:3">
      <c r="B2275" s="20"/>
      <c r="C2275" s="3"/>
    </row>
    <row r="2276" spans="2:3">
      <c r="B2276" s="20"/>
      <c r="C2276" s="3"/>
    </row>
    <row r="2277" spans="2:3">
      <c r="B2277" s="20"/>
      <c r="C2277" s="3"/>
    </row>
    <row r="2278" spans="2:3">
      <c r="B2278" s="20"/>
      <c r="C2278" s="3"/>
    </row>
    <row r="2279" spans="2:3">
      <c r="B2279" s="20"/>
      <c r="C2279" s="3"/>
    </row>
    <row r="2280" spans="2:3">
      <c r="B2280" s="20"/>
      <c r="C2280" s="3"/>
    </row>
    <row r="2281" spans="2:3">
      <c r="B2281" s="20"/>
      <c r="C2281" s="3"/>
    </row>
    <row r="2282" spans="2:3">
      <c r="B2282" s="20"/>
      <c r="C2282" s="3"/>
    </row>
    <row r="2283" spans="2:3">
      <c r="B2283" s="20"/>
      <c r="C2283" s="3"/>
    </row>
    <row r="2284" spans="2:3">
      <c r="B2284" s="20"/>
      <c r="C2284" s="3"/>
    </row>
    <row r="2285" spans="2:3">
      <c r="B2285" s="20"/>
      <c r="C2285" s="3"/>
    </row>
    <row r="2286" spans="2:3">
      <c r="B2286" s="20"/>
      <c r="C2286" s="3"/>
    </row>
    <row r="2287" spans="2:3">
      <c r="B2287" s="20"/>
      <c r="C2287" s="3"/>
    </row>
    <row r="2288" spans="2:3">
      <c r="B2288" s="20"/>
      <c r="C2288" s="3"/>
    </row>
    <row r="2289" spans="2:3">
      <c r="B2289" s="20"/>
      <c r="C2289" s="3"/>
    </row>
    <row r="2290" spans="2:3">
      <c r="B2290" s="20"/>
      <c r="C2290" s="3"/>
    </row>
    <row r="2291" spans="2:3">
      <c r="B2291" s="20"/>
      <c r="C2291" s="3"/>
    </row>
    <row r="2292" spans="2:3">
      <c r="B2292" s="20"/>
      <c r="C2292" s="3"/>
    </row>
    <row r="2293" spans="2:3">
      <c r="B2293" s="20"/>
      <c r="C2293" s="3"/>
    </row>
    <row r="2294" spans="2:3">
      <c r="B2294" s="20"/>
      <c r="C2294" s="3"/>
    </row>
    <row r="2295" spans="2:3">
      <c r="B2295" s="20"/>
      <c r="C2295" s="3"/>
    </row>
    <row r="2296" spans="2:3">
      <c r="B2296" s="20"/>
      <c r="C2296" s="3"/>
    </row>
    <row r="2297" spans="2:3">
      <c r="B2297" s="20"/>
      <c r="C2297" s="3"/>
    </row>
    <row r="2298" spans="2:3">
      <c r="B2298" s="20"/>
      <c r="C2298" s="3"/>
    </row>
    <row r="2299" spans="2:3">
      <c r="B2299" s="20"/>
      <c r="C2299" s="3"/>
    </row>
    <row r="2300" spans="2:3">
      <c r="B2300" s="20"/>
      <c r="C2300" s="3"/>
    </row>
    <row r="2301" spans="2:3">
      <c r="B2301" s="20"/>
      <c r="C2301" s="3"/>
    </row>
    <row r="2302" spans="2:3">
      <c r="B2302" s="20"/>
      <c r="C2302" s="3"/>
    </row>
    <row r="2303" spans="2:3">
      <c r="B2303" s="20"/>
      <c r="C2303" s="3"/>
    </row>
    <row r="2304" spans="2:3">
      <c r="B2304" s="20"/>
      <c r="C2304" s="3"/>
    </row>
    <row r="2305" spans="2:3">
      <c r="B2305" s="20"/>
      <c r="C2305" s="3"/>
    </row>
    <row r="2306" spans="2:3">
      <c r="B2306" s="20"/>
      <c r="C2306" s="3"/>
    </row>
    <row r="2307" spans="2:3">
      <c r="B2307" s="20"/>
      <c r="C2307" s="3"/>
    </row>
    <row r="2308" spans="2:3">
      <c r="B2308" s="20"/>
      <c r="C2308" s="3"/>
    </row>
    <row r="2309" spans="2:3">
      <c r="B2309" s="20"/>
      <c r="C2309" s="3"/>
    </row>
    <row r="2310" spans="2:3">
      <c r="B2310" s="20"/>
      <c r="C2310" s="3"/>
    </row>
    <row r="2311" spans="2:3">
      <c r="B2311" s="20"/>
      <c r="C2311" s="3"/>
    </row>
    <row r="2312" spans="2:3">
      <c r="B2312" s="20"/>
      <c r="C2312" s="3"/>
    </row>
    <row r="2313" spans="2:3">
      <c r="B2313" s="20"/>
      <c r="C2313" s="3"/>
    </row>
    <row r="2314" spans="2:3">
      <c r="B2314" s="20"/>
      <c r="C2314" s="3"/>
    </row>
    <row r="2315" spans="2:3">
      <c r="B2315" s="20"/>
      <c r="C2315" s="3"/>
    </row>
    <row r="2316" spans="2:3">
      <c r="B2316" s="20"/>
      <c r="C2316" s="3"/>
    </row>
    <row r="2317" spans="2:3">
      <c r="B2317" s="20"/>
      <c r="C2317" s="3"/>
    </row>
    <row r="2318" spans="2:3">
      <c r="B2318" s="20"/>
      <c r="C2318" s="3"/>
    </row>
    <row r="2319" spans="2:3">
      <c r="B2319" s="20"/>
      <c r="C2319" s="3"/>
    </row>
    <row r="2320" spans="2:3">
      <c r="B2320" s="20"/>
      <c r="C2320" s="3"/>
    </row>
    <row r="2321" spans="2:3">
      <c r="B2321" s="20"/>
      <c r="C2321" s="3"/>
    </row>
    <row r="2322" spans="2:3">
      <c r="B2322" s="20"/>
      <c r="C2322" s="3"/>
    </row>
    <row r="2323" spans="2:3">
      <c r="B2323" s="20"/>
      <c r="C2323" s="3"/>
    </row>
    <row r="2324" spans="2:3">
      <c r="B2324" s="20"/>
      <c r="C2324" s="3"/>
    </row>
    <row r="2325" spans="2:3">
      <c r="B2325" s="20"/>
      <c r="C2325" s="3"/>
    </row>
    <row r="2326" spans="2:3">
      <c r="B2326" s="20"/>
      <c r="C2326" s="3"/>
    </row>
    <row r="2327" spans="2:3">
      <c r="B2327" s="20"/>
      <c r="C2327" s="3"/>
    </row>
    <row r="2328" spans="2:3">
      <c r="B2328" s="20"/>
      <c r="C2328" s="3"/>
    </row>
    <row r="2329" spans="2:3">
      <c r="B2329" s="20"/>
      <c r="C2329" s="3"/>
    </row>
    <row r="2330" spans="2:3">
      <c r="B2330" s="20"/>
      <c r="C2330" s="3"/>
    </row>
    <row r="2331" spans="2:3">
      <c r="B2331" s="20"/>
      <c r="C2331" s="3"/>
    </row>
    <row r="2332" spans="2:3">
      <c r="B2332" s="20"/>
      <c r="C2332" s="3"/>
    </row>
    <row r="2333" spans="2:3">
      <c r="B2333" s="20"/>
      <c r="C2333" s="3"/>
    </row>
    <row r="2334" spans="2:3">
      <c r="B2334" s="20"/>
      <c r="C2334" s="3"/>
    </row>
    <row r="2335" spans="2:3">
      <c r="B2335" s="20"/>
      <c r="C2335" s="3"/>
    </row>
    <row r="2336" spans="2:3">
      <c r="B2336" s="20"/>
      <c r="C2336" s="3"/>
    </row>
    <row r="2337" spans="2:3">
      <c r="B2337" s="20"/>
      <c r="C2337" s="3"/>
    </row>
    <row r="2338" spans="2:3">
      <c r="B2338" s="20"/>
      <c r="C2338" s="3"/>
    </row>
    <row r="2339" spans="2:3">
      <c r="B2339" s="20"/>
      <c r="C2339" s="3"/>
    </row>
    <row r="2340" spans="2:3">
      <c r="B2340" s="20"/>
      <c r="C2340" s="3"/>
    </row>
    <row r="2341" spans="2:3">
      <c r="B2341" s="20"/>
      <c r="C2341" s="3"/>
    </row>
    <row r="2342" spans="2:3">
      <c r="B2342" s="20"/>
      <c r="C2342" s="3"/>
    </row>
    <row r="2343" spans="2:3">
      <c r="B2343" s="20"/>
      <c r="C2343" s="3"/>
    </row>
    <row r="2344" spans="2:3">
      <c r="B2344" s="20"/>
      <c r="C2344" s="3"/>
    </row>
    <row r="2345" spans="2:3">
      <c r="B2345" s="20"/>
      <c r="C2345" s="3"/>
    </row>
    <row r="2346" spans="2:3">
      <c r="B2346" s="20"/>
      <c r="C2346" s="3"/>
    </row>
    <row r="2347" spans="2:3">
      <c r="B2347" s="20"/>
      <c r="C2347" s="3"/>
    </row>
    <row r="2348" spans="2:3">
      <c r="B2348" s="20"/>
      <c r="C2348" s="3"/>
    </row>
    <row r="2349" spans="2:3">
      <c r="B2349" s="20"/>
      <c r="C2349" s="3"/>
    </row>
    <row r="2350" spans="2:3">
      <c r="B2350" s="20"/>
      <c r="C2350" s="3"/>
    </row>
    <row r="2351" spans="2:3">
      <c r="B2351" s="20"/>
      <c r="C2351" s="3"/>
    </row>
    <row r="2352" spans="2:3">
      <c r="B2352" s="20"/>
      <c r="C2352" s="3"/>
    </row>
    <row r="2353" spans="2:3">
      <c r="B2353" s="20"/>
      <c r="C2353" s="3"/>
    </row>
    <row r="2354" spans="2:3">
      <c r="B2354" s="20"/>
      <c r="C2354" s="3"/>
    </row>
    <row r="2355" spans="2:3">
      <c r="B2355" s="20"/>
      <c r="C2355" s="3"/>
    </row>
    <row r="2356" spans="2:3">
      <c r="B2356" s="20"/>
      <c r="C2356" s="3"/>
    </row>
    <row r="2357" spans="2:3">
      <c r="B2357" s="20"/>
      <c r="C2357" s="3"/>
    </row>
    <row r="2358" spans="2:3">
      <c r="B2358" s="20"/>
      <c r="C2358" s="3"/>
    </row>
    <row r="2359" spans="2:3">
      <c r="B2359" s="20"/>
      <c r="C2359" s="3"/>
    </row>
    <row r="2360" spans="2:3">
      <c r="B2360" s="20"/>
      <c r="C2360" s="3"/>
    </row>
    <row r="2361" spans="2:3">
      <c r="B2361" s="20"/>
      <c r="C2361" s="3"/>
    </row>
    <row r="2362" spans="2:3">
      <c r="B2362" s="20"/>
      <c r="C2362" s="3"/>
    </row>
    <row r="2363" spans="2:3">
      <c r="B2363" s="20"/>
      <c r="C2363" s="3"/>
    </row>
    <row r="2364" spans="2:3">
      <c r="B2364" s="20"/>
      <c r="C2364" s="3"/>
    </row>
    <row r="2365" spans="2:3">
      <c r="B2365" s="20"/>
      <c r="C2365" s="3"/>
    </row>
    <row r="2366" spans="2:3">
      <c r="B2366" s="20"/>
      <c r="C2366" s="3"/>
    </row>
    <row r="2367" spans="2:3">
      <c r="B2367" s="20"/>
      <c r="C2367" s="3"/>
    </row>
    <row r="2368" spans="2:3">
      <c r="B2368" s="20"/>
      <c r="C2368" s="3"/>
    </row>
    <row r="2369" spans="2:3">
      <c r="B2369" s="20"/>
      <c r="C2369" s="3"/>
    </row>
    <row r="2370" spans="2:3">
      <c r="B2370" s="20"/>
      <c r="C2370" s="3"/>
    </row>
    <row r="2371" spans="2:3">
      <c r="B2371" s="20"/>
      <c r="C2371" s="3"/>
    </row>
    <row r="2372" spans="2:3">
      <c r="B2372" s="20"/>
      <c r="C2372" s="3"/>
    </row>
    <row r="2373" spans="2:3">
      <c r="B2373" s="20"/>
      <c r="C2373" s="3"/>
    </row>
    <row r="2374" spans="2:3">
      <c r="B2374" s="20"/>
      <c r="C2374" s="3"/>
    </row>
    <row r="2375" spans="2:3">
      <c r="B2375" s="20"/>
      <c r="C2375" s="3"/>
    </row>
    <row r="2376" spans="2:3">
      <c r="B2376" s="20"/>
      <c r="C2376" s="3"/>
    </row>
    <row r="2377" spans="2:3">
      <c r="B2377" s="20"/>
      <c r="C2377" s="3"/>
    </row>
    <row r="2378" spans="2:3">
      <c r="B2378" s="20"/>
      <c r="C2378" s="3"/>
    </row>
    <row r="2379" spans="2:3">
      <c r="B2379" s="20"/>
      <c r="C2379" s="3"/>
    </row>
    <row r="2380" spans="2:3">
      <c r="B2380" s="20"/>
      <c r="C2380" s="3"/>
    </row>
    <row r="2381" spans="2:3">
      <c r="B2381" s="20"/>
      <c r="C2381" s="3"/>
    </row>
    <row r="2382" spans="2:3">
      <c r="B2382" s="20"/>
      <c r="C2382" s="3"/>
    </row>
    <row r="2383" spans="2:3">
      <c r="B2383" s="20"/>
      <c r="C2383" s="3"/>
    </row>
    <row r="2384" spans="2:3">
      <c r="B2384" s="20"/>
      <c r="C2384" s="3"/>
    </row>
    <row r="2385" spans="2:3">
      <c r="B2385" s="20"/>
      <c r="C2385" s="3"/>
    </row>
    <row r="2386" spans="2:3">
      <c r="B2386" s="20"/>
      <c r="C2386" s="3"/>
    </row>
    <row r="2387" spans="2:3">
      <c r="B2387" s="20"/>
      <c r="C2387" s="3"/>
    </row>
    <row r="2388" spans="2:3">
      <c r="B2388" s="20"/>
      <c r="C2388" s="3"/>
    </row>
    <row r="2389" spans="2:3">
      <c r="B2389" s="20"/>
      <c r="C2389" s="3"/>
    </row>
    <row r="2390" spans="2:3">
      <c r="B2390" s="20"/>
      <c r="C2390" s="3"/>
    </row>
    <row r="2391" spans="2:3">
      <c r="B2391" s="20"/>
      <c r="C2391" s="3"/>
    </row>
    <row r="2392" spans="2:3">
      <c r="B2392" s="20"/>
      <c r="C2392" s="3"/>
    </row>
    <row r="2393" spans="2:3">
      <c r="B2393" s="20"/>
      <c r="C2393" s="3"/>
    </row>
    <row r="2394" spans="2:3">
      <c r="B2394" s="20"/>
      <c r="C2394" s="3"/>
    </row>
    <row r="2395" spans="2:3">
      <c r="B2395" s="20"/>
      <c r="C2395" s="3"/>
    </row>
    <row r="2396" spans="2:3">
      <c r="B2396" s="20"/>
      <c r="C2396" s="3"/>
    </row>
    <row r="2397" spans="2:3">
      <c r="B2397" s="20"/>
      <c r="C2397" s="3"/>
    </row>
    <row r="2398" spans="2:3">
      <c r="B2398" s="20"/>
      <c r="C2398" s="3"/>
    </row>
    <row r="2399" spans="2:3">
      <c r="B2399" s="20"/>
      <c r="C2399" s="3"/>
    </row>
    <row r="2400" spans="2:3">
      <c r="B2400" s="20"/>
      <c r="C2400" s="3"/>
    </row>
    <row r="2401" spans="2:3">
      <c r="B2401" s="20"/>
      <c r="C2401" s="3"/>
    </row>
    <row r="2402" spans="2:3">
      <c r="B2402" s="20"/>
      <c r="C2402" s="3"/>
    </row>
    <row r="2403" spans="2:3">
      <c r="B2403" s="20"/>
      <c r="C2403" s="3"/>
    </row>
    <row r="2404" spans="2:3">
      <c r="B2404" s="20"/>
      <c r="C2404" s="3"/>
    </row>
    <row r="2405" spans="2:3">
      <c r="B2405" s="20"/>
      <c r="C2405" s="3"/>
    </row>
    <row r="2406" spans="2:3">
      <c r="B2406" s="20"/>
      <c r="C2406" s="3"/>
    </row>
    <row r="2407" spans="2:3">
      <c r="B2407" s="20"/>
      <c r="C2407" s="3"/>
    </row>
    <row r="2408" spans="2:3">
      <c r="B2408" s="20"/>
      <c r="C2408" s="3"/>
    </row>
    <row r="2409" spans="2:3">
      <c r="B2409" s="20"/>
      <c r="C2409" s="3"/>
    </row>
    <row r="2410" spans="2:3">
      <c r="B2410" s="20"/>
      <c r="C2410" s="3"/>
    </row>
    <row r="2411" spans="2:3">
      <c r="B2411" s="20"/>
      <c r="C2411" s="3"/>
    </row>
    <row r="2412" spans="2:3">
      <c r="B2412" s="20"/>
      <c r="C2412" s="3"/>
    </row>
    <row r="2413" spans="2:3">
      <c r="B2413" s="20"/>
      <c r="C2413" s="3"/>
    </row>
    <row r="2414" spans="2:3">
      <c r="B2414" s="20"/>
      <c r="C2414" s="3"/>
    </row>
    <row r="2415" spans="2:3">
      <c r="B2415" s="20"/>
      <c r="C2415" s="3"/>
    </row>
    <row r="2416" spans="2:3">
      <c r="B2416" s="20"/>
      <c r="C2416" s="3"/>
    </row>
    <row r="2417" spans="2:3">
      <c r="B2417" s="20"/>
      <c r="C2417" s="3"/>
    </row>
    <row r="2418" spans="2:3">
      <c r="B2418" s="20"/>
      <c r="C2418" s="3"/>
    </row>
    <row r="2419" spans="2:3">
      <c r="B2419" s="20"/>
      <c r="C2419" s="3"/>
    </row>
    <row r="2420" spans="2:3">
      <c r="B2420" s="20"/>
      <c r="C2420" s="3"/>
    </row>
    <row r="2421" spans="2:3">
      <c r="B2421" s="20"/>
      <c r="C2421" s="3"/>
    </row>
    <row r="2422" spans="2:3">
      <c r="B2422" s="20"/>
      <c r="C2422" s="3"/>
    </row>
    <row r="2423" spans="2:3">
      <c r="B2423" s="20"/>
      <c r="C2423" s="3"/>
    </row>
    <row r="2424" spans="2:3">
      <c r="B2424" s="20"/>
      <c r="C2424" s="3"/>
    </row>
    <row r="2425" spans="2:3">
      <c r="B2425" s="20"/>
      <c r="C2425" s="3"/>
    </row>
    <row r="2426" spans="2:3">
      <c r="B2426" s="20"/>
      <c r="C2426" s="3"/>
    </row>
    <row r="2427" spans="2:3">
      <c r="B2427" s="20"/>
      <c r="C2427" s="3"/>
    </row>
    <row r="2428" spans="2:3">
      <c r="B2428" s="20"/>
      <c r="C2428" s="3"/>
    </row>
    <row r="2429" spans="2:3">
      <c r="B2429" s="20"/>
      <c r="C2429" s="3"/>
    </row>
    <row r="2430" spans="2:3">
      <c r="B2430" s="20"/>
      <c r="C2430" s="3"/>
    </row>
    <row r="2431" spans="2:3">
      <c r="B2431" s="20"/>
      <c r="C2431" s="3"/>
    </row>
    <row r="2432" spans="2:3">
      <c r="B2432" s="20"/>
      <c r="C2432" s="3"/>
    </row>
    <row r="2433" spans="2:3">
      <c r="B2433" s="20"/>
      <c r="C2433" s="3"/>
    </row>
    <row r="2434" spans="2:3">
      <c r="B2434" s="20"/>
      <c r="C2434" s="3"/>
    </row>
    <row r="2435" spans="2:3">
      <c r="B2435" s="20"/>
      <c r="C2435" s="3"/>
    </row>
    <row r="2436" spans="2:3">
      <c r="B2436" s="20"/>
      <c r="C2436" s="3"/>
    </row>
    <row r="2437" spans="2:3">
      <c r="B2437" s="20"/>
      <c r="C2437" s="3"/>
    </row>
    <row r="2438" spans="2:3">
      <c r="B2438" s="20"/>
      <c r="C2438" s="3"/>
    </row>
    <row r="2439" spans="2:3">
      <c r="B2439" s="20"/>
      <c r="C2439" s="3"/>
    </row>
    <row r="2440" spans="2:3">
      <c r="B2440" s="20"/>
      <c r="C2440" s="3"/>
    </row>
    <row r="2441" spans="2:3">
      <c r="B2441" s="20"/>
      <c r="C2441" s="3"/>
    </row>
    <row r="2442" spans="2:3">
      <c r="B2442" s="20"/>
      <c r="C2442" s="3"/>
    </row>
    <row r="2443" spans="2:3">
      <c r="B2443" s="20"/>
      <c r="C2443" s="3"/>
    </row>
    <row r="2444" spans="2:3">
      <c r="B2444" s="20"/>
      <c r="C2444" s="3"/>
    </row>
    <row r="2445" spans="2:3">
      <c r="B2445" s="20"/>
      <c r="C2445" s="3"/>
    </row>
    <row r="2446" spans="2:3">
      <c r="B2446" s="20"/>
      <c r="C2446" s="3"/>
    </row>
    <row r="2447" spans="2:3">
      <c r="B2447" s="20"/>
      <c r="C2447" s="3"/>
    </row>
    <row r="2448" spans="2:3">
      <c r="B2448" s="20"/>
      <c r="C2448" s="3"/>
    </row>
    <row r="2449" spans="2:3">
      <c r="B2449" s="20"/>
      <c r="C2449" s="3"/>
    </row>
    <row r="2450" spans="2:3">
      <c r="B2450" s="20"/>
      <c r="C2450" s="3"/>
    </row>
    <row r="2451" spans="2:3">
      <c r="B2451" s="20"/>
      <c r="C2451" s="3"/>
    </row>
    <row r="2452" spans="2:3">
      <c r="B2452" s="20"/>
      <c r="C2452" s="3"/>
    </row>
    <row r="2453" spans="2:3">
      <c r="B2453" s="20"/>
      <c r="C2453" s="3"/>
    </row>
    <row r="2454" spans="2:3">
      <c r="B2454" s="20"/>
      <c r="C2454" s="3"/>
    </row>
    <row r="2455" spans="2:3">
      <c r="B2455" s="20"/>
      <c r="C2455" s="3"/>
    </row>
    <row r="2456" spans="2:3">
      <c r="B2456" s="20"/>
      <c r="C2456" s="3"/>
    </row>
    <row r="2457" spans="2:3">
      <c r="B2457" s="20"/>
      <c r="C2457" s="3"/>
    </row>
    <row r="2458" spans="2:3">
      <c r="B2458" s="20"/>
      <c r="C2458" s="3"/>
    </row>
    <row r="2459" spans="2:3">
      <c r="B2459" s="20"/>
      <c r="C2459" s="3"/>
    </row>
    <row r="2460" spans="2:3">
      <c r="B2460" s="20"/>
      <c r="C2460" s="3"/>
    </row>
    <row r="2461" spans="2:3">
      <c r="B2461" s="20"/>
      <c r="C2461" s="3"/>
    </row>
    <row r="2462" spans="2:3">
      <c r="B2462" s="20"/>
      <c r="C2462" s="3"/>
    </row>
    <row r="2463" spans="2:3">
      <c r="B2463" s="20"/>
      <c r="C2463" s="3"/>
    </row>
    <row r="2464" spans="2:3">
      <c r="B2464" s="20"/>
      <c r="C2464" s="3"/>
    </row>
    <row r="2465" spans="2:3">
      <c r="B2465" s="20"/>
      <c r="C2465" s="3"/>
    </row>
    <row r="2466" spans="2:3">
      <c r="B2466" s="20"/>
      <c r="C2466" s="3"/>
    </row>
    <row r="2467" spans="2:3">
      <c r="B2467" s="20"/>
      <c r="C2467" s="3"/>
    </row>
    <row r="2468" spans="2:3">
      <c r="B2468" s="20"/>
      <c r="C2468" s="3"/>
    </row>
    <row r="2469" spans="2:3">
      <c r="B2469" s="20"/>
      <c r="C2469" s="3"/>
    </row>
    <row r="2470" spans="2:3">
      <c r="B2470" s="20"/>
      <c r="C2470" s="3"/>
    </row>
    <row r="2471" spans="2:3">
      <c r="B2471" s="20"/>
      <c r="C2471" s="3"/>
    </row>
    <row r="2472" spans="2:3">
      <c r="B2472" s="20"/>
      <c r="C2472" s="3"/>
    </row>
    <row r="2473" spans="2:3">
      <c r="B2473" s="20"/>
      <c r="C2473" s="3"/>
    </row>
    <row r="2474" spans="2:3">
      <c r="B2474" s="20"/>
      <c r="C2474" s="3"/>
    </row>
    <row r="2475" spans="2:3">
      <c r="B2475" s="20"/>
      <c r="C2475" s="3"/>
    </row>
    <row r="2476" spans="2:3">
      <c r="B2476" s="20"/>
      <c r="C2476" s="3"/>
    </row>
    <row r="2477" spans="2:3">
      <c r="B2477" s="20"/>
      <c r="C2477" s="3"/>
    </row>
    <row r="2478" spans="2:3">
      <c r="B2478" s="20"/>
      <c r="C2478" s="3"/>
    </row>
    <row r="2479" spans="2:3">
      <c r="B2479" s="20"/>
      <c r="C2479" s="3"/>
    </row>
    <row r="2480" spans="2:3">
      <c r="B2480" s="20"/>
      <c r="C2480" s="3"/>
    </row>
    <row r="2481" spans="2:3">
      <c r="B2481" s="20"/>
      <c r="C2481" s="3"/>
    </row>
    <row r="2482" spans="2:3">
      <c r="B2482" s="20"/>
      <c r="C2482" s="3"/>
    </row>
    <row r="2483" spans="2:3">
      <c r="B2483" s="20"/>
      <c r="C2483" s="3"/>
    </row>
    <row r="2484" spans="2:3">
      <c r="B2484" s="20"/>
      <c r="C2484" s="3"/>
    </row>
    <row r="2485" spans="2:3">
      <c r="B2485" s="20"/>
      <c r="C2485" s="3"/>
    </row>
    <row r="2486" spans="2:3">
      <c r="B2486" s="20"/>
      <c r="C2486" s="3"/>
    </row>
    <row r="2487" spans="2:3">
      <c r="B2487" s="20"/>
      <c r="C2487" s="3"/>
    </row>
    <row r="2488" spans="2:3">
      <c r="B2488" s="20"/>
      <c r="C2488" s="3"/>
    </row>
    <row r="2489" spans="2:3">
      <c r="B2489" s="20"/>
      <c r="C2489" s="3"/>
    </row>
    <row r="2490" spans="2:3">
      <c r="B2490" s="20"/>
      <c r="C2490" s="3"/>
    </row>
    <row r="2491" spans="2:3">
      <c r="B2491" s="20"/>
      <c r="C2491" s="3"/>
    </row>
    <row r="2492" spans="2:3">
      <c r="B2492" s="20"/>
      <c r="C2492" s="3"/>
    </row>
    <row r="2493" spans="2:3">
      <c r="B2493" s="20"/>
      <c r="C2493" s="3"/>
    </row>
    <row r="2494" spans="2:3">
      <c r="B2494" s="20"/>
      <c r="C2494" s="3"/>
    </row>
    <row r="2495" spans="2:3">
      <c r="B2495" s="20"/>
      <c r="C2495" s="3"/>
    </row>
    <row r="2496" spans="2:3">
      <c r="B2496" s="20"/>
      <c r="C2496" s="3"/>
    </row>
    <row r="2497" spans="2:3">
      <c r="B2497" s="20"/>
      <c r="C2497" s="3"/>
    </row>
    <row r="2498" spans="2:3">
      <c r="B2498" s="20"/>
      <c r="C2498" s="3"/>
    </row>
    <row r="2499" spans="2:3">
      <c r="B2499" s="20"/>
      <c r="C2499" s="3"/>
    </row>
    <row r="2500" spans="2:3">
      <c r="B2500" s="20"/>
      <c r="C2500" s="3"/>
    </row>
    <row r="2501" spans="2:3">
      <c r="B2501" s="20"/>
      <c r="C2501" s="3"/>
    </row>
    <row r="2502" spans="2:3">
      <c r="B2502" s="20"/>
      <c r="C2502" s="3"/>
    </row>
    <row r="2503" spans="2:3">
      <c r="B2503" s="20"/>
      <c r="C2503" s="3"/>
    </row>
    <row r="2504" spans="2:3">
      <c r="B2504" s="20"/>
      <c r="C2504" s="3"/>
    </row>
    <row r="2505" spans="2:3">
      <c r="B2505" s="20"/>
      <c r="C2505" s="3"/>
    </row>
    <row r="2506" spans="2:3">
      <c r="B2506" s="20"/>
      <c r="C2506" s="34"/>
    </row>
    <row r="2507" spans="2:3">
      <c r="B2507" s="20"/>
      <c r="C2507" s="34"/>
    </row>
    <row r="2508" spans="2:3">
      <c r="B2508" s="20"/>
      <c r="C2508" s="34"/>
    </row>
    <row r="2509" spans="2:3">
      <c r="B2509" s="20"/>
      <c r="C2509" s="34"/>
    </row>
    <row r="2510" spans="2:3">
      <c r="B2510" s="20"/>
      <c r="C2510" s="34"/>
    </row>
    <row r="2511" spans="2:3">
      <c r="B2511" s="20"/>
      <c r="C2511" s="34"/>
    </row>
    <row r="2512" spans="2:3">
      <c r="B2512" s="20"/>
      <c r="C2512" s="34"/>
    </row>
    <row r="2513" spans="2:3">
      <c r="B2513" s="20"/>
      <c r="C2513" s="34"/>
    </row>
    <row r="2514" spans="2:3">
      <c r="B2514" s="20"/>
      <c r="C2514" s="34"/>
    </row>
    <row r="2515" spans="2:3">
      <c r="B2515" s="20"/>
      <c r="C2515" s="34"/>
    </row>
    <row r="2516" spans="2:3">
      <c r="B2516" s="20"/>
      <c r="C2516" s="34"/>
    </row>
    <row r="2517" spans="2:3">
      <c r="B2517" s="20"/>
      <c r="C2517" s="34"/>
    </row>
    <row r="2518" spans="2:3">
      <c r="B2518" s="20"/>
      <c r="C2518" s="34"/>
    </row>
    <row r="2519" spans="2:3">
      <c r="B2519" s="20"/>
      <c r="C2519" s="34"/>
    </row>
    <row r="2520" spans="2:3">
      <c r="B2520" s="20"/>
      <c r="C2520" s="34"/>
    </row>
    <row r="2521" spans="2:3">
      <c r="B2521" s="20"/>
      <c r="C2521" s="34"/>
    </row>
    <row r="2522" spans="2:3">
      <c r="B2522" s="20"/>
      <c r="C2522" s="34"/>
    </row>
    <row r="2523" spans="2:3">
      <c r="B2523" s="20"/>
      <c r="C2523" s="34"/>
    </row>
    <row r="2524" spans="2:3">
      <c r="B2524" s="20"/>
      <c r="C2524" s="34"/>
    </row>
    <row r="2525" spans="2:3">
      <c r="B2525" s="20"/>
      <c r="C2525" s="34"/>
    </row>
    <row r="2526" spans="2:3">
      <c r="B2526" s="20"/>
      <c r="C2526" s="34"/>
    </row>
    <row r="2527" spans="2:3">
      <c r="B2527" s="20"/>
      <c r="C2527" s="34"/>
    </row>
    <row r="2528" spans="2:3">
      <c r="B2528" s="20"/>
      <c r="C2528" s="34"/>
    </row>
    <row r="2529" spans="2:3">
      <c r="B2529" s="20"/>
      <c r="C2529" s="34"/>
    </row>
    <row r="2530" spans="2:3">
      <c r="B2530" s="20"/>
      <c r="C2530" s="34"/>
    </row>
    <row r="2531" spans="2:3">
      <c r="B2531" s="20"/>
      <c r="C2531" s="34"/>
    </row>
    <row r="2532" spans="2:3">
      <c r="B2532" s="20"/>
      <c r="C2532" s="34"/>
    </row>
    <row r="2533" spans="2:3">
      <c r="B2533" s="20"/>
      <c r="C2533" s="34"/>
    </row>
    <row r="2534" spans="2:3">
      <c r="B2534" s="20"/>
      <c r="C2534" s="34"/>
    </row>
    <row r="2535" spans="2:3">
      <c r="B2535" s="20"/>
      <c r="C2535" s="34"/>
    </row>
    <row r="2536" spans="2:3">
      <c r="B2536" s="20"/>
      <c r="C2536" s="34"/>
    </row>
    <row r="2537" spans="2:3">
      <c r="B2537" s="20"/>
      <c r="C2537" s="34"/>
    </row>
    <row r="2538" spans="2:3">
      <c r="B2538" s="20"/>
      <c r="C2538" s="34"/>
    </row>
    <row r="2539" spans="2:3">
      <c r="B2539" s="20"/>
      <c r="C2539" s="34"/>
    </row>
    <row r="2540" spans="2:3">
      <c r="B2540" s="20"/>
      <c r="C2540" s="34"/>
    </row>
    <row r="2541" spans="2:3">
      <c r="B2541" s="20"/>
      <c r="C2541" s="34"/>
    </row>
    <row r="2542" spans="2:3">
      <c r="B2542" s="20"/>
      <c r="C2542" s="34"/>
    </row>
    <row r="2543" spans="2:3">
      <c r="B2543" s="20"/>
      <c r="C2543" s="34"/>
    </row>
    <row r="2544" spans="2:3">
      <c r="B2544" s="20"/>
      <c r="C2544" s="34"/>
    </row>
    <row r="2545" spans="2:3">
      <c r="B2545" s="20"/>
      <c r="C2545" s="34"/>
    </row>
    <row r="2546" spans="2:3">
      <c r="B2546" s="20"/>
      <c r="C2546" s="34"/>
    </row>
    <row r="2547" spans="2:3">
      <c r="B2547" s="20"/>
      <c r="C2547" s="34"/>
    </row>
    <row r="2548" spans="2:3">
      <c r="B2548" s="20"/>
      <c r="C2548" s="34"/>
    </row>
    <row r="2549" spans="2:3">
      <c r="B2549" s="20"/>
      <c r="C2549" s="34"/>
    </row>
    <row r="2550" spans="2:3">
      <c r="B2550" s="20"/>
      <c r="C2550" s="34"/>
    </row>
    <row r="2551" spans="2:3">
      <c r="B2551" s="20"/>
      <c r="C2551" s="34"/>
    </row>
    <row r="2552" spans="2:3">
      <c r="B2552" s="20"/>
      <c r="C2552" s="34"/>
    </row>
    <row r="2553" spans="2:3">
      <c r="B2553" s="20"/>
      <c r="C2553" s="34"/>
    </row>
    <row r="2554" spans="2:3">
      <c r="B2554" s="20"/>
      <c r="C2554" s="34"/>
    </row>
    <row r="2555" spans="2:3">
      <c r="B2555" s="20"/>
      <c r="C2555" s="34"/>
    </row>
    <row r="2556" spans="2:3">
      <c r="B2556" s="20"/>
      <c r="C2556" s="34"/>
    </row>
    <row r="2557" spans="2:3">
      <c r="B2557" s="20"/>
      <c r="C2557" s="34"/>
    </row>
    <row r="2558" spans="2:3">
      <c r="B2558" s="20"/>
      <c r="C2558" s="34"/>
    </row>
    <row r="2559" spans="2:3">
      <c r="B2559" s="20"/>
      <c r="C2559" s="34"/>
    </row>
    <row r="2560" spans="2:3">
      <c r="B2560" s="20"/>
      <c r="C2560" s="34"/>
    </row>
    <row r="2561" spans="2:3">
      <c r="B2561" s="20"/>
      <c r="C2561" s="34"/>
    </row>
    <row r="2562" spans="2:3">
      <c r="B2562" s="20"/>
      <c r="C2562" s="34"/>
    </row>
    <row r="2563" spans="2:3">
      <c r="B2563" s="20"/>
      <c r="C2563" s="34"/>
    </row>
    <row r="2564" spans="2:3">
      <c r="B2564" s="20"/>
      <c r="C2564" s="34"/>
    </row>
    <row r="2565" spans="2:3">
      <c r="B2565" s="20"/>
      <c r="C2565" s="34"/>
    </row>
    <row r="2566" spans="2:3">
      <c r="B2566" s="20"/>
      <c r="C2566" s="34"/>
    </row>
    <row r="2567" spans="2:3">
      <c r="B2567" s="20"/>
      <c r="C2567" s="34"/>
    </row>
    <row r="2568" spans="2:3">
      <c r="B2568" s="20"/>
      <c r="C2568" s="34"/>
    </row>
    <row r="2569" spans="2:3">
      <c r="B2569" s="20"/>
      <c r="C2569" s="34"/>
    </row>
    <row r="2570" spans="2:3">
      <c r="B2570" s="20"/>
      <c r="C2570" s="34"/>
    </row>
    <row r="2571" spans="2:3">
      <c r="B2571" s="20"/>
      <c r="C2571" s="34"/>
    </row>
    <row r="2572" spans="2:3">
      <c r="B2572" s="20"/>
      <c r="C2572" s="34"/>
    </row>
    <row r="2573" spans="2:3">
      <c r="B2573" s="20"/>
      <c r="C2573" s="34"/>
    </row>
    <row r="2574" spans="2:3">
      <c r="B2574" s="20"/>
      <c r="C2574" s="34"/>
    </row>
    <row r="2575" spans="2:3">
      <c r="B2575" s="20"/>
      <c r="C2575" s="34"/>
    </row>
    <row r="2576" spans="2:3">
      <c r="B2576" s="20"/>
      <c r="C2576" s="34"/>
    </row>
    <row r="2577" spans="2:3">
      <c r="B2577" s="20"/>
      <c r="C2577" s="34"/>
    </row>
    <row r="2578" spans="2:3">
      <c r="B2578" s="20"/>
      <c r="C2578" s="34"/>
    </row>
    <row r="2579" spans="2:3">
      <c r="B2579" s="20"/>
      <c r="C2579" s="34"/>
    </row>
    <row r="2580" spans="2:3">
      <c r="B2580" s="20"/>
      <c r="C2580" s="34"/>
    </row>
    <row r="2581" spans="2:3">
      <c r="B2581" s="20"/>
      <c r="C2581" s="34"/>
    </row>
    <row r="2582" spans="2:3">
      <c r="B2582" s="20"/>
      <c r="C2582" s="34"/>
    </row>
    <row r="2583" spans="2:3">
      <c r="B2583" s="20"/>
      <c r="C2583" s="34"/>
    </row>
    <row r="2584" spans="2:3">
      <c r="B2584" s="20"/>
      <c r="C2584" s="34"/>
    </row>
    <row r="2585" spans="2:3">
      <c r="B2585" s="20"/>
      <c r="C2585" s="34"/>
    </row>
    <row r="2586" spans="2:3">
      <c r="B2586" s="20"/>
      <c r="C2586" s="34"/>
    </row>
    <row r="2587" spans="2:3">
      <c r="B2587" s="20"/>
      <c r="C2587" s="34"/>
    </row>
    <row r="2588" spans="2:3">
      <c r="B2588" s="20"/>
      <c r="C2588" s="34"/>
    </row>
    <row r="2589" spans="2:3">
      <c r="B2589" s="20"/>
      <c r="C2589" s="34"/>
    </row>
    <row r="2590" spans="2:3">
      <c r="B2590" s="20"/>
      <c r="C2590" s="34"/>
    </row>
    <row r="2591" spans="2:3">
      <c r="B2591" s="20"/>
      <c r="C2591" s="34"/>
    </row>
    <row r="2592" spans="2:3">
      <c r="B2592" s="20"/>
      <c r="C2592" s="34"/>
    </row>
    <row r="2593" spans="2:3">
      <c r="B2593" s="20"/>
      <c r="C2593" s="34"/>
    </row>
    <row r="2594" spans="2:3">
      <c r="B2594" s="20"/>
      <c r="C2594" s="34"/>
    </row>
    <row r="2595" spans="2:3">
      <c r="B2595" s="20"/>
      <c r="C2595" s="34"/>
    </row>
    <row r="2596" spans="2:3">
      <c r="B2596" s="20"/>
      <c r="C2596" s="34"/>
    </row>
    <row r="2597" spans="2:3">
      <c r="B2597" s="20"/>
      <c r="C2597" s="34"/>
    </row>
    <row r="2598" spans="2:3">
      <c r="B2598" s="20"/>
      <c r="C2598" s="34"/>
    </row>
    <row r="2599" spans="2:3">
      <c r="B2599" s="20"/>
      <c r="C2599" s="34"/>
    </row>
    <row r="2600" spans="2:3">
      <c r="B2600" s="20"/>
      <c r="C2600" s="34"/>
    </row>
    <row r="2601" spans="2:3">
      <c r="B2601" s="20"/>
      <c r="C2601" s="34"/>
    </row>
    <row r="2602" spans="2:3">
      <c r="B2602" s="20"/>
      <c r="C2602" s="34"/>
    </row>
    <row r="2603" spans="2:3">
      <c r="B2603" s="20"/>
      <c r="C2603" s="34"/>
    </row>
    <row r="2604" spans="2:3">
      <c r="B2604" s="20"/>
      <c r="C2604" s="34"/>
    </row>
    <row r="2605" spans="2:3">
      <c r="B2605" s="20"/>
      <c r="C2605" s="34"/>
    </row>
    <row r="2606" spans="2:3">
      <c r="B2606" s="20"/>
      <c r="C2606" s="34"/>
    </row>
    <row r="2607" spans="2:3">
      <c r="B2607" s="20"/>
      <c r="C2607" s="34"/>
    </row>
    <row r="2608" spans="2:3">
      <c r="B2608" s="20"/>
      <c r="C2608" s="34"/>
    </row>
    <row r="2609" spans="2:3">
      <c r="B2609" s="20"/>
      <c r="C2609" s="34"/>
    </row>
    <row r="2610" spans="2:3">
      <c r="B2610" s="20"/>
      <c r="C2610" s="34"/>
    </row>
    <row r="2611" spans="2:3">
      <c r="B2611" s="20"/>
      <c r="C2611" s="34"/>
    </row>
    <row r="2612" spans="2:3">
      <c r="B2612" s="20"/>
      <c r="C2612" s="34"/>
    </row>
    <row r="2613" spans="2:3">
      <c r="B2613" s="20"/>
      <c r="C2613" s="34"/>
    </row>
    <row r="2614" spans="2:3">
      <c r="B2614" s="20"/>
      <c r="C2614" s="34"/>
    </row>
    <row r="2615" spans="2:3">
      <c r="B2615" s="20"/>
      <c r="C2615" s="34"/>
    </row>
    <row r="2616" spans="2:3">
      <c r="B2616" s="20"/>
      <c r="C2616" s="34"/>
    </row>
    <row r="2617" spans="2:3">
      <c r="B2617" s="20"/>
      <c r="C2617" s="34"/>
    </row>
    <row r="2618" spans="2:3">
      <c r="B2618" s="20"/>
      <c r="C2618" s="34"/>
    </row>
    <row r="2619" spans="2:3">
      <c r="B2619" s="20"/>
      <c r="C2619" s="34"/>
    </row>
    <row r="2620" spans="2:3">
      <c r="B2620" s="20"/>
      <c r="C2620" s="34"/>
    </row>
    <row r="2621" spans="2:3">
      <c r="B2621" s="20"/>
      <c r="C2621" s="34"/>
    </row>
    <row r="2622" spans="2:3">
      <c r="B2622" s="20"/>
      <c r="C2622" s="34"/>
    </row>
    <row r="2623" spans="2:3">
      <c r="B2623" s="20"/>
      <c r="C2623" s="34"/>
    </row>
    <row r="2624" spans="2:3">
      <c r="B2624" s="20"/>
      <c r="C2624" s="34"/>
    </row>
    <row r="2625" spans="2:3">
      <c r="B2625" s="20"/>
      <c r="C2625" s="34"/>
    </row>
    <row r="2626" spans="2:3">
      <c r="B2626" s="20"/>
      <c r="C2626" s="34"/>
    </row>
    <row r="2627" spans="2:3">
      <c r="B2627" s="20"/>
      <c r="C2627" s="34"/>
    </row>
    <row r="2628" spans="2:3">
      <c r="B2628" s="20"/>
      <c r="C2628" s="34"/>
    </row>
    <row r="2629" spans="2:3">
      <c r="B2629" s="20"/>
      <c r="C2629" s="34"/>
    </row>
    <row r="2630" spans="2:3">
      <c r="B2630" s="20"/>
      <c r="C2630" s="34"/>
    </row>
    <row r="2631" spans="2:3">
      <c r="B2631" s="20"/>
      <c r="C2631" s="34"/>
    </row>
    <row r="2632" spans="2:3">
      <c r="B2632" s="20"/>
      <c r="C2632" s="34"/>
    </row>
    <row r="2633" spans="2:3">
      <c r="B2633" s="20"/>
      <c r="C2633" s="34"/>
    </row>
    <row r="2634" spans="2:3">
      <c r="B2634" s="20"/>
      <c r="C2634" s="34"/>
    </row>
    <row r="2635" spans="2:3">
      <c r="B2635" s="20"/>
      <c r="C2635" s="34"/>
    </row>
    <row r="2636" spans="2:3">
      <c r="B2636" s="20"/>
      <c r="C2636" s="34"/>
    </row>
    <row r="2637" spans="2:3">
      <c r="B2637" s="20"/>
      <c r="C2637" s="34"/>
    </row>
    <row r="2638" spans="2:3">
      <c r="B2638" s="20"/>
      <c r="C2638" s="34"/>
    </row>
    <row r="2639" spans="2:3">
      <c r="B2639" s="20"/>
      <c r="C2639" s="34"/>
    </row>
    <row r="2640" spans="2:3">
      <c r="B2640" s="20"/>
      <c r="C2640" s="34"/>
    </row>
    <row r="2641" spans="2:3">
      <c r="B2641" s="20"/>
      <c r="C2641" s="34"/>
    </row>
    <row r="2642" spans="2:3">
      <c r="B2642" s="20"/>
      <c r="C2642" s="34"/>
    </row>
    <row r="2643" spans="2:3">
      <c r="B2643" s="20"/>
      <c r="C2643" s="34"/>
    </row>
    <row r="2644" spans="2:3">
      <c r="B2644" s="20"/>
      <c r="C2644" s="34"/>
    </row>
    <row r="2645" spans="2:3">
      <c r="B2645" s="20"/>
      <c r="C2645" s="34"/>
    </row>
    <row r="2646" spans="2:3">
      <c r="B2646" s="20"/>
      <c r="C2646" s="34"/>
    </row>
    <row r="2647" spans="2:3">
      <c r="B2647" s="20"/>
      <c r="C2647" s="34"/>
    </row>
    <row r="2648" spans="2:3">
      <c r="B2648" s="20"/>
      <c r="C2648" s="34"/>
    </row>
    <row r="2649" spans="2:3">
      <c r="B2649" s="20"/>
      <c r="C2649" s="34"/>
    </row>
    <row r="2650" spans="2:3">
      <c r="B2650" s="20"/>
      <c r="C2650" s="34"/>
    </row>
    <row r="2651" spans="2:3">
      <c r="B2651" s="20"/>
      <c r="C2651" s="34"/>
    </row>
    <row r="2652" spans="2:3">
      <c r="B2652" s="20"/>
      <c r="C2652" s="34"/>
    </row>
    <row r="2653" spans="2:3">
      <c r="B2653" s="20"/>
      <c r="C2653" s="34"/>
    </row>
    <row r="2654" spans="2:3">
      <c r="B2654" s="20"/>
      <c r="C2654" s="34"/>
    </row>
    <row r="2655" spans="2:3">
      <c r="B2655" s="20"/>
      <c r="C2655" s="34"/>
    </row>
    <row r="2656" spans="2:3">
      <c r="B2656" s="20"/>
      <c r="C2656" s="34"/>
    </row>
    <row r="2657" spans="2:3">
      <c r="B2657" s="20"/>
      <c r="C2657" s="34"/>
    </row>
    <row r="2658" spans="2:3">
      <c r="B2658" s="20"/>
      <c r="C2658" s="34"/>
    </row>
    <row r="2659" spans="2:3">
      <c r="B2659" s="20"/>
      <c r="C2659" s="34"/>
    </row>
    <row r="2660" spans="2:3">
      <c r="B2660" s="20"/>
      <c r="C2660" s="34"/>
    </row>
    <row r="2661" spans="2:3">
      <c r="B2661" s="20"/>
      <c r="C2661" s="34"/>
    </row>
    <row r="2662" spans="2:3">
      <c r="B2662" s="20"/>
      <c r="C2662" s="34"/>
    </row>
    <row r="2663" spans="2:3">
      <c r="B2663" s="20"/>
      <c r="C2663" s="34"/>
    </row>
    <row r="2664" spans="2:3">
      <c r="B2664" s="20"/>
      <c r="C2664" s="34"/>
    </row>
    <row r="2665" spans="2:3">
      <c r="B2665" s="20"/>
      <c r="C2665" s="34"/>
    </row>
    <row r="2666" spans="2:3">
      <c r="B2666" s="20"/>
      <c r="C2666" s="34"/>
    </row>
    <row r="2667" spans="2:3">
      <c r="B2667" s="20"/>
      <c r="C2667" s="34"/>
    </row>
    <row r="2668" spans="2:3">
      <c r="B2668" s="20"/>
      <c r="C2668" s="34"/>
    </row>
    <row r="2669" spans="2:3">
      <c r="B2669" s="20"/>
      <c r="C2669" s="34"/>
    </row>
    <row r="2670" spans="2:3">
      <c r="B2670" s="20"/>
      <c r="C2670" s="34"/>
    </row>
    <row r="2671" spans="2:3">
      <c r="B2671" s="20"/>
      <c r="C2671" s="34"/>
    </row>
    <row r="2672" spans="2:3">
      <c r="B2672" s="20"/>
      <c r="C2672" s="34"/>
    </row>
    <row r="2673" spans="2:3">
      <c r="B2673" s="20"/>
      <c r="C2673" s="34"/>
    </row>
    <row r="2674" spans="2:3">
      <c r="B2674" s="20"/>
      <c r="C2674" s="34"/>
    </row>
    <row r="2675" spans="2:3">
      <c r="B2675" s="20"/>
      <c r="C2675" s="34"/>
    </row>
    <row r="2676" spans="2:3">
      <c r="B2676" s="20"/>
      <c r="C2676" s="34"/>
    </row>
    <row r="2677" spans="2:3">
      <c r="B2677" s="20"/>
      <c r="C2677" s="34"/>
    </row>
    <row r="2678" spans="2:3">
      <c r="B2678" s="20"/>
      <c r="C2678" s="34"/>
    </row>
    <row r="2679" spans="2:3">
      <c r="B2679" s="20"/>
      <c r="C2679" s="34"/>
    </row>
    <row r="2680" spans="2:3">
      <c r="B2680" s="20"/>
      <c r="C2680" s="34"/>
    </row>
    <row r="2681" spans="2:3">
      <c r="B2681" s="20"/>
      <c r="C2681" s="34"/>
    </row>
    <row r="2682" spans="2:3">
      <c r="B2682" s="20"/>
      <c r="C2682" s="34"/>
    </row>
    <row r="2683" spans="2:3">
      <c r="B2683" s="20"/>
      <c r="C2683" s="34"/>
    </row>
    <row r="2684" spans="2:3">
      <c r="B2684" s="20"/>
      <c r="C2684" s="34"/>
    </row>
    <row r="2685" spans="2:3">
      <c r="B2685" s="20"/>
      <c r="C2685" s="34"/>
    </row>
    <row r="2686" spans="2:3">
      <c r="B2686" s="20"/>
      <c r="C2686" s="34"/>
    </row>
    <row r="2687" spans="2:3">
      <c r="B2687" s="20"/>
      <c r="C2687" s="34"/>
    </row>
    <row r="2688" spans="2:3">
      <c r="B2688" s="20"/>
      <c r="C2688" s="34"/>
    </row>
    <row r="2689" spans="2:3">
      <c r="B2689" s="20"/>
      <c r="C2689" s="34"/>
    </row>
    <row r="2690" spans="2:3">
      <c r="B2690" s="20"/>
      <c r="C2690" s="34"/>
    </row>
    <row r="2691" spans="2:3">
      <c r="B2691" s="20"/>
      <c r="C2691" s="34"/>
    </row>
    <row r="2692" spans="2:3">
      <c r="B2692" s="20"/>
      <c r="C2692" s="34"/>
    </row>
    <row r="2693" spans="2:3">
      <c r="B2693" s="20"/>
      <c r="C2693" s="34"/>
    </row>
    <row r="2694" spans="2:3">
      <c r="B2694" s="20"/>
      <c r="C2694" s="34"/>
    </row>
    <row r="2695" spans="2:3">
      <c r="B2695" s="20"/>
      <c r="C2695" s="34"/>
    </row>
    <row r="2696" spans="2:3">
      <c r="B2696" s="20"/>
      <c r="C2696" s="34"/>
    </row>
    <row r="2697" spans="2:3">
      <c r="B2697" s="20"/>
      <c r="C2697" s="34"/>
    </row>
    <row r="2698" spans="2:3">
      <c r="B2698" s="20"/>
      <c r="C2698" s="34"/>
    </row>
    <row r="2699" spans="2:3">
      <c r="B2699" s="20"/>
      <c r="C2699" s="34"/>
    </row>
    <row r="2700" spans="2:3">
      <c r="B2700" s="20"/>
      <c r="C2700" s="34"/>
    </row>
    <row r="2701" spans="2:3">
      <c r="B2701" s="20"/>
      <c r="C2701" s="34"/>
    </row>
    <row r="2702" spans="2:3">
      <c r="B2702" s="20"/>
      <c r="C2702" s="34"/>
    </row>
    <row r="2703" spans="2:3">
      <c r="B2703" s="20"/>
      <c r="C2703" s="34"/>
    </row>
    <row r="2704" spans="2:3">
      <c r="B2704" s="20"/>
      <c r="C2704" s="34"/>
    </row>
    <row r="2705" spans="2:3">
      <c r="B2705" s="20"/>
      <c r="C2705" s="34"/>
    </row>
    <row r="2706" spans="2:3">
      <c r="B2706" s="20"/>
      <c r="C2706" s="34"/>
    </row>
    <row r="2707" spans="2:3">
      <c r="B2707" s="20"/>
      <c r="C2707" s="34"/>
    </row>
    <row r="2708" spans="2:3">
      <c r="B2708" s="20"/>
      <c r="C2708" s="34"/>
    </row>
    <row r="2709" spans="2:3">
      <c r="B2709" s="20"/>
      <c r="C2709" s="34"/>
    </row>
    <row r="2710" spans="2:3">
      <c r="B2710" s="20"/>
      <c r="C2710" s="34"/>
    </row>
    <row r="2711" spans="2:3">
      <c r="B2711" s="20"/>
      <c r="C2711" s="34"/>
    </row>
    <row r="2712" spans="2:3">
      <c r="B2712" s="20"/>
      <c r="C2712" s="34"/>
    </row>
    <row r="2713" spans="2:3">
      <c r="B2713" s="20"/>
      <c r="C2713" s="34"/>
    </row>
    <row r="2714" spans="2:3">
      <c r="B2714" s="20"/>
      <c r="C2714" s="34"/>
    </row>
    <row r="2715" spans="2:3">
      <c r="B2715" s="20"/>
      <c r="C2715" s="34"/>
    </row>
    <row r="2716" spans="2:3">
      <c r="B2716" s="20"/>
      <c r="C2716" s="34"/>
    </row>
    <row r="2717" spans="2:3">
      <c r="B2717" s="20"/>
      <c r="C2717" s="34"/>
    </row>
    <row r="2718" spans="2:3">
      <c r="B2718" s="20"/>
      <c r="C2718" s="34"/>
    </row>
    <row r="2719" spans="2:3">
      <c r="B2719" s="20"/>
      <c r="C2719" s="34"/>
    </row>
    <row r="2720" spans="2:3">
      <c r="B2720" s="20"/>
      <c r="C2720" s="34"/>
    </row>
    <row r="2721" spans="2:3">
      <c r="B2721" s="20"/>
      <c r="C2721" s="34"/>
    </row>
    <row r="2722" spans="2:3">
      <c r="B2722" s="20"/>
      <c r="C2722" s="34"/>
    </row>
    <row r="2723" spans="2:3">
      <c r="B2723" s="20"/>
      <c r="C2723" s="34"/>
    </row>
    <row r="2724" spans="2:3">
      <c r="B2724" s="20"/>
      <c r="C2724" s="34"/>
    </row>
    <row r="2725" spans="2:3">
      <c r="B2725" s="20"/>
      <c r="C2725" s="34"/>
    </row>
    <row r="2726" spans="2:3">
      <c r="B2726" s="20"/>
      <c r="C2726" s="34"/>
    </row>
    <row r="2727" spans="2:3">
      <c r="B2727" s="20"/>
      <c r="C2727" s="34"/>
    </row>
    <row r="2728" spans="2:3">
      <c r="B2728" s="20"/>
      <c r="C2728" s="34"/>
    </row>
    <row r="2729" spans="2:3">
      <c r="B2729" s="20"/>
      <c r="C2729" s="34"/>
    </row>
    <row r="2730" spans="2:3">
      <c r="B2730" s="20"/>
      <c r="C2730" s="34"/>
    </row>
    <row r="2731" spans="2:3">
      <c r="B2731" s="20"/>
      <c r="C2731" s="34"/>
    </row>
    <row r="2732" spans="2:3">
      <c r="B2732" s="20"/>
      <c r="C2732" s="34"/>
    </row>
    <row r="2733" spans="2:3">
      <c r="B2733" s="20"/>
      <c r="C2733" s="34"/>
    </row>
    <row r="2734" spans="2:3">
      <c r="B2734" s="20"/>
      <c r="C2734" s="34"/>
    </row>
    <row r="2735" spans="2:3">
      <c r="B2735" s="20"/>
      <c r="C2735" s="34"/>
    </row>
    <row r="2736" spans="2:3">
      <c r="B2736" s="20"/>
      <c r="C2736" s="34"/>
    </row>
    <row r="2737" spans="2:3">
      <c r="B2737" s="20"/>
      <c r="C2737" s="34"/>
    </row>
    <row r="2738" spans="2:3">
      <c r="B2738" s="20"/>
      <c r="C2738" s="34"/>
    </row>
    <row r="2739" spans="2:3">
      <c r="B2739" s="20"/>
      <c r="C2739" s="34"/>
    </row>
    <row r="2740" spans="2:3">
      <c r="B2740" s="20"/>
      <c r="C2740" s="34"/>
    </row>
    <row r="2741" spans="2:3">
      <c r="B2741" s="20"/>
      <c r="C2741" s="34"/>
    </row>
    <row r="2742" spans="2:3">
      <c r="B2742" s="20"/>
      <c r="C2742" s="34"/>
    </row>
    <row r="2743" spans="2:3">
      <c r="B2743" s="20"/>
      <c r="C2743" s="34"/>
    </row>
    <row r="2744" spans="2:3">
      <c r="B2744" s="20"/>
      <c r="C2744" s="34"/>
    </row>
    <row r="2745" spans="2:3">
      <c r="B2745" s="20"/>
      <c r="C2745" s="34"/>
    </row>
    <row r="2746" spans="2:3">
      <c r="B2746" s="20"/>
      <c r="C2746" s="34"/>
    </row>
    <row r="2747" spans="2:3">
      <c r="B2747" s="20"/>
      <c r="C2747" s="34"/>
    </row>
    <row r="2748" spans="2:3">
      <c r="B2748" s="20"/>
      <c r="C2748" s="34"/>
    </row>
    <row r="2749" spans="2:3">
      <c r="B2749" s="20"/>
      <c r="C2749" s="34"/>
    </row>
    <row r="2750" spans="2:3">
      <c r="B2750" s="20"/>
      <c r="C2750" s="34"/>
    </row>
    <row r="2751" spans="2:3">
      <c r="B2751" s="20"/>
      <c r="C2751" s="34"/>
    </row>
    <row r="2752" spans="2:3">
      <c r="B2752" s="20"/>
      <c r="C2752" s="34"/>
    </row>
    <row r="2753" spans="2:3">
      <c r="B2753" s="20"/>
      <c r="C2753" s="34"/>
    </row>
    <row r="2754" spans="2:3">
      <c r="B2754" s="20"/>
      <c r="C2754" s="34"/>
    </row>
    <row r="2755" spans="2:3">
      <c r="B2755" s="20"/>
      <c r="C2755" s="34"/>
    </row>
    <row r="2756" spans="2:3">
      <c r="B2756" s="20"/>
      <c r="C2756" s="34"/>
    </row>
    <row r="2757" spans="2:3">
      <c r="B2757" s="20"/>
      <c r="C2757" s="34"/>
    </row>
    <row r="2758" spans="2:3">
      <c r="B2758" s="20"/>
      <c r="C2758" s="34"/>
    </row>
    <row r="2759" spans="2:3">
      <c r="B2759" s="20"/>
      <c r="C2759" s="34"/>
    </row>
    <row r="2760" spans="2:3">
      <c r="B2760" s="20"/>
      <c r="C2760" s="34"/>
    </row>
    <row r="2761" spans="2:3">
      <c r="B2761" s="20"/>
      <c r="C2761" s="34"/>
    </row>
    <row r="2762" spans="2:3">
      <c r="B2762" s="20"/>
      <c r="C2762" s="34"/>
    </row>
    <row r="2763" spans="2:3">
      <c r="B2763" s="20"/>
      <c r="C2763" s="34"/>
    </row>
    <row r="2764" spans="2:3">
      <c r="B2764" s="20"/>
      <c r="C2764" s="34"/>
    </row>
    <row r="2765" spans="2:3">
      <c r="B2765" s="20"/>
      <c r="C2765" s="34"/>
    </row>
    <row r="2766" spans="2:3">
      <c r="B2766" s="20"/>
      <c r="C2766" s="34"/>
    </row>
    <row r="2767" spans="2:3">
      <c r="B2767" s="20"/>
      <c r="C2767" s="34"/>
    </row>
    <row r="2768" spans="2:3">
      <c r="B2768" s="20"/>
      <c r="C2768" s="34"/>
    </row>
    <row r="2769" spans="2:3">
      <c r="B2769" s="20"/>
      <c r="C2769" s="34"/>
    </row>
    <row r="2770" spans="2:3">
      <c r="B2770" s="20"/>
      <c r="C2770" s="34"/>
    </row>
    <row r="2771" spans="2:3">
      <c r="B2771" s="20"/>
      <c r="C2771" s="34"/>
    </row>
    <row r="2772" spans="2:3">
      <c r="B2772" s="20"/>
      <c r="C2772" s="34"/>
    </row>
    <row r="2773" spans="2:3">
      <c r="B2773" s="20"/>
      <c r="C2773" s="34"/>
    </row>
    <row r="2774" spans="2:3">
      <c r="B2774" s="20"/>
      <c r="C2774" s="34"/>
    </row>
    <row r="2775" spans="2:3">
      <c r="B2775" s="20"/>
      <c r="C2775" s="34"/>
    </row>
    <row r="2776" spans="2:3">
      <c r="B2776" s="20"/>
      <c r="C2776" s="34"/>
    </row>
    <row r="2777" spans="2:3">
      <c r="B2777" s="20"/>
      <c r="C2777" s="34"/>
    </row>
    <row r="2778" spans="2:3">
      <c r="B2778" s="20"/>
      <c r="C2778" s="34"/>
    </row>
    <row r="2779" spans="2:3">
      <c r="B2779" s="20"/>
      <c r="C2779" s="34"/>
    </row>
    <row r="2780" spans="2:3">
      <c r="B2780" s="20"/>
      <c r="C2780" s="34"/>
    </row>
    <row r="2781" spans="2:3">
      <c r="B2781" s="20"/>
      <c r="C2781" s="34"/>
    </row>
    <row r="2782" spans="2:3">
      <c r="B2782" s="20"/>
      <c r="C2782" s="34"/>
    </row>
    <row r="2783" spans="2:3">
      <c r="B2783" s="20"/>
      <c r="C2783" s="34"/>
    </row>
    <row r="2784" spans="2:3">
      <c r="B2784" s="20"/>
      <c r="C2784" s="34"/>
    </row>
    <row r="2785" spans="2:3">
      <c r="B2785" s="20"/>
      <c r="C2785" s="34"/>
    </row>
    <row r="2786" spans="2:3">
      <c r="B2786" s="20"/>
      <c r="C2786" s="34"/>
    </row>
    <row r="2787" spans="2:3">
      <c r="B2787" s="20"/>
      <c r="C2787" s="34"/>
    </row>
    <row r="2788" spans="2:3">
      <c r="B2788" s="20"/>
      <c r="C2788" s="34"/>
    </row>
    <row r="2789" spans="2:3">
      <c r="B2789" s="20"/>
      <c r="C2789" s="34"/>
    </row>
    <row r="2790" spans="2:3">
      <c r="B2790" s="20"/>
      <c r="C2790" s="34"/>
    </row>
    <row r="2791" spans="2:3">
      <c r="B2791" s="20"/>
      <c r="C2791" s="34"/>
    </row>
    <row r="2792" spans="2:3">
      <c r="B2792" s="20"/>
      <c r="C2792" s="34"/>
    </row>
    <row r="2793" spans="2:3">
      <c r="B2793" s="20"/>
      <c r="C2793" s="34"/>
    </row>
    <row r="2794" spans="2:3">
      <c r="B2794" s="20"/>
      <c r="C2794" s="34"/>
    </row>
    <row r="2795" spans="2:3">
      <c r="B2795" s="20"/>
      <c r="C2795" s="34"/>
    </row>
    <row r="2796" spans="2:3">
      <c r="B2796" s="20"/>
      <c r="C2796" s="34"/>
    </row>
    <row r="2797" spans="2:3">
      <c r="B2797" s="20"/>
      <c r="C2797" s="34"/>
    </row>
    <row r="2798" spans="2:3">
      <c r="B2798" s="20"/>
      <c r="C2798" s="34"/>
    </row>
    <row r="2799" spans="2:3">
      <c r="B2799" s="20"/>
      <c r="C2799" s="34"/>
    </row>
    <row r="2800" spans="2:3">
      <c r="B2800" s="20"/>
      <c r="C2800" s="34"/>
    </row>
    <row r="2801" spans="2:3">
      <c r="B2801" s="20"/>
      <c r="C2801" s="34"/>
    </row>
    <row r="2802" spans="2:3">
      <c r="B2802" s="20"/>
      <c r="C2802" s="34"/>
    </row>
    <row r="2803" spans="2:3">
      <c r="B2803" s="20"/>
      <c r="C2803" s="34"/>
    </row>
    <row r="2804" spans="2:3">
      <c r="B2804" s="20"/>
      <c r="C2804" s="34"/>
    </row>
    <row r="2805" spans="2:3">
      <c r="B2805" s="20"/>
      <c r="C2805" s="34"/>
    </row>
    <row r="2806" spans="2:3">
      <c r="B2806" s="20"/>
      <c r="C2806" s="34"/>
    </row>
    <row r="2807" spans="2:3">
      <c r="B2807" s="20"/>
      <c r="C2807" s="34"/>
    </row>
    <row r="2808" spans="2:3">
      <c r="B2808" s="20"/>
      <c r="C2808" s="34"/>
    </row>
    <row r="2809" spans="2:3">
      <c r="B2809" s="20"/>
      <c r="C2809" s="34"/>
    </row>
    <row r="2810" spans="2:3">
      <c r="B2810" s="20"/>
      <c r="C2810" s="34"/>
    </row>
    <row r="2811" spans="2:3">
      <c r="B2811" s="20"/>
      <c r="C2811" s="34"/>
    </row>
    <row r="2812" spans="2:3">
      <c r="B2812" s="20"/>
      <c r="C2812" s="34"/>
    </row>
    <row r="2813" spans="2:3">
      <c r="B2813" s="20"/>
      <c r="C2813" s="34"/>
    </row>
    <row r="2814" spans="2:3">
      <c r="B2814" s="20"/>
      <c r="C2814" s="34"/>
    </row>
    <row r="2815" spans="2:3">
      <c r="B2815" s="20"/>
      <c r="C2815" s="34"/>
    </row>
    <row r="2816" spans="2:3">
      <c r="B2816" s="20"/>
      <c r="C2816" s="34"/>
    </row>
    <row r="2817" spans="2:3">
      <c r="B2817" s="20"/>
      <c r="C2817" s="34"/>
    </row>
    <row r="2818" spans="2:3">
      <c r="B2818" s="20"/>
      <c r="C2818" s="34"/>
    </row>
    <row r="2819" spans="2:3">
      <c r="B2819" s="20"/>
      <c r="C2819" s="34"/>
    </row>
    <row r="2820" spans="2:3">
      <c r="B2820" s="20"/>
      <c r="C2820" s="34"/>
    </row>
    <row r="2821" spans="2:3">
      <c r="B2821" s="20"/>
      <c r="C2821" s="34"/>
    </row>
    <row r="2822" spans="2:3">
      <c r="B2822" s="20"/>
      <c r="C2822" s="34"/>
    </row>
    <row r="2823" spans="2:3">
      <c r="B2823" s="20"/>
      <c r="C2823" s="34"/>
    </row>
    <row r="2824" spans="2:3">
      <c r="B2824" s="20"/>
      <c r="C2824" s="34"/>
    </row>
    <row r="2825" spans="2:3">
      <c r="B2825" s="20"/>
      <c r="C2825" s="34"/>
    </row>
    <row r="2826" spans="2:3">
      <c r="B2826" s="20"/>
      <c r="C2826" s="34"/>
    </row>
    <row r="2827" spans="2:3">
      <c r="B2827" s="20"/>
      <c r="C2827" s="34"/>
    </row>
    <row r="2828" spans="2:3">
      <c r="B2828" s="20"/>
      <c r="C2828" s="34"/>
    </row>
    <row r="2829" spans="2:3">
      <c r="B2829" s="20"/>
      <c r="C2829" s="34"/>
    </row>
    <row r="2830" spans="2:3">
      <c r="B2830" s="20"/>
      <c r="C2830" s="34"/>
    </row>
    <row r="2831" spans="2:3">
      <c r="B2831" s="20"/>
      <c r="C2831" s="34"/>
    </row>
    <row r="2832" spans="2:3">
      <c r="B2832" s="20"/>
      <c r="C2832" s="34"/>
    </row>
    <row r="2833" spans="2:3">
      <c r="B2833" s="20"/>
      <c r="C2833" s="34"/>
    </row>
    <row r="2834" spans="2:3">
      <c r="B2834" s="20"/>
      <c r="C2834" s="34"/>
    </row>
    <row r="2835" spans="2:3">
      <c r="B2835" s="20"/>
      <c r="C2835" s="34"/>
    </row>
    <row r="2836" spans="2:3">
      <c r="B2836" s="20"/>
      <c r="C2836" s="34"/>
    </row>
    <row r="2837" spans="2:3">
      <c r="B2837" s="20"/>
      <c r="C2837" s="34"/>
    </row>
    <row r="2838" spans="2:3">
      <c r="B2838" s="20"/>
      <c r="C2838" s="34"/>
    </row>
    <row r="2839" spans="2:3">
      <c r="B2839" s="20"/>
      <c r="C2839" s="34"/>
    </row>
    <row r="2840" spans="2:3">
      <c r="B2840" s="20"/>
      <c r="C2840" s="34"/>
    </row>
    <row r="2841" spans="2:3">
      <c r="B2841" s="20"/>
      <c r="C2841" s="34"/>
    </row>
    <row r="2842" spans="2:3">
      <c r="B2842" s="20"/>
      <c r="C2842" s="34"/>
    </row>
    <row r="2843" spans="2:3">
      <c r="B2843" s="20"/>
      <c r="C2843" s="34"/>
    </row>
    <row r="2844" spans="2:3">
      <c r="B2844" s="20"/>
      <c r="C2844" s="34"/>
    </row>
    <row r="2845" spans="2:3">
      <c r="B2845" s="20"/>
      <c r="C2845" s="34"/>
    </row>
    <row r="2846" spans="2:3">
      <c r="B2846" s="20"/>
      <c r="C2846" s="34"/>
    </row>
    <row r="2847" spans="2:3">
      <c r="B2847" s="20"/>
      <c r="C2847" s="34"/>
    </row>
    <row r="2848" spans="2:3">
      <c r="B2848" s="20"/>
      <c r="C2848" s="34"/>
    </row>
    <row r="2849" spans="2:3">
      <c r="B2849" s="20"/>
      <c r="C2849" s="34"/>
    </row>
    <row r="2850" spans="2:3">
      <c r="B2850" s="20"/>
      <c r="C2850" s="34"/>
    </row>
    <row r="2851" spans="2:3">
      <c r="B2851" s="20"/>
      <c r="C2851" s="34"/>
    </row>
    <row r="2852" spans="2:3">
      <c r="B2852" s="20"/>
      <c r="C2852" s="34"/>
    </row>
    <row r="2853" spans="2:3">
      <c r="B2853" s="20"/>
      <c r="C2853" s="34"/>
    </row>
    <row r="2854" spans="2:3">
      <c r="B2854" s="20"/>
      <c r="C2854" s="34"/>
    </row>
    <row r="2855" spans="2:3">
      <c r="B2855" s="20"/>
      <c r="C2855" s="34"/>
    </row>
    <row r="2856" spans="2:3">
      <c r="B2856" s="20"/>
      <c r="C2856" s="34"/>
    </row>
    <row r="2857" spans="2:3">
      <c r="B2857" s="20"/>
      <c r="C2857" s="34"/>
    </row>
    <row r="2858" spans="2:3">
      <c r="B2858" s="20"/>
      <c r="C2858" s="34"/>
    </row>
    <row r="2859" spans="2:3">
      <c r="B2859" s="20"/>
      <c r="C2859" s="34"/>
    </row>
    <row r="2860" spans="2:3">
      <c r="B2860" s="20"/>
      <c r="C2860" s="34"/>
    </row>
    <row r="2861" spans="2:3">
      <c r="B2861" s="20"/>
      <c r="C2861" s="34"/>
    </row>
    <row r="2862" spans="2:3">
      <c r="B2862" s="20"/>
      <c r="C2862" s="34"/>
    </row>
    <row r="2863" spans="2:3">
      <c r="B2863" s="20"/>
      <c r="C2863" s="34"/>
    </row>
    <row r="2864" spans="2:3">
      <c r="B2864" s="20"/>
      <c r="C2864" s="34"/>
    </row>
    <row r="2865" spans="2:3">
      <c r="B2865" s="20"/>
      <c r="C2865" s="34"/>
    </row>
    <row r="2866" spans="2:3">
      <c r="B2866" s="20"/>
      <c r="C2866" s="34"/>
    </row>
    <row r="2867" spans="2:3">
      <c r="B2867" s="20"/>
      <c r="C2867" s="34"/>
    </row>
    <row r="2868" spans="2:3">
      <c r="B2868" s="20"/>
      <c r="C2868" s="34"/>
    </row>
    <row r="2869" spans="2:3">
      <c r="B2869" s="20"/>
      <c r="C2869" s="34"/>
    </row>
    <row r="2870" spans="2:3">
      <c r="B2870" s="20"/>
      <c r="C2870" s="34"/>
    </row>
    <row r="2871" spans="2:3">
      <c r="B2871" s="20"/>
      <c r="C2871" s="34"/>
    </row>
    <row r="2872" spans="2:3">
      <c r="B2872" s="20"/>
      <c r="C2872" s="34"/>
    </row>
    <row r="2873" spans="2:3">
      <c r="B2873" s="20"/>
      <c r="C2873" s="34"/>
    </row>
    <row r="2874" spans="2:3">
      <c r="B2874" s="20"/>
      <c r="C2874" s="34"/>
    </row>
    <row r="2875" spans="2:3">
      <c r="B2875" s="20"/>
      <c r="C2875" s="34"/>
    </row>
    <row r="2876" spans="2:3">
      <c r="B2876" s="20"/>
      <c r="C2876" s="34"/>
    </row>
    <row r="2877" spans="2:3">
      <c r="B2877" s="20"/>
      <c r="C2877" s="34"/>
    </row>
    <row r="2878" spans="2:3">
      <c r="B2878" s="20"/>
      <c r="C2878" s="34"/>
    </row>
    <row r="2879" spans="2:3">
      <c r="B2879" s="20"/>
      <c r="C2879" s="34"/>
    </row>
    <row r="2880" spans="2:3">
      <c r="B2880" s="20"/>
      <c r="C2880" s="34"/>
    </row>
    <row r="2881" spans="2:3">
      <c r="B2881" s="20"/>
      <c r="C2881" s="34"/>
    </row>
    <row r="2882" spans="2:3">
      <c r="B2882" s="20"/>
      <c r="C2882" s="34"/>
    </row>
    <row r="2883" spans="2:3">
      <c r="B2883" s="20"/>
      <c r="C2883" s="34"/>
    </row>
    <row r="2884" spans="2:3">
      <c r="B2884" s="20"/>
      <c r="C2884" s="34"/>
    </row>
    <row r="2885" spans="2:3">
      <c r="B2885" s="20"/>
      <c r="C2885" s="34"/>
    </row>
    <row r="2886" spans="2:3">
      <c r="B2886" s="20"/>
      <c r="C2886" s="34"/>
    </row>
    <row r="2887" spans="2:3">
      <c r="B2887" s="20"/>
      <c r="C2887" s="34"/>
    </row>
    <row r="2888" spans="2:3">
      <c r="B2888" s="20"/>
      <c r="C2888" s="34"/>
    </row>
    <row r="2889" spans="2:3">
      <c r="B2889" s="20"/>
      <c r="C2889" s="34"/>
    </row>
    <row r="2890" spans="2:3">
      <c r="B2890" s="20"/>
      <c r="C2890" s="34"/>
    </row>
    <row r="2891" spans="2:3">
      <c r="B2891" s="20"/>
      <c r="C2891" s="34"/>
    </row>
    <row r="2892" spans="2:3">
      <c r="B2892" s="20"/>
      <c r="C2892" s="34"/>
    </row>
    <row r="2893" spans="2:3">
      <c r="B2893" s="20"/>
      <c r="C2893" s="34"/>
    </row>
    <row r="2894" spans="2:3">
      <c r="B2894" s="20"/>
      <c r="C2894" s="34"/>
    </row>
    <row r="2895" spans="2:3">
      <c r="B2895" s="20"/>
      <c r="C2895" s="34"/>
    </row>
    <row r="2896" spans="2:3">
      <c r="B2896" s="20"/>
      <c r="C2896" s="34"/>
    </row>
    <row r="2897" spans="2:3">
      <c r="B2897" s="20"/>
      <c r="C2897" s="34"/>
    </row>
    <row r="2898" spans="2:3">
      <c r="B2898" s="20"/>
      <c r="C2898" s="34"/>
    </row>
    <row r="2899" spans="2:3">
      <c r="B2899" s="20"/>
      <c r="C2899" s="34"/>
    </row>
    <row r="2900" spans="2:3">
      <c r="B2900" s="20"/>
      <c r="C2900" s="34"/>
    </row>
    <row r="2901" spans="2:3">
      <c r="B2901" s="20"/>
      <c r="C2901" s="34"/>
    </row>
    <row r="2902" spans="2:3">
      <c r="B2902" s="20"/>
      <c r="C2902" s="34"/>
    </row>
    <row r="2903" spans="2:3">
      <c r="B2903" s="20"/>
      <c r="C2903" s="34"/>
    </row>
    <row r="2904" spans="2:3">
      <c r="B2904" s="20"/>
      <c r="C2904" s="34"/>
    </row>
    <row r="2905" spans="2:3">
      <c r="B2905" s="20"/>
      <c r="C2905" s="34"/>
    </row>
    <row r="2906" spans="2:3">
      <c r="B2906" s="20"/>
      <c r="C2906" s="34"/>
    </row>
    <row r="2907" spans="2:3">
      <c r="B2907" s="20"/>
      <c r="C2907" s="34"/>
    </row>
    <row r="2908" spans="2:3">
      <c r="B2908" s="20"/>
      <c r="C2908" s="34"/>
    </row>
    <row r="2909" spans="2:3">
      <c r="B2909" s="20"/>
      <c r="C2909" s="34"/>
    </row>
    <row r="2910" spans="2:3">
      <c r="B2910" s="20"/>
      <c r="C2910" s="34"/>
    </row>
    <row r="2911" spans="2:3">
      <c r="B2911" s="20"/>
      <c r="C2911" s="34"/>
    </row>
    <row r="2912" spans="2:3">
      <c r="B2912" s="20"/>
      <c r="C2912" s="34"/>
    </row>
    <row r="2913" spans="2:3">
      <c r="B2913" s="20"/>
      <c r="C2913" s="34"/>
    </row>
    <row r="2914" spans="2:3">
      <c r="B2914" s="20"/>
      <c r="C2914" s="34"/>
    </row>
    <row r="2915" spans="2:3">
      <c r="B2915" s="20"/>
      <c r="C2915" s="34"/>
    </row>
    <row r="2916" spans="2:3">
      <c r="B2916" s="20"/>
      <c r="C2916" s="34"/>
    </row>
    <row r="2917" spans="2:3">
      <c r="B2917" s="20"/>
      <c r="C2917" s="34"/>
    </row>
    <row r="2918" spans="2:3">
      <c r="B2918" s="20"/>
      <c r="C2918" s="34"/>
    </row>
    <row r="2919" spans="2:3">
      <c r="B2919" s="20"/>
      <c r="C2919" s="34"/>
    </row>
    <row r="2920" spans="2:3">
      <c r="B2920" s="20"/>
      <c r="C2920" s="34"/>
    </row>
    <row r="2921" spans="2:3">
      <c r="B2921" s="20"/>
      <c r="C2921" s="34"/>
    </row>
    <row r="2922" spans="2:3">
      <c r="B2922" s="20"/>
      <c r="C2922" s="34"/>
    </row>
    <row r="2923" spans="2:3">
      <c r="B2923" s="20"/>
      <c r="C2923" s="34"/>
    </row>
    <row r="2924" spans="2:3">
      <c r="B2924" s="20"/>
      <c r="C2924" s="34"/>
    </row>
    <row r="2925" spans="2:3">
      <c r="B2925" s="20"/>
      <c r="C2925" s="34"/>
    </row>
    <row r="2926" spans="2:3">
      <c r="B2926" s="20"/>
      <c r="C2926" s="34"/>
    </row>
    <row r="2927" spans="2:3">
      <c r="B2927" s="20"/>
      <c r="C2927" s="34"/>
    </row>
    <row r="2928" spans="2:3">
      <c r="B2928" s="20"/>
      <c r="C2928" s="34"/>
    </row>
    <row r="2929" spans="2:3">
      <c r="B2929" s="20"/>
      <c r="C2929" s="34"/>
    </row>
    <row r="2930" spans="2:3">
      <c r="B2930" s="20"/>
      <c r="C2930" s="34"/>
    </row>
    <row r="2931" spans="2:3">
      <c r="B2931" s="20"/>
      <c r="C2931" s="34"/>
    </row>
    <row r="2932" spans="2:3">
      <c r="B2932" s="20"/>
      <c r="C2932" s="34"/>
    </row>
    <row r="2933" spans="2:3">
      <c r="B2933" s="20"/>
      <c r="C2933" s="34"/>
    </row>
    <row r="2934" spans="2:3">
      <c r="B2934" s="20"/>
      <c r="C2934" s="34"/>
    </row>
    <row r="2935" spans="2:3">
      <c r="B2935" s="20"/>
      <c r="C2935" s="34"/>
    </row>
    <row r="2936" spans="2:3">
      <c r="B2936" s="20"/>
      <c r="C2936" s="34"/>
    </row>
    <row r="2937" spans="2:3">
      <c r="B2937" s="20"/>
      <c r="C2937" s="34"/>
    </row>
    <row r="2938" spans="2:3">
      <c r="B2938" s="20"/>
      <c r="C2938" s="34"/>
    </row>
    <row r="2939" spans="2:3">
      <c r="B2939" s="20"/>
      <c r="C2939" s="34"/>
    </row>
    <row r="2940" spans="2:3">
      <c r="B2940" s="20"/>
      <c r="C2940" s="34"/>
    </row>
    <row r="2941" spans="2:3">
      <c r="B2941" s="20"/>
      <c r="C2941" s="34"/>
    </row>
    <row r="2942" spans="2:3">
      <c r="B2942" s="20"/>
      <c r="C2942" s="34"/>
    </row>
    <row r="2943" spans="2:3">
      <c r="B2943" s="20"/>
      <c r="C2943" s="34"/>
    </row>
    <row r="2944" spans="2:3">
      <c r="B2944" s="20"/>
      <c r="C2944" s="34"/>
    </row>
    <row r="2945" spans="2:3">
      <c r="B2945" s="20"/>
      <c r="C2945" s="34"/>
    </row>
    <row r="2946" spans="2:3">
      <c r="B2946" s="20"/>
      <c r="C2946" s="34"/>
    </row>
    <row r="2947" spans="2:3">
      <c r="B2947" s="20"/>
      <c r="C2947" s="34"/>
    </row>
    <row r="2948" spans="2:3">
      <c r="B2948" s="20"/>
      <c r="C2948" s="34"/>
    </row>
    <row r="2949" spans="2:3">
      <c r="B2949" s="20"/>
      <c r="C2949" s="34"/>
    </row>
    <row r="2950" spans="2:3">
      <c r="B2950" s="20"/>
      <c r="C2950" s="34"/>
    </row>
    <row r="2951" spans="2:3">
      <c r="B2951" s="20"/>
      <c r="C2951" s="34"/>
    </row>
    <row r="2952" spans="2:3">
      <c r="B2952" s="20"/>
      <c r="C2952" s="34"/>
    </row>
    <row r="2953" spans="2:3">
      <c r="B2953" s="20"/>
      <c r="C2953" s="34"/>
    </row>
    <row r="2954" spans="2:3">
      <c r="B2954" s="20"/>
      <c r="C2954" s="34"/>
    </row>
    <row r="2955" spans="2:3">
      <c r="B2955" s="20"/>
      <c r="C2955" s="34"/>
    </row>
    <row r="2956" spans="2:3">
      <c r="B2956" s="20"/>
      <c r="C2956" s="34"/>
    </row>
    <row r="2957" spans="2:3">
      <c r="B2957" s="20"/>
      <c r="C2957" s="34"/>
    </row>
    <row r="2958" spans="2:3">
      <c r="B2958" s="20"/>
      <c r="C2958" s="34"/>
    </row>
    <row r="2959" spans="2:3">
      <c r="B2959" s="20"/>
      <c r="C2959" s="34"/>
    </row>
    <row r="2960" spans="2:3">
      <c r="B2960" s="20"/>
      <c r="C2960" s="34"/>
    </row>
    <row r="2961" spans="2:3">
      <c r="B2961" s="20"/>
      <c r="C2961" s="34"/>
    </row>
    <row r="2962" spans="2:3">
      <c r="B2962" s="20"/>
      <c r="C2962" s="34"/>
    </row>
    <row r="2963" spans="2:3">
      <c r="B2963" s="20"/>
      <c r="C2963" s="34"/>
    </row>
    <row r="2964" spans="2:3">
      <c r="B2964" s="20"/>
      <c r="C2964" s="34"/>
    </row>
    <row r="2965" spans="2:3">
      <c r="B2965" s="20"/>
      <c r="C2965" s="34"/>
    </row>
    <row r="2966" spans="2:3">
      <c r="B2966" s="20"/>
      <c r="C2966" s="34"/>
    </row>
    <row r="2967" spans="2:3">
      <c r="B2967" s="20"/>
      <c r="C2967" s="34"/>
    </row>
    <row r="2968" spans="2:3">
      <c r="B2968" s="20"/>
      <c r="C2968" s="34"/>
    </row>
    <row r="2969" spans="2:3">
      <c r="B2969" s="20"/>
      <c r="C2969" s="34"/>
    </row>
    <row r="2970" spans="2:3">
      <c r="B2970" s="20"/>
      <c r="C2970" s="34"/>
    </row>
    <row r="2971" spans="2:3">
      <c r="B2971" s="20"/>
      <c r="C2971" s="34"/>
    </row>
    <row r="2972" spans="2:3">
      <c r="B2972" s="20"/>
      <c r="C2972" s="34"/>
    </row>
    <row r="2973" spans="2:3">
      <c r="B2973" s="20"/>
      <c r="C2973" s="34"/>
    </row>
    <row r="2974" spans="2:3">
      <c r="B2974" s="20"/>
      <c r="C2974" s="34"/>
    </row>
    <row r="2975" spans="2:3">
      <c r="B2975" s="20"/>
      <c r="C2975" s="34"/>
    </row>
    <row r="2976" spans="2:3">
      <c r="B2976" s="20"/>
      <c r="C2976" s="34"/>
    </row>
    <row r="2977" spans="2:3">
      <c r="B2977" s="20"/>
      <c r="C2977" s="34"/>
    </row>
    <row r="2978" spans="2:3">
      <c r="B2978" s="20"/>
      <c r="C2978" s="34"/>
    </row>
    <row r="2979" spans="2:3">
      <c r="B2979" s="20"/>
      <c r="C2979" s="34"/>
    </row>
    <row r="2980" spans="2:3">
      <c r="B2980" s="20"/>
      <c r="C2980" s="34"/>
    </row>
    <row r="2981" spans="2:3">
      <c r="B2981" s="20"/>
      <c r="C2981" s="34"/>
    </row>
    <row r="2982" spans="2:3">
      <c r="B2982" s="20"/>
      <c r="C2982" s="34"/>
    </row>
    <row r="2983" spans="2:3">
      <c r="B2983" s="20"/>
      <c r="C2983" s="34"/>
    </row>
    <row r="2984" spans="2:3">
      <c r="B2984" s="20"/>
      <c r="C2984" s="34"/>
    </row>
    <row r="2985" spans="2:3">
      <c r="B2985" s="20"/>
      <c r="C2985" s="34"/>
    </row>
    <row r="2986" spans="2:3">
      <c r="B2986" s="20"/>
      <c r="C2986" s="34"/>
    </row>
    <row r="2987" spans="2:3">
      <c r="B2987" s="20"/>
      <c r="C2987" s="34"/>
    </row>
    <row r="2988" spans="2:3">
      <c r="B2988" s="20"/>
      <c r="C2988" s="34"/>
    </row>
    <row r="2989" spans="2:3">
      <c r="B2989" s="20"/>
      <c r="C2989" s="34"/>
    </row>
    <row r="2990" spans="2:3">
      <c r="B2990" s="20"/>
      <c r="C2990" s="34"/>
    </row>
    <row r="2991" spans="2:3">
      <c r="B2991" s="20"/>
      <c r="C2991" s="34"/>
    </row>
    <row r="2992" spans="2:3">
      <c r="B2992" s="20"/>
      <c r="C2992" s="34"/>
    </row>
    <row r="2993" spans="2:3">
      <c r="B2993" s="20"/>
      <c r="C2993" s="34"/>
    </row>
    <row r="2994" spans="2:3">
      <c r="B2994" s="20"/>
      <c r="C2994" s="34"/>
    </row>
    <row r="2995" spans="2:3">
      <c r="B2995" s="20"/>
      <c r="C2995" s="34"/>
    </row>
    <row r="2996" spans="2:3">
      <c r="B2996" s="20"/>
      <c r="C2996" s="34"/>
    </row>
    <row r="2997" spans="2:3">
      <c r="B2997" s="20"/>
      <c r="C2997" s="34"/>
    </row>
    <row r="2998" spans="2:3">
      <c r="B2998" s="20"/>
      <c r="C2998" s="34"/>
    </row>
    <row r="2999" spans="2:3">
      <c r="B2999" s="20"/>
      <c r="C2999" s="34"/>
    </row>
    <row r="3000" spans="2:3">
      <c r="B3000" s="20"/>
      <c r="C3000" s="34"/>
    </row>
    <row r="3001" spans="2:3">
      <c r="B3001" s="20"/>
      <c r="C3001" s="34"/>
    </row>
    <row r="3002" spans="2:3">
      <c r="B3002" s="20"/>
      <c r="C3002" s="34"/>
    </row>
    <row r="3003" spans="2:3">
      <c r="B3003" s="20"/>
      <c r="C3003" s="34"/>
    </row>
    <row r="3004" spans="2:3">
      <c r="B3004" s="20"/>
      <c r="C3004" s="34"/>
    </row>
    <row r="3005" spans="2:3">
      <c r="B3005" s="20"/>
      <c r="C3005" s="34"/>
    </row>
    <row r="3006" spans="2:3">
      <c r="B3006" s="20"/>
      <c r="C3006" s="34"/>
    </row>
    <row r="3007" spans="2:3">
      <c r="B3007" s="20"/>
      <c r="C3007" s="34"/>
    </row>
    <row r="3008" spans="2:3">
      <c r="B3008" s="20"/>
      <c r="C3008" s="34"/>
    </row>
    <row r="3009" spans="2:3">
      <c r="B3009" s="20"/>
      <c r="C3009" s="34"/>
    </row>
    <row r="3010" spans="2:3">
      <c r="B3010" s="20"/>
      <c r="C3010" s="34"/>
    </row>
    <row r="3011" spans="2:3">
      <c r="B3011" s="20"/>
      <c r="C3011" s="34"/>
    </row>
    <row r="3012" spans="2:3">
      <c r="B3012" s="20"/>
      <c r="C3012" s="34"/>
    </row>
    <row r="3013" spans="2:3">
      <c r="B3013" s="20"/>
      <c r="C3013" s="34"/>
    </row>
    <row r="3014" spans="2:3">
      <c r="B3014" s="20"/>
      <c r="C3014" s="34"/>
    </row>
    <row r="3015" spans="2:3">
      <c r="B3015" s="20"/>
      <c r="C3015" s="34"/>
    </row>
    <row r="3016" spans="2:3">
      <c r="B3016" s="20"/>
      <c r="C3016" s="34"/>
    </row>
    <row r="3017" spans="2:3">
      <c r="B3017" s="20"/>
      <c r="C3017" s="34"/>
    </row>
    <row r="3018" spans="2:3">
      <c r="B3018" s="20"/>
      <c r="C3018" s="34"/>
    </row>
    <row r="3019" spans="2:3">
      <c r="B3019" s="20"/>
      <c r="C3019" s="34"/>
    </row>
    <row r="3020" spans="2:3">
      <c r="B3020" s="20"/>
      <c r="C3020" s="34"/>
    </row>
    <row r="3021" spans="2:3">
      <c r="B3021" s="20"/>
      <c r="C3021" s="34"/>
    </row>
    <row r="3022" spans="2:3">
      <c r="B3022" s="20"/>
      <c r="C3022" s="34"/>
    </row>
    <row r="3023" spans="2:3">
      <c r="B3023" s="20"/>
      <c r="C3023" s="34"/>
    </row>
    <row r="3024" spans="2:3">
      <c r="B3024" s="20"/>
      <c r="C3024" s="34"/>
    </row>
    <row r="3025" spans="2:3">
      <c r="B3025" s="20"/>
      <c r="C3025" s="34"/>
    </row>
    <row r="3026" spans="2:3">
      <c r="B3026" s="20"/>
      <c r="C3026" s="34"/>
    </row>
    <row r="3027" spans="2:3">
      <c r="B3027" s="20"/>
      <c r="C3027" s="34"/>
    </row>
    <row r="3028" spans="2:3">
      <c r="B3028" s="20"/>
      <c r="C3028" s="34"/>
    </row>
    <row r="3029" spans="2:3">
      <c r="B3029" s="20"/>
      <c r="C3029" s="34"/>
    </row>
    <row r="3030" spans="2:3">
      <c r="B3030" s="20"/>
      <c r="C3030" s="34"/>
    </row>
    <row r="3031" spans="2:3">
      <c r="B3031" s="20"/>
      <c r="C3031" s="34"/>
    </row>
    <row r="3032" spans="2:3">
      <c r="B3032" s="20"/>
      <c r="C3032" s="34"/>
    </row>
    <row r="3033" spans="2:3">
      <c r="B3033" s="20"/>
      <c r="C3033" s="34"/>
    </row>
    <row r="3034" spans="2:3">
      <c r="B3034" s="20"/>
      <c r="C3034" s="34"/>
    </row>
    <row r="3035" spans="2:3">
      <c r="B3035" s="20"/>
      <c r="C3035" s="34"/>
    </row>
    <row r="3036" spans="2:3">
      <c r="B3036" s="20"/>
      <c r="C3036" s="34"/>
    </row>
    <row r="3037" spans="2:3">
      <c r="B3037" s="20"/>
      <c r="C3037" s="34"/>
    </row>
    <row r="3038" spans="2:3">
      <c r="B3038" s="20"/>
      <c r="C3038" s="34"/>
    </row>
    <row r="3039" spans="2:3">
      <c r="B3039" s="20"/>
      <c r="C3039" s="34"/>
    </row>
    <row r="3040" spans="2:3">
      <c r="B3040" s="20"/>
      <c r="C3040" s="34"/>
    </row>
    <row r="3041" spans="2:3">
      <c r="B3041" s="20"/>
      <c r="C3041" s="34"/>
    </row>
    <row r="3042" spans="2:3">
      <c r="B3042" s="20"/>
      <c r="C3042" s="34"/>
    </row>
    <row r="3043" spans="2:3">
      <c r="B3043" s="20"/>
      <c r="C3043" s="34"/>
    </row>
    <row r="3044" spans="2:3">
      <c r="B3044" s="20"/>
      <c r="C3044" s="34"/>
    </row>
    <row r="3045" spans="2:3">
      <c r="B3045" s="20"/>
      <c r="C3045" s="34"/>
    </row>
    <row r="3046" spans="2:3">
      <c r="B3046" s="20"/>
      <c r="C3046" s="34"/>
    </row>
    <row r="3047" spans="2:3">
      <c r="B3047" s="20"/>
      <c r="C3047" s="34"/>
    </row>
    <row r="3048" spans="2:3">
      <c r="B3048" s="20"/>
      <c r="C3048" s="34"/>
    </row>
    <row r="3049" spans="2:3">
      <c r="B3049" s="20"/>
      <c r="C3049" s="34"/>
    </row>
    <row r="3050" spans="2:3">
      <c r="B3050" s="20"/>
      <c r="C3050" s="34"/>
    </row>
    <row r="3051" spans="2:3">
      <c r="B3051" s="20"/>
      <c r="C3051" s="34"/>
    </row>
    <row r="3052" spans="2:3">
      <c r="B3052" s="20"/>
      <c r="C3052" s="34"/>
    </row>
    <row r="3053" spans="2:3">
      <c r="B3053" s="20"/>
      <c r="C3053" s="34"/>
    </row>
    <row r="3054" spans="2:3">
      <c r="B3054" s="20"/>
      <c r="C3054" s="34"/>
    </row>
    <row r="3055" spans="2:3">
      <c r="B3055" s="20"/>
      <c r="C3055" s="34"/>
    </row>
    <row r="3056" spans="2:3">
      <c r="B3056" s="20"/>
      <c r="C3056" s="34"/>
    </row>
    <row r="3057" spans="2:3">
      <c r="B3057" s="20"/>
      <c r="C3057" s="34"/>
    </row>
    <row r="3058" spans="2:3">
      <c r="B3058" s="20"/>
      <c r="C3058" s="34"/>
    </row>
    <row r="3059" spans="2:3">
      <c r="B3059" s="20"/>
      <c r="C3059" s="34"/>
    </row>
    <row r="3060" spans="2:3">
      <c r="B3060" s="20"/>
      <c r="C3060" s="34"/>
    </row>
    <row r="3061" spans="2:3">
      <c r="B3061" s="20"/>
      <c r="C3061" s="34"/>
    </row>
    <row r="3062" spans="2:3">
      <c r="B3062" s="20"/>
      <c r="C3062" s="34"/>
    </row>
    <row r="3063" spans="2:3">
      <c r="B3063" s="20"/>
      <c r="C3063" s="34"/>
    </row>
    <row r="3064" spans="2:3">
      <c r="B3064" s="20"/>
      <c r="C3064" s="34"/>
    </row>
    <row r="3065" spans="2:3">
      <c r="B3065" s="20"/>
      <c r="C3065" s="34"/>
    </row>
    <row r="3066" spans="2:3">
      <c r="B3066" s="20"/>
      <c r="C3066" s="34"/>
    </row>
    <row r="3067" spans="2:3">
      <c r="B3067" s="20"/>
      <c r="C3067" s="34"/>
    </row>
    <row r="3068" spans="2:3">
      <c r="B3068" s="20"/>
      <c r="C3068" s="34"/>
    </row>
    <row r="3069" spans="2:3">
      <c r="B3069" s="20"/>
      <c r="C3069" s="34"/>
    </row>
    <row r="3070" spans="2:3">
      <c r="B3070" s="20"/>
      <c r="C3070" s="34"/>
    </row>
    <row r="3071" spans="2:3">
      <c r="B3071" s="20"/>
      <c r="C3071" s="34"/>
    </row>
    <row r="3072" spans="2:3">
      <c r="B3072" s="20"/>
      <c r="C3072" s="34"/>
    </row>
    <row r="3073" spans="2:3">
      <c r="B3073" s="20"/>
      <c r="C3073" s="34"/>
    </row>
    <row r="3074" spans="2:3">
      <c r="B3074" s="20"/>
      <c r="C3074" s="34"/>
    </row>
    <row r="3075" spans="2:3">
      <c r="B3075" s="20"/>
      <c r="C3075" s="34"/>
    </row>
    <row r="3076" spans="2:3">
      <c r="B3076" s="20"/>
      <c r="C3076" s="34"/>
    </row>
    <row r="3077" spans="2:3">
      <c r="B3077" s="20"/>
      <c r="C3077" s="34"/>
    </row>
    <row r="3078" spans="2:3">
      <c r="B3078" s="20"/>
      <c r="C3078" s="34"/>
    </row>
    <row r="3079" spans="2:3">
      <c r="B3079" s="20"/>
      <c r="C3079" s="34"/>
    </row>
    <row r="3080" spans="2:3">
      <c r="B3080" s="20"/>
      <c r="C3080" s="34"/>
    </row>
    <row r="3081" spans="2:3">
      <c r="B3081" s="20"/>
      <c r="C3081" s="34"/>
    </row>
    <row r="3082" spans="2:3">
      <c r="B3082" s="20"/>
      <c r="C3082" s="34"/>
    </row>
    <row r="3083" spans="2:3">
      <c r="B3083" s="20"/>
      <c r="C3083" s="34"/>
    </row>
    <row r="3084" spans="2:3">
      <c r="B3084" s="20"/>
      <c r="C3084" s="34"/>
    </row>
    <row r="3085" spans="2:3">
      <c r="B3085" s="20"/>
      <c r="C3085" s="34"/>
    </row>
    <row r="3086" spans="2:3">
      <c r="B3086" s="20"/>
      <c r="C3086" s="34"/>
    </row>
    <row r="3087" spans="2:3">
      <c r="B3087" s="20"/>
      <c r="C3087" s="34"/>
    </row>
    <row r="3088" spans="2:3">
      <c r="B3088" s="20"/>
      <c r="C3088" s="34"/>
    </row>
    <row r="3089" spans="2:3">
      <c r="B3089" s="20"/>
      <c r="C3089" s="34"/>
    </row>
    <row r="3090" spans="2:3">
      <c r="B3090" s="20"/>
      <c r="C3090" s="34"/>
    </row>
    <row r="3091" spans="2:3">
      <c r="B3091" s="20"/>
      <c r="C3091" s="34"/>
    </row>
    <row r="3092" spans="2:3">
      <c r="B3092" s="20"/>
      <c r="C3092" s="34"/>
    </row>
    <row r="3093" spans="2:3">
      <c r="B3093" s="20"/>
      <c r="C3093" s="34"/>
    </row>
    <row r="3094" spans="2:3">
      <c r="B3094" s="20"/>
      <c r="C3094" s="34"/>
    </row>
    <row r="3095" spans="2:3">
      <c r="B3095" s="20"/>
      <c r="C3095" s="34"/>
    </row>
    <row r="3096" spans="2:3">
      <c r="B3096" s="20"/>
      <c r="C3096" s="34"/>
    </row>
    <row r="3097" spans="2:3">
      <c r="B3097" s="20"/>
      <c r="C3097" s="34"/>
    </row>
    <row r="3098" spans="2:3">
      <c r="B3098" s="20"/>
      <c r="C3098" s="34"/>
    </row>
    <row r="3099" spans="2:3">
      <c r="B3099" s="20"/>
      <c r="C3099" s="34"/>
    </row>
    <row r="3100" spans="2:3">
      <c r="B3100" s="20"/>
      <c r="C3100" s="34"/>
    </row>
    <row r="3101" spans="2:3">
      <c r="B3101" s="20"/>
      <c r="C3101" s="34"/>
    </row>
    <row r="3102" spans="2:3">
      <c r="B3102" s="20"/>
      <c r="C3102" s="34"/>
    </row>
    <row r="3103" spans="2:3">
      <c r="B3103" s="20"/>
      <c r="C3103" s="34"/>
    </row>
    <row r="3104" spans="2:3">
      <c r="B3104" s="20"/>
      <c r="C3104" s="34"/>
    </row>
    <row r="3105" spans="2:3">
      <c r="B3105" s="20"/>
      <c r="C3105" s="34"/>
    </row>
    <row r="3106" spans="2:3">
      <c r="B3106" s="20"/>
      <c r="C3106" s="34"/>
    </row>
    <row r="3107" spans="2:3">
      <c r="B3107" s="20"/>
      <c r="C3107" s="34"/>
    </row>
    <row r="3108" spans="2:3">
      <c r="B3108" s="20"/>
      <c r="C3108" s="34"/>
    </row>
    <row r="3109" spans="2:3">
      <c r="B3109" s="20"/>
      <c r="C3109" s="34"/>
    </row>
    <row r="3110" spans="2:3">
      <c r="B3110" s="20"/>
      <c r="C3110" s="34"/>
    </row>
    <row r="3111" spans="2:3">
      <c r="B3111" s="20"/>
      <c r="C3111" s="34"/>
    </row>
    <row r="3112" spans="2:3">
      <c r="B3112" s="20"/>
      <c r="C3112" s="34"/>
    </row>
    <row r="3113" spans="2:3">
      <c r="B3113" s="20"/>
      <c r="C3113" s="34"/>
    </row>
    <row r="3114" spans="2:3">
      <c r="B3114" s="20"/>
      <c r="C3114" s="34"/>
    </row>
    <row r="3115" spans="2:3">
      <c r="B3115" s="20"/>
      <c r="C3115" s="34"/>
    </row>
    <row r="3116" spans="2:3">
      <c r="B3116" s="20"/>
      <c r="C3116" s="34"/>
    </row>
    <row r="3117" spans="2:3">
      <c r="B3117" s="20"/>
      <c r="C3117" s="34"/>
    </row>
    <row r="3118" spans="2:3">
      <c r="B3118" s="20"/>
      <c r="C3118" s="34"/>
    </row>
    <row r="3119" spans="2:3">
      <c r="B3119" s="20"/>
      <c r="C3119" s="34"/>
    </row>
    <row r="3120" spans="2:3">
      <c r="B3120" s="20"/>
      <c r="C3120" s="34"/>
    </row>
    <row r="3121" spans="2:3">
      <c r="B3121" s="20"/>
      <c r="C3121" s="34"/>
    </row>
    <row r="3122" spans="2:3">
      <c r="B3122" s="20"/>
      <c r="C3122" s="34"/>
    </row>
    <row r="3123" spans="2:3">
      <c r="B3123" s="20"/>
      <c r="C3123" s="34"/>
    </row>
    <row r="3124" spans="2:3">
      <c r="B3124" s="20"/>
      <c r="C3124" s="34"/>
    </row>
    <row r="3125" spans="2:3">
      <c r="B3125" s="20"/>
      <c r="C3125" s="34"/>
    </row>
    <row r="3126" spans="2:3">
      <c r="B3126" s="20"/>
      <c r="C3126" s="34"/>
    </row>
    <row r="3127" spans="2:3">
      <c r="B3127" s="20"/>
      <c r="C3127" s="34"/>
    </row>
    <row r="3128" spans="2:3">
      <c r="B3128" s="20"/>
      <c r="C3128" s="34"/>
    </row>
    <row r="3129" spans="2:3">
      <c r="B3129" s="20"/>
      <c r="C3129" s="34"/>
    </row>
    <row r="3130" spans="2:3">
      <c r="B3130" s="20"/>
      <c r="C3130" s="34"/>
    </row>
    <row r="3131" spans="2:3">
      <c r="B3131" s="20"/>
      <c r="C3131" s="34"/>
    </row>
    <row r="3132" spans="2:3">
      <c r="B3132" s="20"/>
      <c r="C3132" s="34"/>
    </row>
    <row r="3133" spans="2:3">
      <c r="B3133" s="20"/>
      <c r="C3133" s="34"/>
    </row>
    <row r="3134" spans="2:3">
      <c r="B3134" s="20"/>
      <c r="C3134" s="34"/>
    </row>
    <row r="3135" spans="2:3">
      <c r="B3135" s="20"/>
      <c r="C3135" s="34"/>
    </row>
    <row r="3136" spans="2:3">
      <c r="B3136" s="20"/>
      <c r="C3136" s="34"/>
    </row>
    <row r="3137" spans="2:3">
      <c r="B3137" s="20"/>
      <c r="C3137" s="34"/>
    </row>
    <row r="3138" spans="2:3">
      <c r="B3138" s="20"/>
      <c r="C3138" s="34"/>
    </row>
    <row r="3139" spans="2:3">
      <c r="B3139" s="20"/>
      <c r="C3139" s="34"/>
    </row>
    <row r="3140" spans="2:3">
      <c r="B3140" s="20"/>
      <c r="C3140" s="34"/>
    </row>
    <row r="3141" spans="2:3">
      <c r="B3141" s="20"/>
      <c r="C3141" s="34"/>
    </row>
    <row r="3142" spans="2:3">
      <c r="B3142" s="20"/>
      <c r="C3142" s="34"/>
    </row>
    <row r="3143" spans="2:3">
      <c r="B3143" s="20"/>
    </row>
    <row r="3144" spans="2:3">
      <c r="B3144" s="20"/>
      <c r="C3144" s="34"/>
    </row>
    <row r="3145" spans="2:3">
      <c r="B3145" s="20"/>
      <c r="C3145" s="34"/>
    </row>
    <row r="3146" spans="2:3">
      <c r="B3146" s="20"/>
      <c r="C3146" s="34"/>
    </row>
    <row r="3147" spans="2:3">
      <c r="B3147" s="20"/>
      <c r="C3147" s="34"/>
    </row>
    <row r="3148" spans="2:3">
      <c r="B3148" s="20"/>
      <c r="C3148" s="34"/>
    </row>
    <row r="3149" spans="2:3">
      <c r="B3149" s="20"/>
      <c r="C3149" s="34"/>
    </row>
    <row r="3150" spans="2:3">
      <c r="B3150" s="20"/>
      <c r="C3150" s="34"/>
    </row>
    <row r="3151" spans="2:3">
      <c r="B3151" s="20"/>
      <c r="C3151" s="34"/>
    </row>
    <row r="3152" spans="2:3">
      <c r="B3152" s="20"/>
      <c r="C3152" s="34"/>
    </row>
    <row r="3153" spans="2:3">
      <c r="B3153" s="20"/>
      <c r="C3153" s="34"/>
    </row>
    <row r="3154" spans="2:3">
      <c r="B3154" s="20"/>
      <c r="C3154" s="34"/>
    </row>
    <row r="3155" spans="2:3">
      <c r="B3155" s="20"/>
      <c r="C3155" s="34"/>
    </row>
    <row r="3156" spans="2:3">
      <c r="B3156" s="20"/>
      <c r="C3156" s="34"/>
    </row>
    <row r="3157" spans="2:3">
      <c r="B3157" s="20"/>
      <c r="C3157" s="34"/>
    </row>
    <row r="3158" spans="2:3">
      <c r="B3158" s="20"/>
      <c r="C3158" s="34"/>
    </row>
    <row r="3159" spans="2:3">
      <c r="B3159" s="20"/>
      <c r="C3159" s="34"/>
    </row>
    <row r="3160" spans="2:3">
      <c r="B3160" s="20"/>
      <c r="C3160" s="34"/>
    </row>
    <row r="3161" spans="2:3">
      <c r="B3161" s="20"/>
      <c r="C3161" s="34"/>
    </row>
    <row r="3162" spans="2:3">
      <c r="B3162" s="20"/>
      <c r="C3162" s="34"/>
    </row>
    <row r="3163" spans="2:3">
      <c r="B3163" s="20"/>
      <c r="C3163" s="34"/>
    </row>
    <row r="3164" spans="2:3">
      <c r="B3164" s="20"/>
      <c r="C3164" s="34"/>
    </row>
    <row r="3165" spans="2:3">
      <c r="B3165" s="20"/>
      <c r="C3165" s="34"/>
    </row>
    <row r="3166" spans="2:3">
      <c r="B3166" s="20"/>
      <c r="C3166" s="34"/>
    </row>
    <row r="3167" spans="2:3">
      <c r="B3167" s="20"/>
      <c r="C3167" s="34"/>
    </row>
    <row r="3168" spans="2:3">
      <c r="B3168" s="20"/>
      <c r="C3168" s="34"/>
    </row>
    <row r="3169" spans="2:3">
      <c r="B3169" s="20"/>
      <c r="C3169" s="34"/>
    </row>
    <row r="3170" spans="2:3">
      <c r="B3170" s="20"/>
      <c r="C3170" s="34"/>
    </row>
    <row r="3171" spans="2:3">
      <c r="B3171" s="20"/>
      <c r="C3171" s="34"/>
    </row>
    <row r="3172" spans="2:3">
      <c r="B3172" s="20"/>
      <c r="C3172" s="34"/>
    </row>
    <row r="3173" spans="2:3">
      <c r="B3173" s="20"/>
      <c r="C3173" s="34"/>
    </row>
    <row r="3174" spans="2:3">
      <c r="B3174" s="20"/>
      <c r="C3174" s="34"/>
    </row>
    <row r="3175" spans="2:3">
      <c r="B3175" s="20"/>
      <c r="C3175" s="34"/>
    </row>
    <row r="3176" spans="2:3">
      <c r="B3176" s="20"/>
      <c r="C3176" s="34"/>
    </row>
    <row r="3177" spans="2:3">
      <c r="B3177" s="20"/>
      <c r="C3177" s="34"/>
    </row>
    <row r="3178" spans="2:3">
      <c r="B3178" s="20"/>
      <c r="C3178" s="34"/>
    </row>
    <row r="3179" spans="2:3">
      <c r="B3179" s="20"/>
      <c r="C3179" s="34"/>
    </row>
    <row r="3180" spans="2:3">
      <c r="B3180" s="20"/>
      <c r="C3180" s="34"/>
    </row>
    <row r="3181" spans="2:3">
      <c r="B3181" s="20"/>
      <c r="C3181" s="34"/>
    </row>
    <row r="3182" spans="2:3">
      <c r="B3182" s="20"/>
      <c r="C3182" s="34"/>
    </row>
    <row r="3183" spans="2:3">
      <c r="B3183" s="20"/>
      <c r="C3183" s="34"/>
    </row>
    <row r="3184" spans="2:3">
      <c r="B3184" s="20"/>
      <c r="C3184" s="34"/>
    </row>
    <row r="3185" spans="2:3">
      <c r="B3185" s="20"/>
      <c r="C3185" s="34"/>
    </row>
    <row r="3186" spans="2:3">
      <c r="B3186" s="20"/>
      <c r="C3186" s="34"/>
    </row>
    <row r="3187" spans="2:3">
      <c r="B3187" s="20"/>
      <c r="C3187" s="34"/>
    </row>
    <row r="3188" spans="2:3">
      <c r="B3188" s="20"/>
      <c r="C3188" s="34"/>
    </row>
    <row r="3189" spans="2:3">
      <c r="B3189" s="20"/>
      <c r="C3189" s="34"/>
    </row>
    <row r="3190" spans="2:3">
      <c r="B3190" s="20"/>
      <c r="C3190" s="34"/>
    </row>
    <row r="3191" spans="2:3">
      <c r="B3191" s="20"/>
      <c r="C3191" s="34"/>
    </row>
    <row r="3192" spans="2:3">
      <c r="B3192" s="20"/>
      <c r="C3192" s="34"/>
    </row>
    <row r="3193" spans="2:3">
      <c r="B3193" s="20"/>
      <c r="C3193" s="34"/>
    </row>
    <row r="3194" spans="2:3">
      <c r="B3194" s="20"/>
      <c r="C3194" s="34"/>
    </row>
    <row r="3195" spans="2:3">
      <c r="B3195" s="20"/>
      <c r="C3195" s="34"/>
    </row>
    <row r="3196" spans="2:3">
      <c r="B3196" s="20"/>
      <c r="C3196" s="34"/>
    </row>
    <row r="3197" spans="2:3">
      <c r="B3197" s="20"/>
      <c r="C3197" s="34"/>
    </row>
    <row r="3198" spans="2:3">
      <c r="B3198" s="20"/>
      <c r="C3198" s="34"/>
    </row>
    <row r="3199" spans="2:3">
      <c r="B3199" s="20"/>
      <c r="C3199" s="34"/>
    </row>
    <row r="3200" spans="2:3">
      <c r="B3200" s="20"/>
      <c r="C3200" s="34"/>
    </row>
    <row r="3201" spans="2:3">
      <c r="B3201" s="20"/>
      <c r="C3201" s="34"/>
    </row>
    <row r="3202" spans="2:3">
      <c r="B3202" s="20"/>
      <c r="C3202" s="34"/>
    </row>
    <row r="3203" spans="2:3">
      <c r="B3203" s="20"/>
      <c r="C3203" s="34"/>
    </row>
    <row r="3204" spans="2:3">
      <c r="B3204" s="20"/>
      <c r="C3204" s="34"/>
    </row>
    <row r="3205" spans="2:3">
      <c r="B3205" s="20"/>
      <c r="C3205" s="34"/>
    </row>
    <row r="3206" spans="2:3">
      <c r="B3206" s="20"/>
      <c r="C3206" s="34"/>
    </row>
    <row r="3207" spans="2:3">
      <c r="B3207" s="20"/>
      <c r="C3207" s="34"/>
    </row>
    <row r="3208" spans="2:3">
      <c r="B3208" s="20"/>
      <c r="C3208" s="34"/>
    </row>
    <row r="3209" spans="2:3">
      <c r="B3209" s="20"/>
      <c r="C3209" s="34"/>
    </row>
    <row r="3210" spans="2:3">
      <c r="B3210" s="20"/>
      <c r="C3210" s="34"/>
    </row>
    <row r="3211" spans="2:3">
      <c r="B3211" s="20"/>
      <c r="C3211" s="34"/>
    </row>
    <row r="3212" spans="2:3">
      <c r="B3212" s="20"/>
      <c r="C3212" s="34"/>
    </row>
    <row r="3213" spans="2:3">
      <c r="B3213" s="20"/>
      <c r="C3213" s="34"/>
    </row>
    <row r="3214" spans="2:3">
      <c r="B3214" s="20"/>
      <c r="C3214" s="34"/>
    </row>
    <row r="3215" spans="2:3">
      <c r="B3215" s="20"/>
      <c r="C3215" s="34"/>
    </row>
    <row r="3216" spans="2:3">
      <c r="B3216" s="20"/>
      <c r="C3216" s="34"/>
    </row>
    <row r="3217" spans="2:3">
      <c r="B3217" s="20"/>
      <c r="C3217" s="34"/>
    </row>
    <row r="3218" spans="2:3">
      <c r="B3218" s="20"/>
      <c r="C3218" s="34"/>
    </row>
    <row r="3219" spans="2:3">
      <c r="B3219" s="20"/>
      <c r="C3219" s="34"/>
    </row>
    <row r="3220" spans="2:3">
      <c r="B3220" s="20"/>
      <c r="C3220" s="34"/>
    </row>
    <row r="3221" spans="2:3">
      <c r="B3221" s="20"/>
      <c r="C3221" s="34"/>
    </row>
    <row r="3222" spans="2:3">
      <c r="B3222" s="20"/>
      <c r="C3222" s="34"/>
    </row>
    <row r="3223" spans="2:3">
      <c r="B3223" s="20"/>
      <c r="C3223" s="34"/>
    </row>
    <row r="3224" spans="2:3">
      <c r="B3224" s="20"/>
      <c r="C3224" s="34"/>
    </row>
    <row r="3225" spans="2:3">
      <c r="B3225" s="20"/>
      <c r="C3225" s="34"/>
    </row>
    <row r="3226" spans="2:3">
      <c r="B3226" s="20"/>
      <c r="C3226" s="34"/>
    </row>
    <row r="3227" spans="2:3">
      <c r="B3227" s="20"/>
      <c r="C3227" s="34"/>
    </row>
    <row r="3228" spans="2:3">
      <c r="B3228" s="20"/>
      <c r="C3228" s="34"/>
    </row>
    <row r="3229" spans="2:3">
      <c r="B3229" s="20"/>
      <c r="C3229" s="34"/>
    </row>
    <row r="3230" spans="2:3">
      <c r="B3230" s="20"/>
      <c r="C3230" s="34"/>
    </row>
    <row r="3231" spans="2:3">
      <c r="B3231" s="20"/>
      <c r="C3231" s="34"/>
    </row>
    <row r="3232" spans="2:3">
      <c r="B3232" s="20"/>
      <c r="C3232" s="34"/>
    </row>
    <row r="3233" spans="2:3">
      <c r="B3233" s="20"/>
      <c r="C3233" s="34"/>
    </row>
    <row r="3234" spans="2:3">
      <c r="B3234" s="20"/>
      <c r="C3234" s="34"/>
    </row>
    <row r="3235" spans="2:3">
      <c r="B3235" s="20"/>
      <c r="C3235" s="34"/>
    </row>
    <row r="3236" spans="2:3">
      <c r="B3236" s="20"/>
      <c r="C3236" s="34"/>
    </row>
    <row r="3237" spans="2:3">
      <c r="B3237" s="20"/>
      <c r="C3237" s="34"/>
    </row>
    <row r="3238" spans="2:3">
      <c r="B3238" s="20"/>
      <c r="C3238" s="34"/>
    </row>
    <row r="3239" spans="2:3">
      <c r="B3239" s="20"/>
      <c r="C3239" s="34"/>
    </row>
    <row r="3240" spans="2:3">
      <c r="B3240" s="20"/>
      <c r="C3240" s="34"/>
    </row>
    <row r="3241" spans="2:3">
      <c r="B3241" s="20"/>
      <c r="C3241" s="34"/>
    </row>
    <row r="3242" spans="2:3">
      <c r="B3242" s="20"/>
      <c r="C3242" s="34"/>
    </row>
    <row r="3243" spans="2:3">
      <c r="B3243" s="20"/>
      <c r="C3243" s="34"/>
    </row>
    <row r="3244" spans="2:3">
      <c r="B3244" s="20"/>
      <c r="C3244" s="34"/>
    </row>
    <row r="3245" spans="2:3">
      <c r="B3245" s="20"/>
      <c r="C3245" s="34"/>
    </row>
    <row r="3246" spans="2:3">
      <c r="B3246" s="20"/>
      <c r="C3246" s="34"/>
    </row>
    <row r="3247" spans="2:3">
      <c r="B3247" s="20"/>
      <c r="C3247" s="34"/>
    </row>
    <row r="3248" spans="2:3">
      <c r="B3248" s="20"/>
      <c r="C3248" s="34"/>
    </row>
    <row r="3249" spans="2:3">
      <c r="B3249" s="20"/>
      <c r="C3249" s="34"/>
    </row>
    <row r="3250" spans="2:3">
      <c r="B3250" s="20"/>
      <c r="C3250" s="34"/>
    </row>
    <row r="3251" spans="2:3">
      <c r="B3251" s="20"/>
      <c r="C3251" s="34"/>
    </row>
    <row r="3252" spans="2:3">
      <c r="B3252" s="20"/>
      <c r="C3252" s="34"/>
    </row>
    <row r="3253" spans="2:3">
      <c r="B3253" s="20"/>
      <c r="C3253" s="34"/>
    </row>
    <row r="3254" spans="2:3">
      <c r="B3254" s="20"/>
      <c r="C3254" s="34"/>
    </row>
    <row r="3255" spans="2:3">
      <c r="B3255" s="20"/>
      <c r="C3255" s="34"/>
    </row>
    <row r="3256" spans="2:3">
      <c r="B3256" s="20"/>
      <c r="C3256" s="34"/>
    </row>
    <row r="3257" spans="2:3">
      <c r="B3257" s="20"/>
      <c r="C3257" s="34"/>
    </row>
    <row r="3258" spans="2:3">
      <c r="B3258" s="20"/>
      <c r="C3258" s="34"/>
    </row>
    <row r="3259" spans="2:3">
      <c r="B3259" s="20"/>
      <c r="C3259" s="34"/>
    </row>
    <row r="3260" spans="2:3">
      <c r="B3260" s="20"/>
      <c r="C3260" s="34"/>
    </row>
    <row r="3261" spans="2:3">
      <c r="B3261" s="20"/>
      <c r="C3261" s="34"/>
    </row>
    <row r="3262" spans="2:3">
      <c r="B3262" s="20"/>
      <c r="C3262" s="34"/>
    </row>
    <row r="3263" spans="2:3">
      <c r="B3263" s="20"/>
      <c r="C3263" s="34"/>
    </row>
    <row r="3264" spans="2:3">
      <c r="B3264" s="20"/>
      <c r="C3264" s="34"/>
    </row>
    <row r="3265" spans="2:3">
      <c r="B3265" s="20"/>
      <c r="C3265" s="34"/>
    </row>
    <row r="3266" spans="2:3">
      <c r="B3266" s="20"/>
      <c r="C3266" s="34"/>
    </row>
    <row r="3267" spans="2:3">
      <c r="B3267" s="20"/>
      <c r="C3267" s="34"/>
    </row>
    <row r="3268" spans="2:3">
      <c r="B3268" s="20"/>
      <c r="C3268" s="34"/>
    </row>
    <row r="3269" spans="2:3">
      <c r="B3269" s="20"/>
      <c r="C3269" s="34"/>
    </row>
    <row r="3270" spans="2:3">
      <c r="B3270" s="20"/>
      <c r="C3270" s="34"/>
    </row>
    <row r="3271" spans="2:3">
      <c r="B3271" s="20"/>
      <c r="C3271" s="34"/>
    </row>
    <row r="3272" spans="2:3">
      <c r="B3272" s="20"/>
      <c r="C3272" s="34"/>
    </row>
    <row r="3273" spans="2:3">
      <c r="B3273" s="20"/>
      <c r="C3273" s="34"/>
    </row>
    <row r="3274" spans="2:3">
      <c r="B3274" s="20"/>
      <c r="C3274" s="34"/>
    </row>
    <row r="3275" spans="2:3">
      <c r="B3275" s="20"/>
      <c r="C3275" s="34"/>
    </row>
    <row r="3276" spans="2:3">
      <c r="B3276" s="20"/>
      <c r="C3276" s="34"/>
    </row>
    <row r="3277" spans="2:3">
      <c r="B3277" s="20"/>
      <c r="C3277" s="34"/>
    </row>
    <row r="3278" spans="2:3">
      <c r="B3278" s="20"/>
      <c r="C3278" s="34"/>
    </row>
    <row r="3279" spans="2:3">
      <c r="B3279" s="20"/>
      <c r="C3279" s="34"/>
    </row>
    <row r="3280" spans="2:3">
      <c r="B3280" s="20"/>
      <c r="C3280" s="34"/>
    </row>
    <row r="3281" spans="2:3">
      <c r="B3281" s="20"/>
      <c r="C3281" s="34"/>
    </row>
    <row r="3282" spans="2:3">
      <c r="B3282" s="20"/>
      <c r="C3282" s="34"/>
    </row>
    <row r="3283" spans="2:3">
      <c r="B3283" s="20"/>
      <c r="C3283" s="34"/>
    </row>
    <row r="3284" spans="2:3">
      <c r="B3284" s="20"/>
      <c r="C3284" s="34"/>
    </row>
    <row r="3285" spans="2:3">
      <c r="B3285" s="20"/>
      <c r="C3285" s="34"/>
    </row>
    <row r="3286" spans="2:3">
      <c r="B3286" s="20"/>
      <c r="C3286" s="34"/>
    </row>
    <row r="3287" spans="2:3">
      <c r="B3287" s="20"/>
      <c r="C3287" s="34"/>
    </row>
    <row r="3288" spans="2:3">
      <c r="B3288" s="20"/>
      <c r="C3288" s="34"/>
    </row>
    <row r="3289" spans="2:3">
      <c r="B3289" s="20"/>
      <c r="C3289" s="34"/>
    </row>
    <row r="3290" spans="2:3">
      <c r="B3290" s="20"/>
      <c r="C3290" s="34"/>
    </row>
    <row r="3291" spans="2:3">
      <c r="B3291" s="20"/>
      <c r="C3291" s="34"/>
    </row>
    <row r="3292" spans="2:3">
      <c r="B3292" s="20"/>
      <c r="C3292" s="34"/>
    </row>
    <row r="3293" spans="2:3">
      <c r="B3293" s="20"/>
      <c r="C3293" s="34"/>
    </row>
    <row r="3294" spans="2:3">
      <c r="B3294" s="20"/>
      <c r="C3294" s="34"/>
    </row>
    <row r="3295" spans="2:3">
      <c r="B3295" s="20"/>
      <c r="C3295" s="34"/>
    </row>
    <row r="3296" spans="2:3">
      <c r="B3296" s="20"/>
      <c r="C3296" s="34"/>
    </row>
    <row r="3297" spans="2:3">
      <c r="B3297" s="20"/>
      <c r="C3297" s="34"/>
    </row>
    <row r="3298" spans="2:3">
      <c r="B3298" s="20"/>
      <c r="C3298" s="34"/>
    </row>
    <row r="3299" spans="2:3">
      <c r="B3299" s="20"/>
      <c r="C3299" s="34"/>
    </row>
    <row r="3300" spans="2:3">
      <c r="B3300" s="20"/>
      <c r="C3300" s="34"/>
    </row>
    <row r="3301" spans="2:3">
      <c r="B3301" s="20"/>
      <c r="C3301" s="34"/>
    </row>
    <row r="3302" spans="2:3">
      <c r="B3302" s="20"/>
      <c r="C3302" s="34"/>
    </row>
    <row r="3303" spans="2:3">
      <c r="B3303" s="20"/>
      <c r="C3303" s="34"/>
    </row>
    <row r="3304" spans="2:3">
      <c r="B3304" s="20"/>
      <c r="C3304" s="34"/>
    </row>
    <row r="3305" spans="2:3">
      <c r="B3305" s="20"/>
      <c r="C3305" s="34"/>
    </row>
    <row r="3306" spans="2:3">
      <c r="B3306" s="20"/>
      <c r="C3306" s="34"/>
    </row>
    <row r="3307" spans="2:3">
      <c r="B3307" s="20"/>
      <c r="C3307" s="34"/>
    </row>
    <row r="3308" spans="2:3">
      <c r="B3308" s="20"/>
      <c r="C3308" s="34"/>
    </row>
    <row r="3309" spans="2:3">
      <c r="B3309" s="20"/>
      <c r="C3309" s="34"/>
    </row>
    <row r="3310" spans="2:3">
      <c r="B3310" s="20"/>
      <c r="C3310" s="34"/>
    </row>
    <row r="3311" spans="2:3">
      <c r="B3311" s="20"/>
      <c r="C3311" s="34"/>
    </row>
    <row r="3312" spans="2:3">
      <c r="B3312" s="20"/>
      <c r="C3312" s="34"/>
    </row>
    <row r="3313" spans="2:3">
      <c r="B3313" s="20"/>
      <c r="C3313" s="34"/>
    </row>
    <row r="3314" spans="2:3">
      <c r="B3314" s="20"/>
      <c r="C3314" s="34"/>
    </row>
    <row r="3315" spans="2:3">
      <c r="B3315" s="20"/>
      <c r="C3315" s="34"/>
    </row>
    <row r="3316" spans="2:3">
      <c r="B3316" s="20"/>
      <c r="C3316" s="34"/>
    </row>
    <row r="3317" spans="2:3">
      <c r="B3317" s="20"/>
      <c r="C3317" s="34"/>
    </row>
    <row r="3318" spans="2:3">
      <c r="B3318" s="20"/>
      <c r="C3318" s="34"/>
    </row>
    <row r="3319" spans="2:3">
      <c r="B3319" s="20"/>
      <c r="C3319" s="34"/>
    </row>
    <row r="3320" spans="2:3">
      <c r="B3320" s="20"/>
      <c r="C3320" s="34"/>
    </row>
    <row r="3321" spans="2:3">
      <c r="B3321" s="20"/>
      <c r="C3321" s="34"/>
    </row>
    <row r="3322" spans="2:3">
      <c r="B3322" s="20"/>
      <c r="C3322" s="34"/>
    </row>
    <row r="3323" spans="2:3">
      <c r="B3323" s="20"/>
      <c r="C3323" s="34"/>
    </row>
    <row r="3324" spans="2:3">
      <c r="B3324" s="20"/>
      <c r="C3324" s="34"/>
    </row>
    <row r="3325" spans="2:3">
      <c r="B3325" s="20"/>
      <c r="C3325" s="34"/>
    </row>
    <row r="3326" spans="2:3">
      <c r="B3326" s="20"/>
      <c r="C3326" s="34"/>
    </row>
    <row r="3327" spans="2:3">
      <c r="B3327" s="20"/>
      <c r="C3327" s="34"/>
    </row>
    <row r="3328" spans="2:3">
      <c r="B3328" s="20"/>
      <c r="C3328" s="34"/>
    </row>
    <row r="3329" spans="2:3">
      <c r="B3329" s="20"/>
      <c r="C3329" s="34"/>
    </row>
    <row r="3330" spans="2:3">
      <c r="B3330" s="20"/>
      <c r="C3330" s="34"/>
    </row>
    <row r="3331" spans="2:3">
      <c r="B3331" s="20"/>
      <c r="C3331" s="34"/>
    </row>
    <row r="3332" spans="2:3">
      <c r="B3332" s="20"/>
      <c r="C3332" s="34"/>
    </row>
    <row r="3333" spans="2:3">
      <c r="B3333" s="20"/>
      <c r="C3333" s="34"/>
    </row>
    <row r="3334" spans="2:3">
      <c r="B3334" s="20"/>
      <c r="C3334" s="34"/>
    </row>
    <row r="3335" spans="2:3">
      <c r="B3335" s="20"/>
      <c r="C3335" s="34"/>
    </row>
    <row r="3336" spans="2:3">
      <c r="B3336" s="20"/>
      <c r="C3336" s="34"/>
    </row>
    <row r="3337" spans="2:3">
      <c r="B3337" s="20"/>
      <c r="C3337" s="34"/>
    </row>
    <row r="3338" spans="2:3">
      <c r="B3338" s="20"/>
      <c r="C3338" s="34"/>
    </row>
    <row r="3339" spans="2:3">
      <c r="B3339" s="20"/>
      <c r="C3339" s="34"/>
    </row>
    <row r="3340" spans="2:3">
      <c r="B3340" s="20"/>
      <c r="C3340" s="34"/>
    </row>
    <row r="3341" spans="2:3">
      <c r="B3341" s="20"/>
      <c r="C3341" s="34"/>
    </row>
    <row r="3342" spans="2:3">
      <c r="B3342" s="20"/>
      <c r="C3342" s="34"/>
    </row>
    <row r="3343" spans="2:3">
      <c r="B3343" s="20"/>
      <c r="C3343" s="34"/>
    </row>
    <row r="3344" spans="2:3">
      <c r="B3344" s="20"/>
      <c r="C3344" s="34"/>
    </row>
    <row r="3345" spans="2:3">
      <c r="B3345" s="20"/>
      <c r="C3345" s="34"/>
    </row>
    <row r="3346" spans="2:3">
      <c r="B3346" s="20"/>
      <c r="C3346" s="34"/>
    </row>
    <row r="3347" spans="2:3">
      <c r="B3347" s="20"/>
      <c r="C3347" s="34"/>
    </row>
    <row r="3348" spans="2:3">
      <c r="B3348" s="20"/>
      <c r="C3348" s="34"/>
    </row>
    <row r="3349" spans="2:3">
      <c r="B3349" s="20"/>
      <c r="C3349" s="34"/>
    </row>
    <row r="3350" spans="2:3">
      <c r="B3350" s="20"/>
      <c r="C3350" s="34"/>
    </row>
    <row r="3351" spans="2:3">
      <c r="B3351" s="20"/>
      <c r="C3351" s="34"/>
    </row>
    <row r="3352" spans="2:3">
      <c r="B3352" s="20"/>
      <c r="C3352" s="34"/>
    </row>
    <row r="3353" spans="2:3">
      <c r="B3353" s="20"/>
      <c r="C3353" s="34"/>
    </row>
    <row r="3354" spans="2:3">
      <c r="B3354" s="20"/>
      <c r="C3354" s="34"/>
    </row>
    <row r="3355" spans="2:3">
      <c r="B3355" s="20"/>
      <c r="C3355" s="34"/>
    </row>
    <row r="3356" spans="2:3">
      <c r="B3356" s="20"/>
      <c r="C3356" s="34"/>
    </row>
    <row r="3357" spans="2:3">
      <c r="B3357" s="20"/>
      <c r="C3357" s="34"/>
    </row>
    <row r="3358" spans="2:3">
      <c r="B3358" s="20"/>
      <c r="C3358" s="34"/>
    </row>
    <row r="3359" spans="2:3">
      <c r="B3359" s="20"/>
      <c r="C3359" s="34"/>
    </row>
    <row r="3360" spans="2:3">
      <c r="B3360" s="20"/>
      <c r="C3360" s="34"/>
    </row>
    <row r="3361" spans="2:3">
      <c r="B3361" s="20"/>
      <c r="C3361" s="34"/>
    </row>
    <row r="3362" spans="2:3">
      <c r="B3362" s="20"/>
      <c r="C3362" s="34"/>
    </row>
    <row r="3363" spans="2:3">
      <c r="B3363" s="20"/>
      <c r="C3363" s="34"/>
    </row>
    <row r="3364" spans="2:3">
      <c r="B3364" s="20"/>
      <c r="C3364" s="34"/>
    </row>
    <row r="3365" spans="2:3">
      <c r="B3365" s="20"/>
      <c r="C3365" s="34"/>
    </row>
    <row r="3366" spans="2:3">
      <c r="B3366" s="20"/>
      <c r="C3366" s="34"/>
    </row>
    <row r="3367" spans="2:3">
      <c r="B3367" s="20"/>
      <c r="C3367" s="34"/>
    </row>
    <row r="3368" spans="2:3">
      <c r="B3368" s="20"/>
      <c r="C3368" s="34"/>
    </row>
    <row r="3369" spans="2:3">
      <c r="B3369" s="20"/>
      <c r="C3369" s="34"/>
    </row>
    <row r="3370" spans="2:3">
      <c r="B3370" s="20"/>
      <c r="C3370" s="34"/>
    </row>
    <row r="3371" spans="2:3">
      <c r="B3371" s="20"/>
      <c r="C3371" s="34"/>
    </row>
    <row r="3372" spans="2:3">
      <c r="B3372" s="20"/>
      <c r="C3372" s="34"/>
    </row>
    <row r="3373" spans="2:3">
      <c r="B3373" s="20"/>
      <c r="C3373" s="34"/>
    </row>
    <row r="3374" spans="2:3">
      <c r="B3374" s="20"/>
      <c r="C3374" s="34"/>
    </row>
    <row r="3375" spans="2:3">
      <c r="B3375" s="20"/>
      <c r="C3375" s="34"/>
    </row>
    <row r="3376" spans="2:3">
      <c r="B3376" s="20"/>
      <c r="C3376" s="34"/>
    </row>
    <row r="3377" spans="2:3">
      <c r="B3377" s="20"/>
      <c r="C3377" s="34"/>
    </row>
    <row r="3378" spans="2:3">
      <c r="B3378" s="20"/>
      <c r="C3378" s="34"/>
    </row>
    <row r="3379" spans="2:3">
      <c r="B3379" s="20"/>
      <c r="C3379" s="34"/>
    </row>
    <row r="3380" spans="2:3">
      <c r="B3380" s="20"/>
      <c r="C3380" s="34"/>
    </row>
    <row r="3381" spans="2:3">
      <c r="B3381" s="20"/>
      <c r="C3381" s="34"/>
    </row>
    <row r="3382" spans="2:3">
      <c r="B3382" s="20"/>
      <c r="C3382" s="34"/>
    </row>
    <row r="3383" spans="2:3">
      <c r="B3383" s="20"/>
      <c r="C3383" s="34"/>
    </row>
    <row r="3384" spans="2:3">
      <c r="B3384" s="20"/>
      <c r="C3384" s="34"/>
    </row>
    <row r="3385" spans="2:3">
      <c r="B3385" s="20"/>
      <c r="C3385" s="34"/>
    </row>
    <row r="3386" spans="2:3">
      <c r="B3386" s="20"/>
      <c r="C3386" s="34"/>
    </row>
    <row r="3387" spans="2:3">
      <c r="B3387" s="20"/>
      <c r="C3387" s="34"/>
    </row>
    <row r="3388" spans="2:3">
      <c r="B3388" s="20"/>
      <c r="C3388" s="34"/>
    </row>
    <row r="3389" spans="2:3">
      <c r="B3389" s="20"/>
      <c r="C3389" s="34"/>
    </row>
    <row r="3390" spans="2:3">
      <c r="B3390" s="20"/>
      <c r="C3390" s="34"/>
    </row>
    <row r="3391" spans="2:3">
      <c r="B3391" s="20"/>
      <c r="C3391" s="34"/>
    </row>
    <row r="3392" spans="2:3">
      <c r="B3392" s="20"/>
      <c r="C3392" s="34"/>
    </row>
    <row r="3393" spans="2:3">
      <c r="B3393" s="20"/>
      <c r="C3393" s="34"/>
    </row>
    <row r="3394" spans="2:3">
      <c r="B3394" s="20"/>
      <c r="C3394" s="34"/>
    </row>
    <row r="3395" spans="2:3">
      <c r="B3395" s="20"/>
      <c r="C3395" s="34"/>
    </row>
    <row r="3396" spans="2:3">
      <c r="B3396" s="20"/>
      <c r="C3396" s="34"/>
    </row>
    <row r="3397" spans="2:3">
      <c r="B3397" s="20"/>
      <c r="C3397" s="34"/>
    </row>
    <row r="3398" spans="2:3">
      <c r="B3398" s="20"/>
      <c r="C3398" s="34"/>
    </row>
    <row r="3399" spans="2:3">
      <c r="B3399" s="20"/>
      <c r="C3399" s="34"/>
    </row>
    <row r="3400" spans="2:3">
      <c r="B3400" s="20"/>
      <c r="C3400" s="34"/>
    </row>
    <row r="3401" spans="2:3">
      <c r="B3401" s="20"/>
      <c r="C3401" s="34"/>
    </row>
    <row r="3402" spans="2:3">
      <c r="B3402" s="20"/>
      <c r="C3402" s="34"/>
    </row>
    <row r="3403" spans="2:3">
      <c r="B3403" s="20"/>
      <c r="C3403" s="34"/>
    </row>
    <row r="3404" spans="2:3">
      <c r="B3404" s="20"/>
      <c r="C3404" s="34"/>
    </row>
    <row r="3405" spans="2:3">
      <c r="B3405" s="20"/>
      <c r="C3405" s="34"/>
    </row>
    <row r="3406" spans="2:3">
      <c r="B3406" s="20"/>
      <c r="C3406" s="34"/>
    </row>
    <row r="3407" spans="2:3">
      <c r="B3407" s="20"/>
      <c r="C3407" s="34"/>
    </row>
    <row r="3408" spans="2:3">
      <c r="B3408" s="20"/>
      <c r="C3408" s="34"/>
    </row>
    <row r="3409" spans="2:3">
      <c r="B3409" s="20"/>
      <c r="C3409" s="34"/>
    </row>
    <row r="3410" spans="2:3">
      <c r="B3410" s="20"/>
      <c r="C3410" s="34"/>
    </row>
    <row r="3411" spans="2:3">
      <c r="B3411" s="20"/>
      <c r="C3411" s="34"/>
    </row>
    <row r="3412" spans="2:3">
      <c r="B3412" s="20"/>
      <c r="C3412" s="34"/>
    </row>
    <row r="3413" spans="2:3">
      <c r="B3413" s="20"/>
      <c r="C3413" s="34"/>
    </row>
    <row r="3414" spans="2:3">
      <c r="B3414" s="20"/>
      <c r="C3414" s="34"/>
    </row>
    <row r="3415" spans="2:3">
      <c r="B3415" s="20"/>
      <c r="C3415" s="34"/>
    </row>
    <row r="3416" spans="2:3">
      <c r="B3416" s="20"/>
      <c r="C3416" s="34"/>
    </row>
    <row r="3417" spans="2:3">
      <c r="B3417" s="20"/>
      <c r="C3417" s="34"/>
    </row>
    <row r="3418" spans="2:3">
      <c r="B3418" s="20"/>
      <c r="C3418" s="34"/>
    </row>
    <row r="3419" spans="2:3">
      <c r="B3419" s="20"/>
      <c r="C3419" s="34"/>
    </row>
    <row r="3420" spans="2:3">
      <c r="B3420" s="20"/>
      <c r="C3420" s="34"/>
    </row>
    <row r="3421" spans="2:3">
      <c r="B3421" s="20"/>
      <c r="C3421" s="34"/>
    </row>
    <row r="3422" spans="2:3">
      <c r="B3422" s="20"/>
      <c r="C3422" s="34"/>
    </row>
    <row r="3423" spans="2:3">
      <c r="B3423" s="20"/>
      <c r="C3423" s="34"/>
    </row>
    <row r="3424" spans="2:3">
      <c r="B3424" s="20"/>
      <c r="C3424" s="34"/>
    </row>
    <row r="3425" spans="2:3">
      <c r="B3425" s="20"/>
      <c r="C3425" s="34"/>
    </row>
    <row r="3426" spans="2:3">
      <c r="B3426" s="20"/>
      <c r="C3426" s="34"/>
    </row>
    <row r="3427" spans="2:3">
      <c r="B3427" s="20"/>
      <c r="C3427" s="34"/>
    </row>
    <row r="3428" spans="2:3">
      <c r="B3428" s="20"/>
      <c r="C3428" s="34"/>
    </row>
    <row r="3429" spans="2:3">
      <c r="B3429" s="20"/>
      <c r="C3429" s="34"/>
    </row>
    <row r="3430" spans="2:3">
      <c r="B3430" s="20"/>
      <c r="C3430" s="34"/>
    </row>
    <row r="3431" spans="2:3">
      <c r="B3431" s="20"/>
      <c r="C3431" s="34"/>
    </row>
    <row r="3432" spans="2:3">
      <c r="B3432" s="20"/>
      <c r="C3432" s="34"/>
    </row>
    <row r="3433" spans="2:3">
      <c r="B3433" s="20"/>
      <c r="C3433" s="34"/>
    </row>
    <row r="3434" spans="2:3">
      <c r="B3434" s="20"/>
      <c r="C3434" s="34"/>
    </row>
    <row r="3435" spans="2:3">
      <c r="B3435" s="20"/>
      <c r="C3435" s="34"/>
    </row>
    <row r="3436" spans="2:3">
      <c r="B3436" s="20"/>
      <c r="C3436" s="34"/>
    </row>
    <row r="3437" spans="2:3">
      <c r="B3437" s="20"/>
      <c r="C3437" s="34"/>
    </row>
    <row r="3438" spans="2:3">
      <c r="B3438" s="20"/>
      <c r="C3438" s="34"/>
    </row>
    <row r="3439" spans="2:3">
      <c r="B3439" s="20"/>
      <c r="C3439" s="34"/>
    </row>
    <row r="3440" spans="2:3">
      <c r="B3440" s="20"/>
      <c r="C3440" s="34"/>
    </row>
    <row r="3441" spans="2:3">
      <c r="B3441" s="20"/>
      <c r="C3441" s="34"/>
    </row>
    <row r="3442" spans="2:3">
      <c r="B3442" s="20"/>
      <c r="C3442" s="34"/>
    </row>
    <row r="3443" spans="2:3">
      <c r="B3443" s="20"/>
      <c r="C3443" s="34"/>
    </row>
    <row r="3444" spans="2:3">
      <c r="B3444" s="20"/>
      <c r="C3444" s="34"/>
    </row>
    <row r="3445" spans="2:3">
      <c r="B3445" s="20"/>
      <c r="C3445" s="34"/>
    </row>
    <row r="3446" spans="2:3">
      <c r="B3446" s="20"/>
      <c r="C3446" s="34"/>
    </row>
    <row r="3447" spans="2:3">
      <c r="B3447" s="20"/>
      <c r="C3447" s="34"/>
    </row>
    <row r="3448" spans="2:3">
      <c r="B3448" s="20"/>
      <c r="C3448" s="34"/>
    </row>
    <row r="3449" spans="2:3">
      <c r="B3449" s="20"/>
      <c r="C3449" s="34"/>
    </row>
    <row r="3450" spans="2:3">
      <c r="B3450" s="20"/>
      <c r="C3450" s="34"/>
    </row>
    <row r="3451" spans="2:3">
      <c r="B3451" s="20"/>
      <c r="C3451" s="34"/>
    </row>
    <row r="3452" spans="2:3">
      <c r="B3452" s="20"/>
      <c r="C3452" s="34"/>
    </row>
    <row r="3453" spans="2:3">
      <c r="B3453" s="20"/>
      <c r="C3453" s="34"/>
    </row>
    <row r="3454" spans="2:3">
      <c r="B3454" s="20"/>
      <c r="C3454" s="34"/>
    </row>
    <row r="3455" spans="2:3">
      <c r="B3455" s="20"/>
      <c r="C3455" s="34"/>
    </row>
    <row r="3456" spans="2:3">
      <c r="B3456" s="20"/>
      <c r="C3456" s="34"/>
    </row>
    <row r="3457" spans="2:3">
      <c r="B3457" s="20"/>
      <c r="C3457" s="34"/>
    </row>
    <row r="3458" spans="2:3">
      <c r="B3458" s="20"/>
      <c r="C3458" s="34"/>
    </row>
    <row r="3459" spans="2:3">
      <c r="B3459" s="20"/>
      <c r="C3459" s="34"/>
    </row>
    <row r="3460" spans="2:3">
      <c r="B3460" s="20"/>
      <c r="C3460" s="34"/>
    </row>
    <row r="3461" spans="2:3">
      <c r="B3461" s="20"/>
      <c r="C3461" s="34"/>
    </row>
    <row r="3462" spans="2:3">
      <c r="B3462" s="20"/>
      <c r="C3462" s="34"/>
    </row>
    <row r="3463" spans="2:3">
      <c r="B3463" s="20"/>
      <c r="C3463" s="34"/>
    </row>
    <row r="3464" spans="2:3">
      <c r="B3464" s="20"/>
      <c r="C3464" s="34"/>
    </row>
    <row r="3465" spans="2:3">
      <c r="B3465" s="20"/>
      <c r="C3465" s="34"/>
    </row>
    <row r="3466" spans="2:3">
      <c r="B3466" s="20"/>
      <c r="C3466" s="34"/>
    </row>
    <row r="3467" spans="2:3">
      <c r="B3467" s="20"/>
      <c r="C3467" s="34"/>
    </row>
    <row r="3468" spans="2:3">
      <c r="B3468" s="20"/>
      <c r="C3468" s="34"/>
    </row>
    <row r="3469" spans="2:3">
      <c r="B3469" s="20"/>
      <c r="C3469" s="34"/>
    </row>
    <row r="3470" spans="2:3">
      <c r="B3470" s="20"/>
      <c r="C3470" s="34"/>
    </row>
    <row r="3471" spans="2:3">
      <c r="B3471" s="20"/>
      <c r="C3471" s="34"/>
    </row>
    <row r="3472" spans="2:3">
      <c r="B3472" s="20"/>
      <c r="C3472" s="34"/>
    </row>
    <row r="3473" spans="2:3">
      <c r="B3473" s="20"/>
      <c r="C3473" s="34"/>
    </row>
    <row r="3474" spans="2:3">
      <c r="B3474" s="20"/>
      <c r="C3474" s="34"/>
    </row>
    <row r="3475" spans="2:3">
      <c r="B3475" s="20"/>
      <c r="C3475" s="34"/>
    </row>
    <row r="3476" spans="2:3">
      <c r="B3476" s="20"/>
      <c r="C3476" s="34"/>
    </row>
    <row r="3477" spans="2:3">
      <c r="B3477" s="20"/>
      <c r="C3477" s="34"/>
    </row>
    <row r="3478" spans="2:3">
      <c r="B3478" s="20"/>
      <c r="C3478" s="34"/>
    </row>
    <row r="3479" spans="2:3">
      <c r="B3479" s="20"/>
      <c r="C3479" s="34"/>
    </row>
    <row r="3480" spans="2:3">
      <c r="B3480" s="20"/>
      <c r="C3480" s="34"/>
    </row>
    <row r="3481" spans="2:3">
      <c r="B3481" s="20"/>
      <c r="C3481" s="34"/>
    </row>
    <row r="3482" spans="2:3">
      <c r="B3482" s="20"/>
      <c r="C3482" s="34"/>
    </row>
    <row r="3483" spans="2:3">
      <c r="B3483" s="20"/>
      <c r="C3483" s="34"/>
    </row>
    <row r="3484" spans="2:3">
      <c r="B3484" s="20"/>
      <c r="C3484" s="34"/>
    </row>
    <row r="3485" spans="2:3">
      <c r="B3485" s="20"/>
      <c r="C3485" s="34"/>
    </row>
    <row r="3486" spans="2:3">
      <c r="B3486" s="20"/>
      <c r="C3486" s="34"/>
    </row>
    <row r="3487" spans="2:3">
      <c r="B3487" s="20"/>
      <c r="C3487" s="34"/>
    </row>
    <row r="3488" spans="2:3">
      <c r="B3488" s="20"/>
      <c r="C3488" s="34"/>
    </row>
    <row r="3489" spans="2:3">
      <c r="B3489" s="20"/>
      <c r="C3489" s="34"/>
    </row>
    <row r="3490" spans="2:3">
      <c r="B3490" s="20"/>
      <c r="C3490" s="34"/>
    </row>
    <row r="3491" spans="2:3">
      <c r="B3491" s="20"/>
      <c r="C3491" s="34"/>
    </row>
    <row r="3492" spans="2:3">
      <c r="B3492" s="20"/>
      <c r="C3492" s="34"/>
    </row>
    <row r="3493" spans="2:3">
      <c r="B3493" s="20"/>
      <c r="C3493" s="34"/>
    </row>
    <row r="3494" spans="2:3">
      <c r="B3494" s="20"/>
      <c r="C3494" s="34"/>
    </row>
    <row r="3495" spans="2:3">
      <c r="B3495" s="20"/>
      <c r="C3495" s="34"/>
    </row>
    <row r="3496" spans="2:3">
      <c r="B3496" s="20"/>
      <c r="C3496" s="34"/>
    </row>
    <row r="3497" spans="2:3">
      <c r="B3497" s="20"/>
      <c r="C3497" s="34"/>
    </row>
    <row r="3498" spans="2:3">
      <c r="B3498" s="20"/>
      <c r="C3498" s="34"/>
    </row>
    <row r="3499" spans="2:3">
      <c r="B3499" s="20"/>
      <c r="C3499" s="34"/>
    </row>
    <row r="3500" spans="2:3">
      <c r="B3500" s="20"/>
      <c r="C3500" s="34"/>
    </row>
    <row r="3501" spans="2:3">
      <c r="B3501" s="20"/>
      <c r="C3501" s="34"/>
    </row>
    <row r="3502" spans="2:3">
      <c r="B3502" s="20"/>
      <c r="C3502" s="34"/>
    </row>
    <row r="3503" spans="2:3">
      <c r="B3503" s="20"/>
      <c r="C3503" s="34"/>
    </row>
    <row r="3504" spans="2:3">
      <c r="B3504" s="20"/>
      <c r="C3504" s="34"/>
    </row>
    <row r="3505" spans="2:3">
      <c r="B3505" s="20"/>
      <c r="C3505" s="34"/>
    </row>
    <row r="3506" spans="2:3">
      <c r="B3506" s="20"/>
      <c r="C3506" s="34"/>
    </row>
    <row r="3507" spans="2:3">
      <c r="B3507" s="20"/>
      <c r="C3507" s="34"/>
    </row>
    <row r="3508" spans="2:3">
      <c r="B3508" s="20"/>
      <c r="C3508" s="34"/>
    </row>
    <row r="3509" spans="2:3">
      <c r="B3509" s="20"/>
      <c r="C3509" s="34"/>
    </row>
    <row r="3510" spans="2:3">
      <c r="B3510" s="20"/>
      <c r="C3510" s="34"/>
    </row>
    <row r="3511" spans="2:3">
      <c r="B3511" s="20"/>
      <c r="C3511" s="34"/>
    </row>
    <row r="3512" spans="2:3">
      <c r="B3512" s="20"/>
      <c r="C3512" s="34"/>
    </row>
    <row r="3513" spans="2:3">
      <c r="B3513" s="20"/>
      <c r="C3513" s="34"/>
    </row>
    <row r="3514" spans="2:3">
      <c r="B3514" s="20"/>
      <c r="C3514" s="34"/>
    </row>
    <row r="3515" spans="2:3">
      <c r="B3515" s="20"/>
      <c r="C3515" s="34"/>
    </row>
    <row r="3516" spans="2:3">
      <c r="B3516" s="20"/>
      <c r="C3516" s="34"/>
    </row>
    <row r="3517" spans="2:3">
      <c r="B3517" s="20"/>
      <c r="C3517" s="34"/>
    </row>
    <row r="3518" spans="2:3">
      <c r="B3518" s="20"/>
      <c r="C3518" s="34"/>
    </row>
    <row r="3519" spans="2:3">
      <c r="B3519" s="20"/>
      <c r="C3519" s="34"/>
    </row>
    <row r="3520" spans="2:3">
      <c r="B3520" s="20"/>
      <c r="C3520" s="34"/>
    </row>
    <row r="3521" spans="2:3">
      <c r="B3521" s="20"/>
      <c r="C3521" s="34"/>
    </row>
    <row r="3522" spans="2:3">
      <c r="B3522" s="20"/>
      <c r="C3522" s="34"/>
    </row>
    <row r="3523" spans="2:3">
      <c r="B3523" s="20"/>
      <c r="C3523" s="34"/>
    </row>
    <row r="3524" spans="2:3">
      <c r="B3524" s="20"/>
      <c r="C3524" s="34"/>
    </row>
    <row r="3525" spans="2:3">
      <c r="B3525" s="20"/>
      <c r="C3525" s="34"/>
    </row>
    <row r="3526" spans="2:3">
      <c r="B3526" s="20"/>
      <c r="C3526" s="34"/>
    </row>
    <row r="3527" spans="2:3">
      <c r="B3527" s="20"/>
      <c r="C3527" s="34"/>
    </row>
    <row r="3528" spans="2:3">
      <c r="B3528" s="20"/>
      <c r="C3528" s="34"/>
    </row>
    <row r="3529" spans="2:3">
      <c r="B3529" s="20"/>
      <c r="C3529" s="34"/>
    </row>
    <row r="3530" spans="2:3">
      <c r="B3530" s="20"/>
      <c r="C3530" s="34"/>
    </row>
    <row r="3531" spans="2:3">
      <c r="B3531" s="20"/>
      <c r="C3531" s="34"/>
    </row>
    <row r="3532" spans="2:3">
      <c r="B3532" s="20"/>
      <c r="C3532" s="34"/>
    </row>
    <row r="3533" spans="2:3">
      <c r="B3533" s="20"/>
      <c r="C3533" s="34"/>
    </row>
    <row r="3534" spans="2:3">
      <c r="B3534" s="20"/>
      <c r="C3534" s="34"/>
    </row>
    <row r="3535" spans="2:3">
      <c r="B3535" s="20"/>
      <c r="C3535" s="34"/>
    </row>
    <row r="3536" spans="2:3">
      <c r="B3536" s="20"/>
      <c r="C3536" s="34"/>
    </row>
    <row r="3537" spans="2:3">
      <c r="B3537" s="20"/>
      <c r="C3537" s="34"/>
    </row>
    <row r="3538" spans="2:3">
      <c r="B3538" s="20"/>
      <c r="C3538" s="34"/>
    </row>
    <row r="3539" spans="2:3">
      <c r="B3539" s="20"/>
      <c r="C3539" s="34"/>
    </row>
    <row r="3540" spans="2:3">
      <c r="B3540" s="20"/>
      <c r="C3540" s="34"/>
    </row>
    <row r="3541" spans="2:3">
      <c r="B3541" s="20"/>
      <c r="C3541" s="34"/>
    </row>
    <row r="3542" spans="2:3">
      <c r="B3542" s="20"/>
      <c r="C3542" s="34"/>
    </row>
    <row r="3543" spans="2:3">
      <c r="B3543" s="20"/>
      <c r="C3543" s="34"/>
    </row>
    <row r="3544" spans="2:3">
      <c r="B3544" s="20"/>
      <c r="C3544" s="34"/>
    </row>
    <row r="3545" spans="2:3">
      <c r="B3545" s="20"/>
      <c r="C3545" s="34"/>
    </row>
    <row r="3546" spans="2:3">
      <c r="B3546" s="20"/>
      <c r="C3546" s="34"/>
    </row>
    <row r="3547" spans="2:3">
      <c r="B3547" s="20"/>
      <c r="C3547" s="34"/>
    </row>
    <row r="3548" spans="2:3">
      <c r="B3548" s="20"/>
      <c r="C3548" s="34"/>
    </row>
    <row r="3549" spans="2:3">
      <c r="B3549" s="20"/>
      <c r="C3549" s="34"/>
    </row>
    <row r="3550" spans="2:3">
      <c r="B3550" s="20"/>
      <c r="C3550" s="34"/>
    </row>
    <row r="3551" spans="2:3">
      <c r="B3551" s="20"/>
      <c r="C3551" s="34"/>
    </row>
    <row r="3552" spans="2:3">
      <c r="B3552" s="20"/>
      <c r="C3552" s="34"/>
    </row>
    <row r="3553" spans="2:3">
      <c r="B3553" s="20"/>
      <c r="C3553" s="34"/>
    </row>
    <row r="3554" spans="2:3">
      <c r="B3554" s="20"/>
      <c r="C3554" s="34"/>
    </row>
    <row r="3555" spans="2:3">
      <c r="B3555" s="20"/>
      <c r="C3555" s="34"/>
    </row>
    <row r="3556" spans="2:3">
      <c r="B3556" s="20"/>
      <c r="C3556" s="34"/>
    </row>
    <row r="3557" spans="2:3">
      <c r="B3557" s="20"/>
      <c r="C3557" s="34"/>
    </row>
    <row r="3558" spans="2:3">
      <c r="B3558" s="20"/>
      <c r="C3558" s="34"/>
    </row>
    <row r="3559" spans="2:3">
      <c r="B3559" s="20"/>
      <c r="C3559" s="34"/>
    </row>
    <row r="3560" spans="2:3">
      <c r="B3560" s="20"/>
      <c r="C3560" s="34"/>
    </row>
    <row r="3561" spans="2:3">
      <c r="B3561" s="20"/>
      <c r="C3561" s="34"/>
    </row>
    <row r="3562" spans="2:3">
      <c r="B3562" s="20"/>
      <c r="C3562" s="34"/>
    </row>
    <row r="3563" spans="2:3">
      <c r="B3563" s="20"/>
      <c r="C3563" s="34"/>
    </row>
    <row r="3564" spans="2:3">
      <c r="B3564" s="20"/>
      <c r="C3564" s="34"/>
    </row>
    <row r="3565" spans="2:3">
      <c r="B3565" s="20"/>
      <c r="C3565" s="34"/>
    </row>
    <row r="3566" spans="2:3">
      <c r="B3566" s="20"/>
      <c r="C3566" s="34"/>
    </row>
    <row r="3567" spans="2:3">
      <c r="B3567" s="20"/>
      <c r="C3567" s="34"/>
    </row>
    <row r="3568" spans="2:3">
      <c r="B3568" s="20"/>
      <c r="C3568" s="34"/>
    </row>
    <row r="3569" spans="2:3">
      <c r="B3569" s="20"/>
      <c r="C3569" s="34"/>
    </row>
    <row r="3570" spans="2:3">
      <c r="B3570" s="20"/>
      <c r="C3570" s="34"/>
    </row>
    <row r="3571" spans="2:3">
      <c r="B3571" s="20"/>
      <c r="C3571" s="34"/>
    </row>
    <row r="3572" spans="2:3">
      <c r="B3572" s="20"/>
      <c r="C3572" s="34"/>
    </row>
    <row r="3573" spans="2:3">
      <c r="B3573" s="20"/>
      <c r="C3573" s="34"/>
    </row>
    <row r="3574" spans="2:3">
      <c r="B3574" s="20"/>
      <c r="C3574" s="34"/>
    </row>
    <row r="3575" spans="2:3">
      <c r="B3575" s="20"/>
      <c r="C3575" s="34"/>
    </row>
    <row r="3576" spans="2:3">
      <c r="B3576" s="20"/>
      <c r="C3576" s="34"/>
    </row>
    <row r="3577" spans="2:3">
      <c r="B3577" s="20"/>
      <c r="C3577" s="34"/>
    </row>
    <row r="3578" spans="2:3">
      <c r="B3578" s="20"/>
      <c r="C3578" s="34"/>
    </row>
    <row r="3579" spans="2:3">
      <c r="B3579" s="20"/>
      <c r="C3579" s="34"/>
    </row>
    <row r="3580" spans="2:3">
      <c r="B3580" s="20"/>
      <c r="C3580" s="34"/>
    </row>
    <row r="3581" spans="2:3">
      <c r="B3581" s="20"/>
      <c r="C3581" s="34"/>
    </row>
    <row r="3582" spans="2:3">
      <c r="B3582" s="20"/>
      <c r="C3582" s="34"/>
    </row>
    <row r="3583" spans="2:3">
      <c r="B3583" s="20"/>
      <c r="C3583" s="34"/>
    </row>
    <row r="3584" spans="2:3">
      <c r="B3584" s="20"/>
      <c r="C3584" s="34"/>
    </row>
    <row r="3585" spans="2:3">
      <c r="B3585" s="20"/>
      <c r="C3585" s="34"/>
    </row>
    <row r="3586" spans="2:3">
      <c r="B3586" s="20"/>
      <c r="C3586" s="34"/>
    </row>
    <row r="3587" spans="2:3">
      <c r="B3587" s="20"/>
      <c r="C3587" s="34"/>
    </row>
    <row r="3588" spans="2:3">
      <c r="B3588" s="20"/>
      <c r="C3588" s="34"/>
    </row>
    <row r="3589" spans="2:3">
      <c r="B3589" s="20"/>
      <c r="C3589" s="34"/>
    </row>
    <row r="3590" spans="2:3">
      <c r="B3590" s="20"/>
      <c r="C3590" s="34"/>
    </row>
    <row r="3591" spans="2:3">
      <c r="B3591" s="20"/>
      <c r="C3591" s="34"/>
    </row>
    <row r="3592" spans="2:3">
      <c r="B3592" s="20"/>
      <c r="C3592" s="34"/>
    </row>
    <row r="3593" spans="2:3">
      <c r="B3593" s="20"/>
      <c r="C3593" s="34"/>
    </row>
    <row r="3594" spans="2:3">
      <c r="B3594" s="20"/>
      <c r="C3594" s="34"/>
    </row>
    <row r="3595" spans="2:3">
      <c r="B3595" s="20"/>
      <c r="C3595" s="34"/>
    </row>
    <row r="3596" spans="2:3">
      <c r="B3596" s="20"/>
      <c r="C3596" s="34"/>
    </row>
    <row r="3597" spans="2:3">
      <c r="B3597" s="20"/>
      <c r="C3597" s="34"/>
    </row>
    <row r="3598" spans="2:3">
      <c r="B3598" s="20"/>
      <c r="C3598" s="34"/>
    </row>
    <row r="3599" spans="2:3">
      <c r="B3599" s="20"/>
      <c r="C3599" s="34"/>
    </row>
    <row r="3600" spans="2:3">
      <c r="B3600" s="20"/>
      <c r="C3600" s="34"/>
    </row>
    <row r="3601" spans="2:3">
      <c r="B3601" s="20"/>
      <c r="C3601" s="34"/>
    </row>
    <row r="3602" spans="2:3">
      <c r="B3602" s="20"/>
      <c r="C3602" s="34"/>
    </row>
    <row r="3603" spans="2:3">
      <c r="B3603" s="20"/>
      <c r="C3603" s="34"/>
    </row>
    <row r="3604" spans="2:3">
      <c r="B3604" s="20"/>
      <c r="C3604" s="34"/>
    </row>
    <row r="3605" spans="2:3">
      <c r="B3605" s="20"/>
      <c r="C3605" s="34"/>
    </row>
    <row r="3606" spans="2:3">
      <c r="B3606" s="20"/>
      <c r="C3606" s="34"/>
    </row>
    <row r="3607" spans="2:3">
      <c r="B3607" s="20"/>
      <c r="C3607" s="34"/>
    </row>
    <row r="3608" spans="2:3">
      <c r="B3608" s="20"/>
      <c r="C3608" s="34"/>
    </row>
    <row r="3609" spans="2:3">
      <c r="B3609" s="20"/>
      <c r="C3609" s="34"/>
    </row>
    <row r="3610" spans="2:3">
      <c r="B3610" s="20"/>
      <c r="C3610" s="34"/>
    </row>
    <row r="3611" spans="2:3">
      <c r="B3611" s="20"/>
      <c r="C3611" s="34"/>
    </row>
    <row r="3612" spans="2:3">
      <c r="B3612" s="20"/>
      <c r="C3612" s="34"/>
    </row>
    <row r="3613" spans="2:3">
      <c r="B3613" s="20"/>
      <c r="C3613" s="34"/>
    </row>
    <row r="3614" spans="2:3">
      <c r="B3614" s="20"/>
      <c r="C3614" s="34"/>
    </row>
    <row r="3615" spans="2:3">
      <c r="B3615" s="20"/>
      <c r="C3615" s="34"/>
    </row>
    <row r="3616" spans="2:3">
      <c r="B3616" s="20"/>
      <c r="C3616" s="34"/>
    </row>
    <row r="3617" spans="2:3">
      <c r="B3617" s="20"/>
      <c r="C3617" s="34"/>
    </row>
    <row r="3618" spans="2:3">
      <c r="B3618" s="20"/>
      <c r="C3618" s="34"/>
    </row>
    <row r="3619" spans="2:3">
      <c r="B3619" s="20"/>
      <c r="C3619" s="34"/>
    </row>
    <row r="3620" spans="2:3">
      <c r="B3620" s="20"/>
      <c r="C3620" s="34"/>
    </row>
    <row r="3621" spans="2:3">
      <c r="B3621" s="20"/>
      <c r="C3621" s="34"/>
    </row>
    <row r="3622" spans="2:3">
      <c r="B3622" s="20"/>
      <c r="C3622" s="34"/>
    </row>
    <row r="3623" spans="2:3">
      <c r="B3623" s="20"/>
      <c r="C3623" s="34"/>
    </row>
    <row r="3624" spans="2:3">
      <c r="B3624" s="20"/>
      <c r="C3624" s="34"/>
    </row>
    <row r="3625" spans="2:3">
      <c r="B3625" s="20"/>
      <c r="C3625" s="34"/>
    </row>
    <row r="3626" spans="2:3">
      <c r="B3626" s="20"/>
      <c r="C3626" s="34"/>
    </row>
    <row r="3627" spans="2:3">
      <c r="B3627" s="20"/>
      <c r="C3627" s="34"/>
    </row>
    <row r="3628" spans="2:3">
      <c r="B3628" s="20"/>
      <c r="C3628" s="34"/>
    </row>
    <row r="3629" spans="2:3">
      <c r="B3629" s="20"/>
      <c r="C3629" s="34"/>
    </row>
    <row r="3630" spans="2:3">
      <c r="B3630" s="20"/>
      <c r="C3630" s="34"/>
    </row>
    <row r="3631" spans="2:3">
      <c r="B3631" s="20"/>
      <c r="C3631" s="34"/>
    </row>
    <row r="3632" spans="2:3">
      <c r="B3632" s="20"/>
      <c r="C3632" s="34"/>
    </row>
    <row r="3633" spans="2:3">
      <c r="B3633" s="20"/>
      <c r="C3633" s="34"/>
    </row>
    <row r="3634" spans="2:3">
      <c r="B3634" s="20"/>
      <c r="C3634" s="34"/>
    </row>
    <row r="3635" spans="2:3">
      <c r="B3635" s="20"/>
      <c r="C3635" s="34"/>
    </row>
    <row r="3636" spans="2:3">
      <c r="B3636" s="20"/>
      <c r="C3636" s="34"/>
    </row>
    <row r="3637" spans="2:3">
      <c r="B3637" s="20"/>
      <c r="C3637" s="34"/>
    </row>
    <row r="3638" spans="2:3">
      <c r="B3638" s="20"/>
      <c r="C3638" s="34"/>
    </row>
    <row r="3639" spans="2:3">
      <c r="B3639" s="20"/>
      <c r="C3639" s="34"/>
    </row>
    <row r="3640" spans="2:3">
      <c r="B3640" s="20"/>
      <c r="C3640" s="34"/>
    </row>
    <row r="3641" spans="2:3">
      <c r="B3641" s="20"/>
      <c r="C3641" s="34"/>
    </row>
    <row r="3642" spans="2:3">
      <c r="B3642" s="20"/>
      <c r="C3642" s="34"/>
    </row>
    <row r="3643" spans="2:3">
      <c r="B3643" s="20"/>
      <c r="C3643" s="34"/>
    </row>
    <row r="3644" spans="2:3">
      <c r="B3644" s="20"/>
      <c r="C3644" s="34"/>
    </row>
    <row r="3645" spans="2:3">
      <c r="B3645" s="20"/>
      <c r="C3645" s="34"/>
    </row>
    <row r="3646" spans="2:3">
      <c r="B3646" s="20"/>
      <c r="C3646" s="34"/>
    </row>
    <row r="3647" spans="2:3">
      <c r="B3647" s="20"/>
      <c r="C3647" s="34"/>
    </row>
    <row r="3648" spans="2:3">
      <c r="B3648" s="20"/>
      <c r="C3648" s="34"/>
    </row>
    <row r="3649" spans="2:3">
      <c r="B3649" s="20"/>
      <c r="C3649" s="34"/>
    </row>
    <row r="3650" spans="2:3">
      <c r="B3650" s="20"/>
      <c r="C3650" s="34"/>
    </row>
    <row r="3651" spans="2:3">
      <c r="B3651" s="20"/>
      <c r="C3651" s="34"/>
    </row>
    <row r="3652" spans="2:3">
      <c r="B3652" s="20"/>
      <c r="C3652" s="34"/>
    </row>
    <row r="3653" spans="2:3">
      <c r="B3653" s="20"/>
      <c r="C3653" s="34"/>
    </row>
    <row r="3654" spans="2:3">
      <c r="B3654" s="20"/>
      <c r="C3654" s="34"/>
    </row>
    <row r="3655" spans="2:3">
      <c r="B3655" s="20"/>
      <c r="C3655" s="34"/>
    </row>
    <row r="3656" spans="2:3">
      <c r="B3656" s="20"/>
      <c r="C3656" s="34"/>
    </row>
    <row r="3657" spans="2:3">
      <c r="B3657" s="20"/>
      <c r="C3657" s="34"/>
    </row>
    <row r="3658" spans="2:3">
      <c r="B3658" s="20"/>
      <c r="C3658" s="34"/>
    </row>
    <row r="3659" spans="2:3">
      <c r="B3659" s="20"/>
      <c r="C3659" s="34"/>
    </row>
    <row r="3660" spans="2:3">
      <c r="B3660" s="20"/>
      <c r="C3660" s="34"/>
    </row>
    <row r="3661" spans="2:3">
      <c r="B3661" s="20"/>
      <c r="C3661" s="34"/>
    </row>
    <row r="3662" spans="2:3">
      <c r="B3662" s="20"/>
      <c r="C3662" s="34"/>
    </row>
    <row r="3663" spans="2:3">
      <c r="B3663" s="20"/>
      <c r="C3663" s="34"/>
    </row>
    <row r="3664" spans="2:3">
      <c r="B3664" s="20"/>
      <c r="C3664" s="34"/>
    </row>
    <row r="3665" spans="2:3">
      <c r="B3665" s="20"/>
      <c r="C3665" s="34"/>
    </row>
    <row r="3666" spans="2:3">
      <c r="B3666" s="20"/>
      <c r="C3666" s="34"/>
    </row>
    <row r="3667" spans="2:3">
      <c r="B3667" s="20"/>
      <c r="C3667" s="34"/>
    </row>
    <row r="3668" spans="2:3">
      <c r="B3668" s="20"/>
      <c r="C3668" s="34"/>
    </row>
    <row r="3669" spans="2:3">
      <c r="B3669" s="20"/>
      <c r="C3669" s="34"/>
    </row>
    <row r="3670" spans="2:3">
      <c r="B3670" s="20"/>
      <c r="C3670" s="34"/>
    </row>
    <row r="3671" spans="2:3">
      <c r="B3671" s="20"/>
      <c r="C3671" s="34"/>
    </row>
    <row r="3672" spans="2:3">
      <c r="B3672" s="20"/>
      <c r="C3672" s="34"/>
    </row>
    <row r="3673" spans="2:3">
      <c r="B3673" s="20"/>
      <c r="C3673" s="34"/>
    </row>
    <row r="3674" spans="2:3">
      <c r="B3674" s="20"/>
      <c r="C3674" s="34"/>
    </row>
    <row r="3675" spans="2:3">
      <c r="B3675" s="20"/>
      <c r="C3675" s="34"/>
    </row>
    <row r="3676" spans="2:3">
      <c r="B3676" s="20"/>
      <c r="C3676" s="34"/>
    </row>
    <row r="3677" spans="2:3">
      <c r="B3677" s="20"/>
      <c r="C3677" s="34"/>
    </row>
    <row r="3678" spans="2:3">
      <c r="B3678" s="20"/>
      <c r="C3678" s="34"/>
    </row>
    <row r="3679" spans="2:3">
      <c r="B3679" s="20"/>
      <c r="C3679" s="34"/>
    </row>
    <row r="3680" spans="2:3">
      <c r="B3680" s="20"/>
      <c r="C3680" s="34"/>
    </row>
    <row r="3681" spans="2:3">
      <c r="B3681" s="20"/>
      <c r="C3681" s="34"/>
    </row>
    <row r="3682" spans="2:3">
      <c r="B3682" s="20"/>
      <c r="C3682" s="34"/>
    </row>
    <row r="3683" spans="2:3">
      <c r="B3683" s="20"/>
      <c r="C3683" s="34"/>
    </row>
    <row r="3684" spans="2:3">
      <c r="B3684" s="20"/>
      <c r="C3684" s="34"/>
    </row>
    <row r="3685" spans="2:3">
      <c r="B3685" s="20"/>
      <c r="C3685" s="34"/>
    </row>
    <row r="3686" spans="2:3">
      <c r="B3686" s="20"/>
      <c r="C3686" s="34"/>
    </row>
    <row r="3687" spans="2:3">
      <c r="B3687" s="20"/>
      <c r="C3687" s="34"/>
    </row>
    <row r="3688" spans="2:3">
      <c r="B3688" s="20"/>
      <c r="C3688" s="34"/>
    </row>
    <row r="3689" spans="2:3">
      <c r="B3689" s="20"/>
      <c r="C3689" s="34"/>
    </row>
    <row r="3690" spans="2:3">
      <c r="B3690" s="20"/>
      <c r="C3690" s="34"/>
    </row>
    <row r="3691" spans="2:3">
      <c r="B3691" s="20"/>
      <c r="C3691" s="34"/>
    </row>
    <row r="3692" spans="2:3">
      <c r="B3692" s="20"/>
      <c r="C3692" s="34"/>
    </row>
    <row r="3693" spans="2:3">
      <c r="B3693" s="20"/>
      <c r="C3693" s="34"/>
    </row>
    <row r="3694" spans="2:3">
      <c r="B3694" s="20"/>
      <c r="C3694" s="34"/>
    </row>
    <row r="3695" spans="2:3">
      <c r="B3695" s="20"/>
      <c r="C3695" s="34"/>
    </row>
    <row r="3696" spans="2:3">
      <c r="B3696" s="20"/>
      <c r="C3696" s="34"/>
    </row>
    <row r="3697" spans="2:3">
      <c r="B3697" s="20"/>
      <c r="C3697" s="34"/>
    </row>
    <row r="3698" spans="2:3">
      <c r="B3698" s="20"/>
      <c r="C3698" s="34"/>
    </row>
    <row r="3699" spans="2:3">
      <c r="B3699" s="20"/>
      <c r="C3699" s="34"/>
    </row>
    <row r="3700" spans="2:3">
      <c r="B3700" s="20"/>
      <c r="C3700" s="34"/>
    </row>
    <row r="3701" spans="2:3">
      <c r="B3701" s="20"/>
      <c r="C3701" s="34"/>
    </row>
    <row r="3702" spans="2:3">
      <c r="B3702" s="20"/>
      <c r="C3702" s="34"/>
    </row>
    <row r="3703" spans="2:3">
      <c r="B3703" s="20"/>
      <c r="C3703" s="34"/>
    </row>
    <row r="3704" spans="2:3">
      <c r="B3704" s="20"/>
      <c r="C3704" s="34"/>
    </row>
    <row r="3705" spans="2:3">
      <c r="B3705" s="20"/>
      <c r="C3705" s="34"/>
    </row>
    <row r="3706" spans="2:3">
      <c r="B3706" s="20"/>
      <c r="C3706" s="34"/>
    </row>
    <row r="3707" spans="2:3">
      <c r="B3707" s="20"/>
      <c r="C3707" s="34"/>
    </row>
    <row r="3708" spans="2:3">
      <c r="B3708" s="20"/>
      <c r="C3708" s="34"/>
    </row>
    <row r="3709" spans="2:3">
      <c r="B3709" s="20"/>
      <c r="C3709" s="34"/>
    </row>
    <row r="3710" spans="2:3">
      <c r="B3710" s="20"/>
      <c r="C3710" s="34"/>
    </row>
    <row r="3711" spans="2:3">
      <c r="B3711" s="20"/>
      <c r="C3711" s="34"/>
    </row>
    <row r="3712" spans="2:3">
      <c r="B3712" s="20"/>
      <c r="C3712" s="34"/>
    </row>
    <row r="3713" spans="2:3">
      <c r="B3713" s="20"/>
      <c r="C3713" s="34"/>
    </row>
    <row r="3714" spans="2:3">
      <c r="B3714" s="20"/>
      <c r="C3714" s="34"/>
    </row>
    <row r="3715" spans="2:3">
      <c r="B3715" s="20"/>
      <c r="C3715" s="34"/>
    </row>
    <row r="3716" spans="2:3">
      <c r="B3716" s="20"/>
      <c r="C3716" s="34"/>
    </row>
    <row r="3717" spans="2:3">
      <c r="B3717" s="20"/>
      <c r="C3717" s="34"/>
    </row>
    <row r="3718" spans="2:3">
      <c r="B3718" s="20"/>
      <c r="C3718" s="34"/>
    </row>
    <row r="3719" spans="2:3">
      <c r="B3719" s="20"/>
      <c r="C3719" s="34"/>
    </row>
    <row r="3720" spans="2:3">
      <c r="B3720" s="20"/>
      <c r="C3720" s="34"/>
    </row>
    <row r="3721" spans="2:3">
      <c r="B3721" s="20"/>
      <c r="C3721" s="34"/>
    </row>
    <row r="3722" spans="2:3">
      <c r="B3722" s="20"/>
      <c r="C3722" s="34"/>
    </row>
    <row r="3723" spans="2:3">
      <c r="B3723" s="20"/>
      <c r="C3723" s="34"/>
    </row>
    <row r="3724" spans="2:3">
      <c r="B3724" s="20"/>
      <c r="C3724" s="34"/>
    </row>
    <row r="3725" spans="2:3">
      <c r="B3725" s="20"/>
      <c r="C3725" s="34"/>
    </row>
    <row r="3726" spans="2:3">
      <c r="B3726" s="20"/>
      <c r="C3726" s="34"/>
    </row>
    <row r="3727" spans="2:3">
      <c r="B3727" s="20"/>
      <c r="C3727" s="34"/>
    </row>
    <row r="3728" spans="2:3">
      <c r="B3728" s="20"/>
      <c r="C3728" s="34"/>
    </row>
    <row r="3729" spans="2:3">
      <c r="B3729" s="20"/>
      <c r="C3729" s="34"/>
    </row>
    <row r="3730" spans="2:3">
      <c r="B3730" s="20"/>
      <c r="C3730" s="34"/>
    </row>
    <row r="3731" spans="2:3">
      <c r="B3731" s="20"/>
      <c r="C3731" s="34"/>
    </row>
    <row r="3732" spans="2:3">
      <c r="B3732" s="20"/>
      <c r="C3732" s="34"/>
    </row>
    <row r="3733" spans="2:3">
      <c r="B3733" s="20"/>
      <c r="C3733" s="34"/>
    </row>
    <row r="3734" spans="2:3">
      <c r="B3734" s="20"/>
      <c r="C3734" s="34"/>
    </row>
    <row r="3735" spans="2:3">
      <c r="B3735" s="20"/>
      <c r="C3735" s="34"/>
    </row>
    <row r="3736" spans="2:3">
      <c r="B3736" s="20"/>
      <c r="C3736" s="34"/>
    </row>
    <row r="3737" spans="2:3">
      <c r="B3737" s="20"/>
      <c r="C3737" s="34"/>
    </row>
    <row r="3738" spans="2:3">
      <c r="B3738" s="20"/>
      <c r="C3738" s="34"/>
    </row>
    <row r="3739" spans="2:3">
      <c r="B3739" s="20"/>
      <c r="C3739" s="34"/>
    </row>
    <row r="3740" spans="2:3">
      <c r="B3740" s="20"/>
      <c r="C3740" s="34"/>
    </row>
    <row r="3741" spans="2:3">
      <c r="B3741" s="20"/>
      <c r="C3741" s="34"/>
    </row>
    <row r="3742" spans="2:3">
      <c r="B3742" s="20"/>
      <c r="C3742" s="34"/>
    </row>
    <row r="3743" spans="2:3">
      <c r="B3743" s="20"/>
      <c r="C3743" s="34"/>
    </row>
    <row r="3744" spans="2:3">
      <c r="B3744" s="20"/>
      <c r="C3744" s="34"/>
    </row>
    <row r="3745" spans="2:3">
      <c r="B3745" s="20"/>
      <c r="C3745" s="34"/>
    </row>
    <row r="3746" spans="2:3">
      <c r="B3746" s="20"/>
      <c r="C3746" s="34"/>
    </row>
    <row r="3747" spans="2:3">
      <c r="B3747" s="20"/>
      <c r="C3747" s="34"/>
    </row>
    <row r="3748" spans="2:3">
      <c r="B3748" s="20"/>
      <c r="C3748" s="34"/>
    </row>
    <row r="3749" spans="2:3">
      <c r="B3749" s="20"/>
      <c r="C3749" s="34"/>
    </row>
    <row r="3750" spans="2:3">
      <c r="B3750" s="20"/>
      <c r="C3750" s="34"/>
    </row>
    <row r="3751" spans="2:3">
      <c r="B3751" s="20"/>
      <c r="C3751" s="34"/>
    </row>
    <row r="3752" spans="2:3">
      <c r="B3752" s="20"/>
      <c r="C3752" s="34"/>
    </row>
    <row r="3753" spans="2:3">
      <c r="B3753" s="20"/>
      <c r="C3753" s="34"/>
    </row>
    <row r="3754" spans="2:3">
      <c r="B3754" s="20"/>
      <c r="C3754" s="34"/>
    </row>
    <row r="3755" spans="2:3">
      <c r="B3755" s="20"/>
      <c r="C3755" s="34"/>
    </row>
    <row r="3756" spans="2:3">
      <c r="B3756" s="20"/>
      <c r="C3756" s="34"/>
    </row>
    <row r="3757" spans="2:3">
      <c r="B3757" s="20"/>
      <c r="C3757" s="34"/>
    </row>
    <row r="3758" spans="2:3">
      <c r="B3758" s="20"/>
      <c r="C3758" s="34"/>
    </row>
    <row r="3759" spans="2:3">
      <c r="B3759" s="20"/>
      <c r="C3759" s="34"/>
    </row>
    <row r="3760" spans="2:3">
      <c r="B3760" s="20"/>
      <c r="C3760" s="34"/>
    </row>
    <row r="3761" spans="2:3">
      <c r="B3761" s="20"/>
      <c r="C3761" s="34"/>
    </row>
    <row r="3762" spans="2:3">
      <c r="B3762" s="20"/>
      <c r="C3762" s="34"/>
    </row>
    <row r="3763" spans="2:3">
      <c r="B3763" s="20"/>
      <c r="C3763" s="34"/>
    </row>
    <row r="3764" spans="2:3">
      <c r="B3764" s="20"/>
      <c r="C3764" s="34"/>
    </row>
    <row r="3765" spans="2:3">
      <c r="B3765" s="20"/>
      <c r="C3765" s="34"/>
    </row>
    <row r="3766" spans="2:3">
      <c r="B3766" s="20"/>
      <c r="C3766" s="34"/>
    </row>
    <row r="3767" spans="2:3">
      <c r="B3767" s="20"/>
      <c r="C3767" s="34"/>
    </row>
    <row r="3768" spans="2:3">
      <c r="B3768" s="20"/>
      <c r="C3768" s="34"/>
    </row>
    <row r="3769" spans="2:3">
      <c r="B3769" s="20"/>
      <c r="C3769" s="34"/>
    </row>
    <row r="3770" spans="2:3">
      <c r="B3770" s="20"/>
      <c r="C3770" s="34"/>
    </row>
    <row r="3771" spans="2:3">
      <c r="B3771" s="20"/>
      <c r="C3771" s="34"/>
    </row>
    <row r="3772" spans="2:3">
      <c r="B3772" s="20"/>
      <c r="C3772" s="34"/>
    </row>
    <row r="3773" spans="2:3">
      <c r="B3773" s="20"/>
      <c r="C3773" s="34"/>
    </row>
    <row r="3774" spans="2:3">
      <c r="B3774" s="20"/>
      <c r="C3774" s="34"/>
    </row>
    <row r="3775" spans="2:3">
      <c r="B3775" s="20"/>
      <c r="C3775" s="34"/>
    </row>
    <row r="3776" spans="2:3">
      <c r="B3776" s="20"/>
      <c r="C3776" s="34"/>
    </row>
    <row r="3777" spans="2:3">
      <c r="B3777" s="20"/>
      <c r="C3777" s="34"/>
    </row>
    <row r="3778" spans="2:3">
      <c r="B3778" s="20"/>
      <c r="C3778" s="34"/>
    </row>
    <row r="3779" spans="2:3">
      <c r="B3779" s="20"/>
      <c r="C3779" s="34"/>
    </row>
    <row r="3780" spans="2:3">
      <c r="B3780" s="20"/>
      <c r="C3780" s="34"/>
    </row>
    <row r="3781" spans="2:3">
      <c r="B3781" s="20"/>
      <c r="C3781" s="34"/>
    </row>
    <row r="3782" spans="2:3">
      <c r="B3782" s="20"/>
      <c r="C3782" s="34"/>
    </row>
    <row r="3783" spans="2:3">
      <c r="B3783" s="20"/>
      <c r="C3783" s="34"/>
    </row>
    <row r="3784" spans="2:3">
      <c r="B3784" s="20"/>
      <c r="C3784" s="34"/>
    </row>
    <row r="3785" spans="2:3">
      <c r="B3785" s="20"/>
      <c r="C3785" s="34"/>
    </row>
    <row r="3786" spans="2:3">
      <c r="B3786" s="20"/>
      <c r="C3786" s="34"/>
    </row>
    <row r="3787" spans="2:3">
      <c r="B3787" s="20"/>
      <c r="C3787" s="34"/>
    </row>
    <row r="3788" spans="2:3">
      <c r="B3788" s="20"/>
      <c r="C3788" s="34"/>
    </row>
    <row r="3789" spans="2:3">
      <c r="B3789" s="20"/>
      <c r="C3789" s="34"/>
    </row>
    <row r="3790" spans="2:3">
      <c r="B3790" s="20"/>
      <c r="C3790" s="34"/>
    </row>
    <row r="3791" spans="2:3">
      <c r="B3791" s="20"/>
      <c r="C3791" s="34"/>
    </row>
    <row r="3792" spans="2:3">
      <c r="B3792" s="20"/>
      <c r="C3792" s="34"/>
    </row>
    <row r="3793" spans="2:3">
      <c r="B3793" s="20"/>
      <c r="C3793" s="34"/>
    </row>
    <row r="3794" spans="2:3">
      <c r="B3794" s="20"/>
      <c r="C3794" s="34"/>
    </row>
    <row r="3795" spans="2:3">
      <c r="B3795" s="20"/>
      <c r="C3795" s="34"/>
    </row>
    <row r="3796" spans="2:3">
      <c r="B3796" s="20"/>
      <c r="C3796" s="34"/>
    </row>
    <row r="3797" spans="2:3">
      <c r="B3797" s="20"/>
      <c r="C3797" s="34"/>
    </row>
    <row r="3798" spans="2:3">
      <c r="B3798" s="20"/>
      <c r="C3798" s="34"/>
    </row>
    <row r="3799" spans="2:3">
      <c r="B3799" s="20"/>
      <c r="C3799" s="34"/>
    </row>
    <row r="3800" spans="2:3">
      <c r="B3800" s="20"/>
      <c r="C3800" s="34"/>
    </row>
    <row r="3801" spans="2:3">
      <c r="B3801" s="20"/>
      <c r="C3801" s="34"/>
    </row>
    <row r="3802" spans="2:3">
      <c r="B3802" s="20"/>
      <c r="C3802" s="34"/>
    </row>
    <row r="3803" spans="2:3">
      <c r="B3803" s="20"/>
      <c r="C3803" s="34"/>
    </row>
    <row r="3804" spans="2:3">
      <c r="B3804" s="20"/>
      <c r="C3804" s="34"/>
    </row>
    <row r="3805" spans="2:3">
      <c r="B3805" s="20"/>
      <c r="C3805" s="34"/>
    </row>
    <row r="3806" spans="2:3">
      <c r="B3806" s="20"/>
      <c r="C3806" s="34"/>
    </row>
    <row r="3807" spans="2:3">
      <c r="B3807" s="20"/>
      <c r="C3807" s="34"/>
    </row>
    <row r="3808" spans="2:3">
      <c r="B3808" s="20"/>
      <c r="C3808" s="34"/>
    </row>
    <row r="3809" spans="2:3">
      <c r="B3809" s="20"/>
      <c r="C3809" s="34"/>
    </row>
    <row r="3810" spans="2:3">
      <c r="B3810" s="20"/>
      <c r="C3810" s="34"/>
    </row>
    <row r="3811" spans="2:3">
      <c r="B3811" s="20"/>
      <c r="C3811" s="34"/>
    </row>
    <row r="3812" spans="2:3">
      <c r="B3812" s="20"/>
      <c r="C3812" s="34"/>
    </row>
    <row r="3813" spans="2:3">
      <c r="B3813" s="20"/>
      <c r="C3813" s="34"/>
    </row>
    <row r="3814" spans="2:3">
      <c r="B3814" s="20"/>
      <c r="C3814" s="34"/>
    </row>
    <row r="3815" spans="2:3">
      <c r="B3815" s="20"/>
      <c r="C3815" s="34"/>
    </row>
    <row r="3816" spans="2:3">
      <c r="B3816" s="20"/>
      <c r="C3816" s="34"/>
    </row>
    <row r="3817" spans="2:3">
      <c r="B3817" s="20"/>
      <c r="C3817" s="34"/>
    </row>
    <row r="3818" spans="2:3">
      <c r="B3818" s="20"/>
      <c r="C3818" s="34"/>
    </row>
    <row r="3819" spans="2:3">
      <c r="B3819" s="20"/>
      <c r="C3819" s="34"/>
    </row>
    <row r="3820" spans="2:3">
      <c r="B3820" s="20"/>
      <c r="C3820" s="34"/>
    </row>
    <row r="3821" spans="2:3">
      <c r="B3821" s="20"/>
      <c r="C3821" s="34"/>
    </row>
    <row r="3822" spans="2:3">
      <c r="B3822" s="20"/>
      <c r="C3822" s="34"/>
    </row>
    <row r="3823" spans="2:3">
      <c r="B3823" s="20"/>
      <c r="C3823" s="34"/>
    </row>
    <row r="3824" spans="2:3">
      <c r="B3824" s="20"/>
      <c r="C3824" s="34"/>
    </row>
    <row r="3825" spans="2:3">
      <c r="B3825" s="20"/>
      <c r="C3825" s="34"/>
    </row>
    <row r="3826" spans="2:3">
      <c r="B3826" s="20"/>
      <c r="C3826" s="34"/>
    </row>
    <row r="3827" spans="2:3">
      <c r="B3827" s="20"/>
      <c r="C3827" s="34"/>
    </row>
    <row r="3828" spans="2:3">
      <c r="B3828" s="20"/>
      <c r="C3828" s="34"/>
    </row>
    <row r="3829" spans="2:3">
      <c r="B3829" s="20"/>
      <c r="C3829" s="34"/>
    </row>
    <row r="3830" spans="2:3">
      <c r="B3830" s="20"/>
      <c r="C3830" s="34"/>
    </row>
    <row r="3831" spans="2:3">
      <c r="B3831" s="20"/>
      <c r="C3831" s="34"/>
    </row>
    <row r="3832" spans="2:3">
      <c r="B3832" s="20"/>
      <c r="C3832" s="34"/>
    </row>
    <row r="3833" spans="2:3">
      <c r="B3833" s="20"/>
      <c r="C3833" s="34"/>
    </row>
    <row r="3834" spans="2:3">
      <c r="B3834" s="20"/>
      <c r="C3834" s="34"/>
    </row>
    <row r="3835" spans="2:3">
      <c r="B3835" s="20"/>
      <c r="C3835" s="34"/>
    </row>
    <row r="3836" spans="2:3">
      <c r="B3836" s="20"/>
      <c r="C3836" s="34"/>
    </row>
    <row r="3837" spans="2:3">
      <c r="B3837" s="20"/>
      <c r="C3837" s="34"/>
    </row>
    <row r="3838" spans="2:3">
      <c r="B3838" s="20"/>
      <c r="C3838" s="34"/>
    </row>
    <row r="3839" spans="2:3">
      <c r="B3839" s="20"/>
      <c r="C3839" s="34"/>
    </row>
    <row r="3840" spans="2:3">
      <c r="B3840" s="20"/>
      <c r="C3840" s="34"/>
    </row>
    <row r="3841" spans="2:3">
      <c r="B3841" s="20"/>
      <c r="C3841" s="34"/>
    </row>
    <row r="3842" spans="2:3">
      <c r="B3842" s="20"/>
      <c r="C3842" s="34"/>
    </row>
    <row r="3843" spans="2:3">
      <c r="B3843" s="20"/>
      <c r="C3843" s="34"/>
    </row>
    <row r="3844" spans="2:3">
      <c r="B3844" s="20"/>
      <c r="C3844" s="34"/>
    </row>
    <row r="3845" spans="2:3">
      <c r="B3845" s="20"/>
      <c r="C3845" s="34"/>
    </row>
    <row r="3846" spans="2:3">
      <c r="B3846" s="20"/>
      <c r="C3846" s="34"/>
    </row>
    <row r="3847" spans="2:3">
      <c r="B3847" s="20"/>
      <c r="C3847" s="34"/>
    </row>
    <row r="3848" spans="2:3">
      <c r="B3848" s="20"/>
      <c r="C3848" s="34"/>
    </row>
    <row r="3849" spans="2:3">
      <c r="B3849" s="20"/>
      <c r="C3849" s="34"/>
    </row>
    <row r="3850" spans="2:3">
      <c r="B3850" s="20"/>
      <c r="C3850" s="34"/>
    </row>
    <row r="3851" spans="2:3">
      <c r="B3851" s="20"/>
      <c r="C3851" s="34"/>
    </row>
    <row r="3852" spans="2:3">
      <c r="B3852" s="20"/>
      <c r="C3852" s="34"/>
    </row>
    <row r="3853" spans="2:3">
      <c r="B3853" s="20"/>
      <c r="C3853" s="34"/>
    </row>
    <row r="3854" spans="2:3">
      <c r="B3854" s="20"/>
      <c r="C3854" s="34"/>
    </row>
    <row r="3855" spans="2:3">
      <c r="B3855" s="20"/>
      <c r="C3855" s="34"/>
    </row>
    <row r="3856" spans="2:3">
      <c r="B3856" s="20"/>
      <c r="C3856" s="34"/>
    </row>
    <row r="3857" spans="2:3">
      <c r="B3857" s="20"/>
      <c r="C3857" s="34"/>
    </row>
    <row r="3858" spans="2:3">
      <c r="B3858" s="20"/>
      <c r="C3858" s="34"/>
    </row>
    <row r="3859" spans="2:3">
      <c r="B3859" s="20"/>
      <c r="C3859" s="34"/>
    </row>
    <row r="3860" spans="2:3">
      <c r="B3860" s="20"/>
      <c r="C3860" s="34"/>
    </row>
    <row r="3861" spans="2:3">
      <c r="B3861" s="20"/>
      <c r="C3861" s="34"/>
    </row>
    <row r="3862" spans="2:3">
      <c r="B3862" s="20"/>
      <c r="C3862" s="34"/>
    </row>
    <row r="3863" spans="2:3">
      <c r="B3863" s="20"/>
      <c r="C3863" s="34"/>
    </row>
    <row r="3864" spans="2:3">
      <c r="B3864" s="20"/>
      <c r="C3864" s="34"/>
    </row>
    <row r="3865" spans="2:3">
      <c r="B3865" s="20"/>
      <c r="C3865" s="34"/>
    </row>
    <row r="3866" spans="2:3">
      <c r="B3866" s="20"/>
      <c r="C3866" s="34"/>
    </row>
    <row r="3867" spans="2:3">
      <c r="B3867" s="20"/>
      <c r="C3867" s="34"/>
    </row>
    <row r="3868" spans="2:3">
      <c r="B3868" s="20"/>
      <c r="C3868" s="34"/>
    </row>
    <row r="3869" spans="2:3">
      <c r="B3869" s="20"/>
      <c r="C3869" s="34"/>
    </row>
    <row r="3870" spans="2:3">
      <c r="B3870" s="20"/>
      <c r="C3870" s="34"/>
    </row>
    <row r="3871" spans="2:3">
      <c r="B3871" s="20"/>
      <c r="C3871" s="34"/>
    </row>
    <row r="3872" spans="2:3">
      <c r="B3872" s="20"/>
      <c r="C3872" s="34"/>
    </row>
    <row r="3873" spans="2:3">
      <c r="B3873" s="20"/>
      <c r="C3873" s="34"/>
    </row>
    <row r="3874" spans="2:3">
      <c r="B3874" s="20"/>
      <c r="C3874" s="34"/>
    </row>
    <row r="3875" spans="2:3">
      <c r="B3875" s="20"/>
      <c r="C3875" s="34"/>
    </row>
    <row r="3876" spans="2:3">
      <c r="B3876" s="20"/>
      <c r="C3876" s="34"/>
    </row>
    <row r="3877" spans="2:3">
      <c r="B3877" s="20"/>
      <c r="C3877" s="34"/>
    </row>
    <row r="3878" spans="2:3">
      <c r="B3878" s="20"/>
      <c r="C3878" s="34"/>
    </row>
    <row r="3879" spans="2:3">
      <c r="B3879" s="20"/>
      <c r="C3879" s="34"/>
    </row>
    <row r="3880" spans="2:3">
      <c r="B3880" s="20"/>
      <c r="C3880" s="34"/>
    </row>
    <row r="3881" spans="2:3">
      <c r="B3881" s="20"/>
      <c r="C3881" s="34"/>
    </row>
    <row r="3882" spans="2:3">
      <c r="B3882" s="20"/>
      <c r="C3882" s="34"/>
    </row>
    <row r="3883" spans="2:3">
      <c r="B3883" s="20"/>
      <c r="C3883" s="34"/>
    </row>
    <row r="3884" spans="2:3">
      <c r="B3884" s="20"/>
      <c r="C3884" s="34"/>
    </row>
    <row r="3885" spans="2:3">
      <c r="B3885" s="20"/>
      <c r="C3885" s="34"/>
    </row>
    <row r="3886" spans="2:3">
      <c r="B3886" s="20"/>
      <c r="C3886" s="34"/>
    </row>
    <row r="3887" spans="2:3">
      <c r="B3887" s="20"/>
      <c r="C3887" s="34"/>
    </row>
    <row r="3888" spans="2:3">
      <c r="B3888" s="20"/>
      <c r="C3888" s="34"/>
    </row>
    <row r="3889" spans="2:3">
      <c r="B3889" s="20"/>
      <c r="C3889" s="34"/>
    </row>
    <row r="3890" spans="2:3">
      <c r="B3890" s="20"/>
      <c r="C3890" s="34"/>
    </row>
    <row r="3891" spans="2:3">
      <c r="B3891" s="20"/>
      <c r="C3891" s="34"/>
    </row>
    <row r="3892" spans="2:3">
      <c r="B3892" s="20"/>
      <c r="C3892" s="34"/>
    </row>
    <row r="3893" spans="2:3">
      <c r="B3893" s="20"/>
      <c r="C3893" s="34"/>
    </row>
    <row r="3894" spans="2:3">
      <c r="B3894" s="20"/>
      <c r="C3894" s="34"/>
    </row>
    <row r="3895" spans="2:3">
      <c r="B3895" s="20"/>
      <c r="C3895" s="34"/>
    </row>
    <row r="3896" spans="2:3">
      <c r="B3896" s="20"/>
      <c r="C3896" s="34"/>
    </row>
    <row r="3897" spans="2:3">
      <c r="B3897" s="20"/>
      <c r="C3897" s="34"/>
    </row>
    <row r="3898" spans="2:3">
      <c r="B3898" s="20"/>
      <c r="C3898" s="34"/>
    </row>
    <row r="3899" spans="2:3">
      <c r="B3899" s="20"/>
      <c r="C3899" s="34"/>
    </row>
    <row r="3900" spans="2:3">
      <c r="B3900" s="20"/>
      <c r="C3900" s="34"/>
    </row>
    <row r="3901" spans="2:3">
      <c r="B3901" s="20"/>
      <c r="C3901" s="34"/>
    </row>
    <row r="3902" spans="2:3">
      <c r="B3902" s="20"/>
      <c r="C3902" s="34"/>
    </row>
    <row r="3903" spans="2:3">
      <c r="B3903" s="20"/>
      <c r="C3903" s="34"/>
    </row>
    <row r="3904" spans="2:3">
      <c r="B3904" s="20"/>
      <c r="C3904" s="34"/>
    </row>
    <row r="3905" spans="2:3">
      <c r="B3905" s="20"/>
      <c r="C3905" s="34"/>
    </row>
    <row r="3906" spans="2:3">
      <c r="B3906" s="20"/>
      <c r="C3906" s="34"/>
    </row>
    <row r="3907" spans="2:3">
      <c r="B3907" s="20"/>
      <c r="C3907" s="34"/>
    </row>
    <row r="3908" spans="2:3">
      <c r="B3908" s="20"/>
      <c r="C3908" s="34"/>
    </row>
    <row r="3909" spans="2:3">
      <c r="B3909" s="20"/>
      <c r="C3909" s="34"/>
    </row>
    <row r="3910" spans="2:3">
      <c r="B3910" s="20"/>
      <c r="C3910" s="34"/>
    </row>
    <row r="3911" spans="2:3">
      <c r="B3911" s="20"/>
      <c r="C3911" s="34"/>
    </row>
    <row r="3912" spans="2:3">
      <c r="B3912" s="20"/>
      <c r="C3912" s="34"/>
    </row>
    <row r="3913" spans="2:3">
      <c r="B3913" s="20"/>
      <c r="C3913" s="34"/>
    </row>
    <row r="3914" spans="2:3">
      <c r="B3914" s="20"/>
      <c r="C3914" s="34"/>
    </row>
    <row r="3915" spans="2:3">
      <c r="B3915" s="20"/>
      <c r="C3915" s="34"/>
    </row>
    <row r="3916" spans="2:3">
      <c r="B3916" s="20"/>
      <c r="C3916" s="34"/>
    </row>
    <row r="3917" spans="2:3">
      <c r="B3917" s="20"/>
      <c r="C3917" s="34"/>
    </row>
    <row r="3918" spans="2:3">
      <c r="B3918" s="20"/>
      <c r="C3918" s="34"/>
    </row>
    <row r="3919" spans="2:3">
      <c r="B3919" s="20"/>
      <c r="C3919" s="34"/>
    </row>
    <row r="3920" spans="2:3">
      <c r="B3920" s="20"/>
      <c r="C3920" s="34"/>
    </row>
    <row r="3921" spans="2:3">
      <c r="B3921" s="20"/>
      <c r="C3921" s="34"/>
    </row>
    <row r="3922" spans="2:3">
      <c r="B3922" s="20"/>
      <c r="C3922" s="34"/>
    </row>
    <row r="3923" spans="2:3">
      <c r="B3923" s="20"/>
      <c r="C3923" s="34"/>
    </row>
    <row r="3924" spans="2:3">
      <c r="B3924" s="20"/>
      <c r="C3924" s="34"/>
    </row>
    <row r="3925" spans="2:3">
      <c r="B3925" s="20"/>
      <c r="C3925" s="34"/>
    </row>
    <row r="3926" spans="2:3">
      <c r="B3926" s="20"/>
      <c r="C3926" s="34"/>
    </row>
    <row r="3927" spans="2:3">
      <c r="B3927" s="20"/>
      <c r="C3927" s="34"/>
    </row>
    <row r="3928" spans="2:3">
      <c r="B3928" s="20"/>
      <c r="C3928" s="34"/>
    </row>
    <row r="3929" spans="2:3">
      <c r="B3929" s="20"/>
      <c r="C3929" s="34"/>
    </row>
    <row r="3930" spans="2:3">
      <c r="B3930" s="20"/>
      <c r="C3930" s="34"/>
    </row>
    <row r="3931" spans="2:3">
      <c r="B3931" s="20"/>
      <c r="C3931" s="34"/>
    </row>
    <row r="3932" spans="2:3">
      <c r="B3932" s="20"/>
      <c r="C3932" s="34"/>
    </row>
    <row r="3933" spans="2:3">
      <c r="B3933" s="20"/>
      <c r="C3933" s="34"/>
    </row>
    <row r="3934" spans="2:3">
      <c r="B3934" s="20"/>
      <c r="C3934" s="34"/>
    </row>
    <row r="3935" spans="2:3">
      <c r="B3935" s="20"/>
      <c r="C3935" s="34"/>
    </row>
    <row r="3936" spans="2:3">
      <c r="B3936" s="20"/>
      <c r="C3936" s="34"/>
    </row>
    <row r="3937" spans="2:3">
      <c r="B3937" s="20"/>
      <c r="C3937" s="34"/>
    </row>
    <row r="3938" spans="2:3">
      <c r="B3938" s="20"/>
      <c r="C3938" s="34"/>
    </row>
    <row r="3939" spans="2:3">
      <c r="B3939" s="20"/>
      <c r="C3939" s="34"/>
    </row>
    <row r="3940" spans="2:3">
      <c r="B3940" s="20"/>
      <c r="C3940" s="34"/>
    </row>
    <row r="3941" spans="2:3">
      <c r="B3941" s="20"/>
      <c r="C3941" s="34"/>
    </row>
    <row r="3942" spans="2:3">
      <c r="B3942" s="20"/>
      <c r="C3942" s="34"/>
    </row>
    <row r="3943" spans="2:3">
      <c r="B3943" s="20"/>
      <c r="C3943" s="34"/>
    </row>
    <row r="3944" spans="2:3">
      <c r="B3944" s="20"/>
      <c r="C3944" s="34"/>
    </row>
    <row r="3945" spans="2:3">
      <c r="B3945" s="20"/>
      <c r="C3945" s="34"/>
    </row>
    <row r="3946" spans="2:3">
      <c r="B3946" s="20"/>
      <c r="C3946" s="34"/>
    </row>
    <row r="3947" spans="2:3">
      <c r="B3947" s="20"/>
      <c r="C3947" s="34"/>
    </row>
    <row r="3948" spans="2:3">
      <c r="B3948" s="20"/>
      <c r="C3948" s="34"/>
    </row>
    <row r="3949" spans="2:3">
      <c r="B3949" s="20"/>
      <c r="C3949" s="34"/>
    </row>
    <row r="3950" spans="2:3">
      <c r="B3950" s="20"/>
      <c r="C3950" s="34"/>
    </row>
    <row r="3951" spans="2:3">
      <c r="B3951" s="20"/>
      <c r="C3951" s="34"/>
    </row>
    <row r="3952" spans="2:3">
      <c r="B3952" s="20"/>
      <c r="C3952" s="34"/>
    </row>
    <row r="3953" spans="2:3">
      <c r="B3953" s="20"/>
      <c r="C3953" s="34"/>
    </row>
    <row r="3954" spans="2:3">
      <c r="B3954" s="20"/>
      <c r="C3954" s="34"/>
    </row>
    <row r="3955" spans="2:3">
      <c r="B3955" s="20"/>
      <c r="C3955" s="34"/>
    </row>
    <row r="3956" spans="2:3">
      <c r="B3956" s="20"/>
      <c r="C3956" s="34"/>
    </row>
    <row r="3957" spans="2:3">
      <c r="B3957" s="20"/>
      <c r="C3957" s="34"/>
    </row>
    <row r="3958" spans="2:3">
      <c r="B3958" s="20"/>
      <c r="C3958" s="34"/>
    </row>
    <row r="3959" spans="2:3">
      <c r="B3959" s="20"/>
      <c r="C3959" s="34"/>
    </row>
    <row r="3960" spans="2:3">
      <c r="B3960" s="20"/>
      <c r="C3960" s="34"/>
    </row>
    <row r="3961" spans="2:3">
      <c r="B3961" s="20"/>
      <c r="C3961" s="34"/>
    </row>
    <row r="3962" spans="2:3">
      <c r="B3962" s="20"/>
      <c r="C3962" s="34"/>
    </row>
    <row r="3963" spans="2:3">
      <c r="B3963" s="20"/>
      <c r="C3963" s="34"/>
    </row>
    <row r="3964" spans="2:3">
      <c r="B3964" s="20"/>
      <c r="C3964" s="34"/>
    </row>
    <row r="3965" spans="2:3">
      <c r="B3965" s="20"/>
      <c r="C3965" s="34"/>
    </row>
    <row r="3966" spans="2:3">
      <c r="B3966" s="20"/>
      <c r="C3966" s="34"/>
    </row>
    <row r="3967" spans="2:3">
      <c r="B3967" s="20"/>
      <c r="C3967" s="34"/>
    </row>
    <row r="3968" spans="2:3">
      <c r="B3968" s="20"/>
      <c r="C3968" s="34"/>
    </row>
    <row r="3969" spans="2:3">
      <c r="B3969" s="20"/>
      <c r="C3969" s="34"/>
    </row>
    <row r="3970" spans="2:3">
      <c r="B3970" s="20"/>
      <c r="C3970" s="34"/>
    </row>
    <row r="3971" spans="2:3">
      <c r="B3971" s="20"/>
      <c r="C3971" s="34"/>
    </row>
    <row r="3972" spans="2:3">
      <c r="B3972" s="20"/>
      <c r="C3972" s="34"/>
    </row>
    <row r="3973" spans="2:3">
      <c r="B3973" s="20"/>
      <c r="C3973" s="34"/>
    </row>
    <row r="3974" spans="2:3">
      <c r="B3974" s="20"/>
      <c r="C3974" s="34"/>
    </row>
    <row r="3975" spans="2:3">
      <c r="B3975" s="20"/>
      <c r="C3975" s="34"/>
    </row>
    <row r="3976" spans="2:3">
      <c r="B3976" s="20"/>
      <c r="C3976" s="34"/>
    </row>
    <row r="3977" spans="2:3">
      <c r="B3977" s="20"/>
      <c r="C3977" s="34"/>
    </row>
    <row r="3978" spans="2:3">
      <c r="B3978" s="20"/>
      <c r="C3978" s="34"/>
    </row>
    <row r="3979" spans="2:3">
      <c r="B3979" s="20"/>
      <c r="C3979" s="34"/>
    </row>
    <row r="3980" spans="2:3">
      <c r="B3980" s="20"/>
      <c r="C3980" s="34"/>
    </row>
    <row r="3981" spans="2:3">
      <c r="B3981" s="20"/>
      <c r="C3981" s="34"/>
    </row>
    <row r="3982" spans="2:3">
      <c r="B3982" s="20"/>
      <c r="C3982" s="34"/>
    </row>
    <row r="3983" spans="2:3">
      <c r="B3983" s="20"/>
      <c r="C3983" s="34"/>
    </row>
    <row r="3984" spans="2:3">
      <c r="B3984" s="20"/>
      <c r="C3984" s="34"/>
    </row>
    <row r="3985" spans="2:3">
      <c r="B3985" s="20"/>
      <c r="C3985" s="34"/>
    </row>
    <row r="3986" spans="2:3">
      <c r="B3986" s="20"/>
      <c r="C3986" s="34"/>
    </row>
    <row r="3987" spans="2:3">
      <c r="B3987" s="20"/>
      <c r="C3987" s="34"/>
    </row>
    <row r="3988" spans="2:3">
      <c r="B3988" s="20"/>
      <c r="C3988" s="34"/>
    </row>
    <row r="3989" spans="2:3">
      <c r="B3989" s="20"/>
      <c r="C3989" s="34"/>
    </row>
    <row r="3990" spans="2:3">
      <c r="B3990" s="20"/>
      <c r="C3990" s="34"/>
    </row>
    <row r="3991" spans="2:3">
      <c r="B3991" s="20"/>
      <c r="C3991" s="34"/>
    </row>
    <row r="3992" spans="2:3">
      <c r="B3992" s="20"/>
      <c r="C3992" s="34"/>
    </row>
    <row r="3993" spans="2:3">
      <c r="B3993" s="20"/>
      <c r="C3993" s="34"/>
    </row>
    <row r="3994" spans="2:3">
      <c r="B3994" s="20"/>
      <c r="C3994" s="34"/>
    </row>
    <row r="3995" spans="2:3">
      <c r="B3995" s="20"/>
      <c r="C3995" s="34"/>
    </row>
    <row r="3996" spans="2:3">
      <c r="B3996" s="20"/>
      <c r="C3996" s="34"/>
    </row>
    <row r="3997" spans="2:3">
      <c r="B3997" s="20"/>
      <c r="C3997" s="34"/>
    </row>
    <row r="3998" spans="2:3">
      <c r="B3998" s="20"/>
      <c r="C3998" s="34"/>
    </row>
    <row r="3999" spans="2:3">
      <c r="B3999" s="20"/>
      <c r="C3999" s="34"/>
    </row>
    <row r="4000" spans="2:3">
      <c r="B4000" s="20"/>
      <c r="C4000" s="34"/>
    </row>
    <row r="4001" spans="2:3">
      <c r="B4001" s="20"/>
      <c r="C4001" s="34"/>
    </row>
    <row r="4002" spans="2:3">
      <c r="B4002" s="20"/>
      <c r="C4002" s="34"/>
    </row>
    <row r="4003" spans="2:3">
      <c r="B4003" s="20"/>
      <c r="C4003" s="34"/>
    </row>
    <row r="4004" spans="2:3">
      <c r="B4004" s="20"/>
      <c r="C4004" s="34"/>
    </row>
    <row r="4005" spans="2:3">
      <c r="B4005" s="20"/>
      <c r="C4005" s="34"/>
    </row>
    <row r="4006" spans="2:3">
      <c r="B4006" s="20"/>
      <c r="C4006" s="34"/>
    </row>
    <row r="4007" spans="2:3">
      <c r="B4007" s="20"/>
      <c r="C4007" s="34"/>
    </row>
    <row r="4008" spans="2:3">
      <c r="B4008" s="20"/>
      <c r="C4008" s="34"/>
    </row>
    <row r="4009" spans="2:3">
      <c r="B4009" s="20"/>
      <c r="C4009" s="34"/>
    </row>
    <row r="4010" spans="2:3">
      <c r="B4010" s="20"/>
      <c r="C4010" s="34"/>
    </row>
    <row r="4011" spans="2:3">
      <c r="B4011" s="20"/>
      <c r="C4011" s="34"/>
    </row>
    <row r="4012" spans="2:3">
      <c r="B4012" s="20"/>
      <c r="C4012" s="34"/>
    </row>
    <row r="4013" spans="2:3">
      <c r="B4013" s="20"/>
      <c r="C4013" s="34"/>
    </row>
    <row r="4014" spans="2:3">
      <c r="B4014" s="20"/>
      <c r="C4014" s="34"/>
    </row>
    <row r="4015" spans="2:3">
      <c r="B4015" s="20"/>
      <c r="C4015" s="34"/>
    </row>
    <row r="4016" spans="2:3">
      <c r="B4016" s="20"/>
      <c r="C4016" s="34"/>
    </row>
    <row r="4017" spans="2:3">
      <c r="B4017" s="20"/>
      <c r="C4017" s="34"/>
    </row>
    <row r="4018" spans="2:3">
      <c r="B4018" s="20"/>
      <c r="C4018" s="34"/>
    </row>
    <row r="4019" spans="2:3">
      <c r="B4019" s="20"/>
      <c r="C4019" s="34"/>
    </row>
    <row r="4020" spans="2:3">
      <c r="B4020" s="20"/>
      <c r="C4020" s="34"/>
    </row>
    <row r="4021" spans="2:3">
      <c r="B4021" s="20"/>
      <c r="C4021" s="34"/>
    </row>
    <row r="4022" spans="2:3">
      <c r="B4022" s="20"/>
      <c r="C4022" s="34"/>
    </row>
    <row r="4023" spans="2:3">
      <c r="B4023" s="20"/>
      <c r="C4023" s="34"/>
    </row>
    <row r="4024" spans="2:3">
      <c r="B4024" s="20"/>
      <c r="C4024" s="34"/>
    </row>
    <row r="4025" spans="2:3">
      <c r="B4025" s="20"/>
      <c r="C4025" s="34"/>
    </row>
    <row r="4026" spans="2:3">
      <c r="B4026" s="20"/>
      <c r="C4026" s="34"/>
    </row>
    <row r="4027" spans="2:3">
      <c r="B4027" s="20"/>
      <c r="C4027" s="34"/>
    </row>
    <row r="4028" spans="2:3">
      <c r="B4028" s="20"/>
      <c r="C4028" s="34"/>
    </row>
    <row r="4029" spans="2:3">
      <c r="B4029" s="20"/>
      <c r="C4029" s="34"/>
    </row>
    <row r="4030" spans="2:3">
      <c r="B4030" s="20"/>
      <c r="C4030" s="34"/>
    </row>
    <row r="4031" spans="2:3">
      <c r="B4031" s="20"/>
      <c r="C4031" s="34"/>
    </row>
    <row r="4032" spans="2:3">
      <c r="B4032" s="20"/>
      <c r="C4032" s="34"/>
    </row>
    <row r="4033" spans="2:3">
      <c r="B4033" s="20"/>
      <c r="C4033" s="34"/>
    </row>
    <row r="4034" spans="2:3">
      <c r="B4034" s="20"/>
      <c r="C4034" s="34"/>
    </row>
    <row r="4035" spans="2:3">
      <c r="B4035" s="20"/>
      <c r="C4035" s="34"/>
    </row>
    <row r="4036" spans="2:3">
      <c r="B4036" s="20"/>
      <c r="C4036" s="34"/>
    </row>
    <row r="4037" spans="2:3">
      <c r="B4037" s="20"/>
      <c r="C4037" s="34"/>
    </row>
    <row r="4038" spans="2:3">
      <c r="B4038" s="20"/>
      <c r="C4038" s="34"/>
    </row>
    <row r="4039" spans="2:3">
      <c r="B4039" s="20"/>
      <c r="C4039" s="34"/>
    </row>
    <row r="4040" spans="2:3">
      <c r="B4040" s="20"/>
      <c r="C4040" s="34"/>
    </row>
    <row r="4041" spans="2:3">
      <c r="B4041" s="20"/>
      <c r="C4041" s="34"/>
    </row>
    <row r="4042" spans="2:3">
      <c r="B4042" s="20"/>
      <c r="C4042" s="34"/>
    </row>
    <row r="4043" spans="2:3">
      <c r="B4043" s="20"/>
      <c r="C4043" s="34"/>
    </row>
    <row r="4044" spans="2:3">
      <c r="B4044" s="20"/>
      <c r="C4044" s="34"/>
    </row>
    <row r="4045" spans="2:3">
      <c r="B4045" s="20"/>
      <c r="C4045" s="34"/>
    </row>
    <row r="4046" spans="2:3">
      <c r="B4046" s="20"/>
      <c r="C4046" s="34"/>
    </row>
    <row r="4047" spans="2:3">
      <c r="B4047" s="20"/>
      <c r="C4047" s="34"/>
    </row>
    <row r="4048" spans="2:3">
      <c r="B4048" s="20"/>
      <c r="C4048" s="34"/>
    </row>
    <row r="4049" spans="2:3">
      <c r="B4049" s="20"/>
      <c r="C4049" s="34"/>
    </row>
    <row r="4050" spans="2:3">
      <c r="B4050" s="20"/>
      <c r="C4050" s="34"/>
    </row>
    <row r="4051" spans="2:3">
      <c r="B4051" s="20"/>
      <c r="C4051" s="34"/>
    </row>
    <row r="4052" spans="2:3">
      <c r="B4052" s="20"/>
      <c r="C4052" s="34"/>
    </row>
    <row r="4053" spans="2:3">
      <c r="B4053" s="20"/>
      <c r="C4053" s="34"/>
    </row>
    <row r="4054" spans="2:3">
      <c r="B4054" s="20"/>
      <c r="C4054" s="34"/>
    </row>
    <row r="4055" spans="2:3">
      <c r="B4055" s="20"/>
      <c r="C4055" s="34"/>
    </row>
    <row r="4056" spans="2:3">
      <c r="B4056" s="20"/>
      <c r="C4056" s="34"/>
    </row>
    <row r="4057" spans="2:3">
      <c r="B4057" s="20"/>
      <c r="C4057" s="34"/>
    </row>
    <row r="4058" spans="2:3">
      <c r="B4058" s="20"/>
      <c r="C4058" s="34"/>
    </row>
    <row r="4059" spans="2:3">
      <c r="B4059" s="20"/>
      <c r="C4059" s="34"/>
    </row>
    <row r="4060" spans="2:3">
      <c r="B4060" s="20"/>
      <c r="C4060" s="34"/>
    </row>
    <row r="4061" spans="2:3">
      <c r="B4061" s="20"/>
      <c r="C4061" s="34"/>
    </row>
    <row r="4062" spans="2:3">
      <c r="B4062" s="20"/>
      <c r="C4062" s="34"/>
    </row>
    <row r="4063" spans="2:3">
      <c r="B4063" s="20"/>
      <c r="C4063" s="34"/>
    </row>
    <row r="4064" spans="2:3">
      <c r="B4064" s="20"/>
      <c r="C4064" s="34"/>
    </row>
    <row r="4065" spans="2:3">
      <c r="B4065" s="20"/>
      <c r="C4065" s="34"/>
    </row>
    <row r="4066" spans="2:3">
      <c r="B4066" s="20"/>
      <c r="C4066" s="34"/>
    </row>
    <row r="4067" spans="2:3">
      <c r="B4067" s="20"/>
      <c r="C4067" s="34"/>
    </row>
    <row r="4068" spans="2:3">
      <c r="B4068" s="20"/>
      <c r="C4068" s="34"/>
    </row>
    <row r="4069" spans="2:3">
      <c r="B4069" s="20"/>
      <c r="C4069" s="34"/>
    </row>
    <row r="4070" spans="2:3">
      <c r="B4070" s="20"/>
      <c r="C4070" s="34"/>
    </row>
    <row r="4071" spans="2:3">
      <c r="B4071" s="20"/>
      <c r="C4071" s="34"/>
    </row>
    <row r="4072" spans="2:3">
      <c r="B4072" s="20"/>
      <c r="C4072" s="34"/>
    </row>
    <row r="4073" spans="2:3">
      <c r="B4073" s="20"/>
      <c r="C4073" s="34"/>
    </row>
    <row r="4074" spans="2:3">
      <c r="B4074" s="20"/>
      <c r="C4074" s="34"/>
    </row>
    <row r="4075" spans="2:3">
      <c r="B4075" s="20"/>
      <c r="C4075" s="34"/>
    </row>
    <row r="4076" spans="2:3">
      <c r="B4076" s="20"/>
      <c r="C4076" s="34"/>
    </row>
    <row r="4077" spans="2:3">
      <c r="B4077" s="20"/>
      <c r="C4077" s="34"/>
    </row>
    <row r="4078" spans="2:3">
      <c r="B4078" s="20"/>
      <c r="C4078" s="34"/>
    </row>
    <row r="4079" spans="2:3">
      <c r="B4079" s="20"/>
      <c r="C4079" s="34"/>
    </row>
    <row r="4080" spans="2:3">
      <c r="B4080" s="20"/>
      <c r="C4080" s="34"/>
    </row>
    <row r="4081" spans="2:3">
      <c r="B4081" s="20"/>
      <c r="C4081" s="34"/>
    </row>
    <row r="4082" spans="2:3">
      <c r="B4082" s="20"/>
      <c r="C4082" s="34"/>
    </row>
    <row r="4083" spans="2:3">
      <c r="B4083" s="20"/>
      <c r="C4083" s="34"/>
    </row>
    <row r="4084" spans="2:3">
      <c r="B4084" s="20"/>
      <c r="C4084" s="34"/>
    </row>
    <row r="4085" spans="2:3">
      <c r="B4085" s="20"/>
      <c r="C4085" s="34"/>
    </row>
    <row r="4086" spans="2:3">
      <c r="B4086" s="20"/>
      <c r="C4086" s="34"/>
    </row>
    <row r="4087" spans="2:3">
      <c r="B4087" s="20"/>
      <c r="C4087" s="34"/>
    </row>
    <row r="4088" spans="2:3">
      <c r="B4088" s="20"/>
      <c r="C4088" s="34"/>
    </row>
    <row r="4089" spans="2:3">
      <c r="B4089" s="20"/>
      <c r="C4089" s="34"/>
    </row>
    <row r="4090" spans="2:3">
      <c r="B4090" s="20"/>
      <c r="C4090" s="34"/>
    </row>
    <row r="4091" spans="2:3">
      <c r="B4091" s="20"/>
      <c r="C4091" s="34"/>
    </row>
    <row r="4092" spans="2:3">
      <c r="B4092" s="20"/>
      <c r="C4092" s="34"/>
    </row>
    <row r="4093" spans="2:3">
      <c r="B4093" s="20"/>
      <c r="C4093" s="34"/>
    </row>
    <row r="4094" spans="2:3">
      <c r="B4094" s="20"/>
      <c r="C4094" s="34"/>
    </row>
    <row r="4095" spans="2:3">
      <c r="B4095" s="20"/>
      <c r="C4095" s="34"/>
    </row>
    <row r="4096" spans="2:3">
      <c r="B4096" s="20"/>
      <c r="C4096" s="34"/>
    </row>
    <row r="4097" spans="2:3">
      <c r="B4097" s="20"/>
      <c r="C4097" s="34"/>
    </row>
    <row r="4098" spans="2:3">
      <c r="B4098" s="20"/>
      <c r="C4098" s="34"/>
    </row>
    <row r="4099" spans="2:3">
      <c r="B4099" s="20"/>
      <c r="C4099" s="34"/>
    </row>
    <row r="4100" spans="2:3">
      <c r="B4100" s="20"/>
      <c r="C4100" s="34"/>
    </row>
    <row r="4101" spans="2:3">
      <c r="B4101" s="20"/>
      <c r="C4101" s="34"/>
    </row>
    <row r="4102" spans="2:3">
      <c r="B4102" s="20"/>
      <c r="C4102" s="34"/>
    </row>
    <row r="4103" spans="2:3">
      <c r="B4103" s="20"/>
      <c r="C4103" s="34"/>
    </row>
    <row r="4104" spans="2:3">
      <c r="B4104" s="20"/>
      <c r="C4104" s="34"/>
    </row>
    <row r="4105" spans="2:3">
      <c r="B4105" s="20"/>
      <c r="C4105" s="34"/>
    </row>
    <row r="4106" spans="2:3">
      <c r="B4106" s="20"/>
      <c r="C4106" s="34"/>
    </row>
    <row r="4107" spans="2:3">
      <c r="B4107" s="20"/>
      <c r="C4107" s="34"/>
    </row>
    <row r="4108" spans="2:3">
      <c r="B4108" s="20"/>
      <c r="C4108" s="34"/>
    </row>
    <row r="4109" spans="2:3">
      <c r="B4109" s="20"/>
      <c r="C4109" s="34"/>
    </row>
    <row r="4110" spans="2:3">
      <c r="B4110" s="20"/>
      <c r="C4110" s="34"/>
    </row>
    <row r="4111" spans="2:3">
      <c r="B4111" s="20"/>
      <c r="C4111" s="34"/>
    </row>
    <row r="4112" spans="2:3">
      <c r="B4112" s="20"/>
      <c r="C4112" s="34"/>
    </row>
    <row r="4113" spans="2:3">
      <c r="B4113" s="20"/>
      <c r="C4113" s="34"/>
    </row>
    <row r="4114" spans="2:3">
      <c r="B4114" s="20"/>
      <c r="C4114" s="34"/>
    </row>
    <row r="4115" spans="2:3">
      <c r="B4115" s="20"/>
      <c r="C4115" s="34"/>
    </row>
    <row r="4116" spans="2:3">
      <c r="B4116" s="20"/>
      <c r="C4116" s="34"/>
    </row>
    <row r="4117" spans="2:3">
      <c r="B4117" s="20"/>
      <c r="C4117" s="34"/>
    </row>
    <row r="4118" spans="2:3">
      <c r="B4118" s="20"/>
      <c r="C4118" s="34"/>
    </row>
    <row r="4119" spans="2:3">
      <c r="B4119" s="20"/>
      <c r="C4119" s="34"/>
    </row>
    <row r="4120" spans="2:3">
      <c r="B4120" s="20"/>
      <c r="C4120" s="34"/>
    </row>
    <row r="4121" spans="2:3">
      <c r="B4121" s="20"/>
      <c r="C4121" s="34"/>
    </row>
    <row r="4122" spans="2:3">
      <c r="B4122" s="20"/>
      <c r="C4122" s="34"/>
    </row>
    <row r="4123" spans="2:3">
      <c r="B4123" s="20"/>
      <c r="C4123" s="34"/>
    </row>
    <row r="4124" spans="2:3">
      <c r="B4124" s="20"/>
      <c r="C4124" s="34"/>
    </row>
    <row r="4125" spans="2:3">
      <c r="B4125" s="20"/>
      <c r="C4125" s="34"/>
    </row>
    <row r="4126" spans="2:3">
      <c r="B4126" s="20"/>
      <c r="C4126" s="34"/>
    </row>
    <row r="4127" spans="2:3">
      <c r="B4127" s="20"/>
      <c r="C4127" s="34"/>
    </row>
    <row r="4128" spans="2:3">
      <c r="B4128" s="20"/>
      <c r="C4128" s="34"/>
    </row>
    <row r="4129" spans="2:3">
      <c r="B4129" s="20"/>
      <c r="C4129" s="34"/>
    </row>
    <row r="4130" spans="2:3">
      <c r="B4130" s="20"/>
      <c r="C4130" s="34"/>
    </row>
    <row r="4131" spans="2:3">
      <c r="B4131" s="20"/>
      <c r="C4131" s="34"/>
    </row>
    <row r="4132" spans="2:3">
      <c r="B4132" s="20"/>
      <c r="C4132" s="34"/>
    </row>
    <row r="4133" spans="2:3">
      <c r="B4133" s="20"/>
      <c r="C4133" s="34"/>
    </row>
    <row r="4134" spans="2:3">
      <c r="B4134" s="20"/>
      <c r="C4134" s="34"/>
    </row>
    <row r="4135" spans="2:3">
      <c r="B4135" s="20"/>
      <c r="C4135" s="34"/>
    </row>
    <row r="4136" spans="2:3">
      <c r="B4136" s="20"/>
      <c r="C4136" s="34"/>
    </row>
    <row r="4137" spans="2:3">
      <c r="B4137" s="20"/>
      <c r="C4137" s="34"/>
    </row>
    <row r="4138" spans="2:3">
      <c r="B4138" s="20"/>
      <c r="C4138" s="34"/>
    </row>
    <row r="4139" spans="2:3">
      <c r="B4139" s="20"/>
      <c r="C4139" s="34"/>
    </row>
    <row r="4140" spans="2:3">
      <c r="B4140" s="20"/>
      <c r="C4140" s="34"/>
    </row>
    <row r="4141" spans="2:3">
      <c r="B4141" s="20"/>
      <c r="C4141" s="34"/>
    </row>
    <row r="4142" spans="2:3">
      <c r="B4142" s="20"/>
      <c r="C4142" s="34"/>
    </row>
    <row r="4143" spans="2:3">
      <c r="B4143" s="20"/>
      <c r="C4143" s="34"/>
    </row>
    <row r="4144" spans="2:3">
      <c r="B4144" s="20"/>
      <c r="C4144" s="34"/>
    </row>
    <row r="4145" spans="2:3">
      <c r="B4145" s="20"/>
      <c r="C4145" s="34"/>
    </row>
    <row r="4146" spans="2:3">
      <c r="B4146" s="20"/>
      <c r="C4146" s="34"/>
    </row>
    <row r="4147" spans="2:3">
      <c r="B4147" s="20"/>
      <c r="C4147" s="34"/>
    </row>
    <row r="4148" spans="2:3">
      <c r="B4148" s="20"/>
      <c r="C4148" s="34"/>
    </row>
    <row r="4149" spans="2:3">
      <c r="B4149" s="20"/>
      <c r="C4149" s="34"/>
    </row>
    <row r="4150" spans="2:3">
      <c r="B4150" s="20"/>
      <c r="C4150" s="34"/>
    </row>
    <row r="4151" spans="2:3">
      <c r="B4151" s="20"/>
      <c r="C4151" s="34"/>
    </row>
    <row r="4152" spans="2:3">
      <c r="B4152" s="20"/>
      <c r="C4152" s="34"/>
    </row>
    <row r="4153" spans="2:3">
      <c r="B4153" s="20"/>
      <c r="C4153" s="34"/>
    </row>
    <row r="4154" spans="2:3">
      <c r="B4154" s="20"/>
      <c r="C4154" s="34"/>
    </row>
    <row r="4155" spans="2:3">
      <c r="B4155" s="20"/>
      <c r="C4155" s="34"/>
    </row>
    <row r="4156" spans="2:3">
      <c r="B4156" s="20"/>
      <c r="C4156" s="34"/>
    </row>
    <row r="4157" spans="2:3">
      <c r="B4157" s="20"/>
      <c r="C4157" s="34"/>
    </row>
    <row r="4158" spans="2:3">
      <c r="B4158" s="20"/>
      <c r="C4158" s="34"/>
    </row>
    <row r="4159" spans="2:3">
      <c r="B4159" s="20"/>
      <c r="C4159" s="34"/>
    </row>
    <row r="4160" spans="2:3">
      <c r="B4160" s="20"/>
      <c r="C4160" s="34"/>
    </row>
    <row r="4161" spans="2:3">
      <c r="B4161" s="20"/>
      <c r="C4161" s="34"/>
    </row>
    <row r="4162" spans="2:3">
      <c r="B4162" s="20"/>
      <c r="C4162" s="34"/>
    </row>
    <row r="4163" spans="2:3">
      <c r="B4163" s="20"/>
      <c r="C4163" s="34"/>
    </row>
    <row r="4164" spans="2:3">
      <c r="B4164" s="20"/>
      <c r="C4164" s="34"/>
    </row>
    <row r="4165" spans="2:3">
      <c r="B4165" s="20"/>
      <c r="C4165" s="34"/>
    </row>
    <row r="4166" spans="2:3">
      <c r="B4166" s="20"/>
      <c r="C4166" s="34"/>
    </row>
    <row r="4167" spans="2:3">
      <c r="B4167" s="20"/>
      <c r="C4167" s="34"/>
    </row>
    <row r="4168" spans="2:3">
      <c r="B4168" s="20"/>
      <c r="C4168" s="34"/>
    </row>
    <row r="4169" spans="2:3">
      <c r="B4169" s="20"/>
      <c r="C4169" s="34"/>
    </row>
    <row r="4170" spans="2:3">
      <c r="B4170" s="20"/>
      <c r="C4170" s="34"/>
    </row>
    <row r="4171" spans="2:3">
      <c r="B4171" s="20"/>
      <c r="C4171" s="34"/>
    </row>
    <row r="4172" spans="2:3">
      <c r="B4172" s="20"/>
      <c r="C4172" s="34"/>
    </row>
    <row r="4173" spans="2:3">
      <c r="B4173" s="20"/>
      <c r="C4173" s="34"/>
    </row>
    <row r="4174" spans="2:3">
      <c r="B4174" s="20"/>
      <c r="C4174" s="34"/>
    </row>
    <row r="4175" spans="2:3">
      <c r="B4175" s="20"/>
      <c r="C4175" s="34"/>
    </row>
    <row r="4176" spans="2:3">
      <c r="B4176" s="20"/>
      <c r="C4176" s="34"/>
    </row>
    <row r="4177" spans="2:3">
      <c r="B4177" s="20"/>
      <c r="C4177" s="34"/>
    </row>
    <row r="4178" spans="2:3">
      <c r="B4178" s="20"/>
      <c r="C4178" s="34"/>
    </row>
    <row r="4179" spans="2:3">
      <c r="B4179" s="20"/>
      <c r="C4179" s="34"/>
    </row>
    <row r="4180" spans="2:3">
      <c r="B4180" s="20"/>
      <c r="C4180" s="34"/>
    </row>
    <row r="4181" spans="2:3">
      <c r="B4181" s="20"/>
      <c r="C4181" s="34"/>
    </row>
    <row r="4182" spans="2:3">
      <c r="B4182" s="20"/>
      <c r="C4182" s="34"/>
    </row>
    <row r="4183" spans="2:3">
      <c r="B4183" s="20"/>
      <c r="C4183" s="34"/>
    </row>
    <row r="4184" spans="2:3">
      <c r="B4184" s="20"/>
      <c r="C4184" s="34"/>
    </row>
    <row r="4185" spans="2:3">
      <c r="B4185" s="20"/>
      <c r="C4185" s="34"/>
    </row>
    <row r="4186" spans="2:3">
      <c r="B4186" s="20"/>
      <c r="C4186" s="34"/>
    </row>
    <row r="4187" spans="2:3">
      <c r="B4187" s="20"/>
      <c r="C4187" s="34"/>
    </row>
    <row r="4188" spans="2:3">
      <c r="B4188" s="20"/>
      <c r="C4188" s="34"/>
    </row>
    <row r="4189" spans="2:3">
      <c r="B4189" s="20"/>
      <c r="C4189" s="34"/>
    </row>
    <row r="4190" spans="2:3">
      <c r="B4190" s="20"/>
      <c r="C4190" s="34"/>
    </row>
    <row r="4191" spans="2:3">
      <c r="B4191" s="20"/>
      <c r="C4191" s="34"/>
    </row>
    <row r="4192" spans="2:3">
      <c r="B4192" s="20"/>
      <c r="C4192" s="34"/>
    </row>
    <row r="4193" spans="2:3">
      <c r="B4193" s="20"/>
      <c r="C4193" s="34"/>
    </row>
    <row r="4194" spans="2:3">
      <c r="B4194" s="20"/>
      <c r="C4194" s="34"/>
    </row>
    <row r="4195" spans="2:3">
      <c r="B4195" s="20"/>
      <c r="C4195" s="34"/>
    </row>
    <row r="4196" spans="2:3">
      <c r="B4196" s="20"/>
      <c r="C4196" s="34"/>
    </row>
    <row r="4197" spans="2:3">
      <c r="B4197" s="20"/>
      <c r="C4197" s="34"/>
    </row>
    <row r="4198" spans="2:3">
      <c r="B4198" s="20"/>
      <c r="C4198" s="34"/>
    </row>
    <row r="4199" spans="2:3">
      <c r="B4199" s="20"/>
      <c r="C4199" s="34"/>
    </row>
    <row r="4200" spans="2:3">
      <c r="B4200" s="20"/>
      <c r="C4200" s="34"/>
    </row>
    <row r="4201" spans="2:3">
      <c r="B4201" s="20"/>
      <c r="C4201" s="34"/>
    </row>
    <row r="4202" spans="2:3">
      <c r="B4202" s="20"/>
      <c r="C4202" s="34"/>
    </row>
    <row r="4203" spans="2:3">
      <c r="B4203" s="20"/>
      <c r="C4203" s="34"/>
    </row>
    <row r="4204" spans="2:3">
      <c r="B4204" s="20"/>
      <c r="C4204" s="34"/>
    </row>
    <row r="4205" spans="2:3">
      <c r="B4205" s="20"/>
      <c r="C4205" s="34"/>
    </row>
    <row r="4206" spans="2:3">
      <c r="B4206" s="20"/>
      <c r="C4206" s="34"/>
    </row>
    <row r="4207" spans="2:3">
      <c r="B4207" s="20"/>
      <c r="C4207" s="34"/>
    </row>
    <row r="4208" spans="2:3">
      <c r="B4208" s="20"/>
      <c r="C4208" s="34"/>
    </row>
    <row r="4209" spans="2:3">
      <c r="B4209" s="20"/>
      <c r="C4209" s="34"/>
    </row>
    <row r="4210" spans="2:3">
      <c r="B4210" s="20"/>
      <c r="C4210" s="34"/>
    </row>
    <row r="4211" spans="2:3">
      <c r="B4211" s="20"/>
      <c r="C4211" s="34"/>
    </row>
    <row r="4212" spans="2:3">
      <c r="B4212" s="20"/>
      <c r="C4212" s="34"/>
    </row>
    <row r="4213" spans="2:3">
      <c r="B4213" s="20"/>
      <c r="C4213" s="34"/>
    </row>
    <row r="4214" spans="2:3">
      <c r="B4214" s="20"/>
      <c r="C4214" s="34"/>
    </row>
    <row r="4215" spans="2:3">
      <c r="B4215" s="20"/>
      <c r="C4215" s="34"/>
    </row>
    <row r="4216" spans="2:3">
      <c r="B4216" s="20"/>
      <c r="C4216" s="34"/>
    </row>
    <row r="4217" spans="2:3">
      <c r="B4217" s="20"/>
      <c r="C4217" s="34"/>
    </row>
    <row r="4218" spans="2:3">
      <c r="B4218" s="20"/>
      <c r="C4218" s="34"/>
    </row>
    <row r="4219" spans="2:3">
      <c r="B4219" s="20"/>
      <c r="C4219" s="34"/>
    </row>
    <row r="4220" spans="2:3">
      <c r="B4220" s="20"/>
      <c r="C4220" s="34"/>
    </row>
    <row r="4221" spans="2:3">
      <c r="B4221" s="20"/>
      <c r="C4221" s="34"/>
    </row>
    <row r="4222" spans="2:3">
      <c r="B4222" s="20"/>
      <c r="C4222" s="34"/>
    </row>
    <row r="4223" spans="2:3">
      <c r="B4223" s="20"/>
      <c r="C4223" s="34"/>
    </row>
    <row r="4224" spans="2:3">
      <c r="B4224" s="20"/>
      <c r="C4224" s="34"/>
    </row>
    <row r="4225" spans="2:3">
      <c r="B4225" s="20"/>
      <c r="C4225" s="34"/>
    </row>
    <row r="4226" spans="2:3">
      <c r="B4226" s="20"/>
      <c r="C4226" s="34"/>
    </row>
    <row r="4227" spans="2:3">
      <c r="B4227" s="20"/>
      <c r="C4227" s="34"/>
    </row>
    <row r="4228" spans="2:3">
      <c r="B4228" s="20"/>
      <c r="C4228" s="34"/>
    </row>
    <row r="4229" spans="2:3">
      <c r="B4229" s="20"/>
      <c r="C4229" s="34"/>
    </row>
    <row r="4230" spans="2:3">
      <c r="B4230" s="20"/>
      <c r="C4230" s="34"/>
    </row>
    <row r="4231" spans="2:3">
      <c r="B4231" s="20"/>
      <c r="C4231" s="34"/>
    </row>
    <row r="4232" spans="2:3">
      <c r="B4232" s="20"/>
      <c r="C4232" s="34"/>
    </row>
    <row r="4233" spans="2:3">
      <c r="B4233" s="20"/>
      <c r="C4233" s="34"/>
    </row>
    <row r="4234" spans="2:3">
      <c r="B4234" s="20"/>
      <c r="C4234" s="34"/>
    </row>
    <row r="4235" spans="2:3">
      <c r="B4235" s="20"/>
      <c r="C4235" s="34"/>
    </row>
    <row r="4236" spans="2:3">
      <c r="B4236" s="20"/>
      <c r="C4236" s="34"/>
    </row>
    <row r="4237" spans="2:3">
      <c r="B4237" s="20"/>
      <c r="C4237" s="34"/>
    </row>
    <row r="4238" spans="2:3">
      <c r="B4238" s="20"/>
      <c r="C4238" s="34"/>
    </row>
    <row r="4239" spans="2:3">
      <c r="B4239" s="20"/>
      <c r="C4239" s="34"/>
    </row>
    <row r="4240" spans="2:3">
      <c r="B4240" s="20"/>
      <c r="C4240" s="34"/>
    </row>
    <row r="4241" spans="2:3">
      <c r="B4241" s="20"/>
      <c r="C4241" s="34"/>
    </row>
    <row r="4242" spans="2:3">
      <c r="B4242" s="20"/>
      <c r="C4242" s="34"/>
    </row>
    <row r="4243" spans="2:3">
      <c r="B4243" s="20"/>
      <c r="C4243" s="34"/>
    </row>
    <row r="4244" spans="2:3">
      <c r="B4244" s="20"/>
      <c r="C4244" s="34"/>
    </row>
    <row r="4245" spans="2:3">
      <c r="B4245" s="20"/>
      <c r="C4245" s="34"/>
    </row>
    <row r="4246" spans="2:3">
      <c r="B4246" s="20"/>
      <c r="C4246" s="34"/>
    </row>
    <row r="4247" spans="2:3">
      <c r="B4247" s="20"/>
      <c r="C4247" s="34"/>
    </row>
    <row r="4248" spans="2:3">
      <c r="B4248" s="20"/>
      <c r="C4248" s="34"/>
    </row>
    <row r="4249" spans="2:3">
      <c r="B4249" s="20"/>
      <c r="C4249" s="34"/>
    </row>
    <row r="4250" spans="2:3">
      <c r="B4250" s="20"/>
      <c r="C4250" s="34"/>
    </row>
    <row r="4251" spans="2:3">
      <c r="B4251" s="20"/>
      <c r="C4251" s="34"/>
    </row>
    <row r="4252" spans="2:3">
      <c r="B4252" s="20"/>
      <c r="C4252" s="34"/>
    </row>
    <row r="4253" spans="2:3">
      <c r="B4253" s="20"/>
      <c r="C4253" s="34"/>
    </row>
    <row r="4254" spans="2:3">
      <c r="B4254" s="20"/>
      <c r="C4254" s="34"/>
    </row>
    <row r="4255" spans="2:3">
      <c r="B4255" s="20"/>
      <c r="C4255" s="34"/>
    </row>
    <row r="4256" spans="2:3">
      <c r="B4256" s="20"/>
      <c r="C4256" s="34"/>
    </row>
    <row r="4257" spans="2:3">
      <c r="B4257" s="20"/>
      <c r="C4257" s="34"/>
    </row>
    <row r="4258" spans="2:3">
      <c r="B4258" s="20"/>
      <c r="C4258" s="34"/>
    </row>
    <row r="4259" spans="2:3">
      <c r="B4259" s="20"/>
      <c r="C4259" s="34"/>
    </row>
    <row r="4260" spans="2:3">
      <c r="B4260" s="20"/>
      <c r="C4260" s="34"/>
    </row>
    <row r="4261" spans="2:3">
      <c r="B4261" s="20"/>
      <c r="C4261" s="34"/>
    </row>
    <row r="4262" spans="2:3">
      <c r="B4262" s="20"/>
      <c r="C4262" s="34"/>
    </row>
    <row r="4263" spans="2:3">
      <c r="B4263" s="20"/>
      <c r="C4263" s="34"/>
    </row>
    <row r="4264" spans="2:3">
      <c r="B4264" s="20"/>
      <c r="C4264" s="34"/>
    </row>
    <row r="4265" spans="2:3">
      <c r="B4265" s="20"/>
      <c r="C4265" s="34"/>
    </row>
    <row r="4266" spans="2:3">
      <c r="B4266" s="20"/>
      <c r="C4266" s="34"/>
    </row>
    <row r="4267" spans="2:3">
      <c r="B4267" s="20"/>
      <c r="C4267" s="34"/>
    </row>
    <row r="4268" spans="2:3">
      <c r="B4268" s="20"/>
      <c r="C4268" s="34"/>
    </row>
    <row r="4269" spans="2:3">
      <c r="B4269" s="20"/>
      <c r="C4269" s="34"/>
    </row>
    <row r="4270" spans="2:3">
      <c r="B4270" s="20"/>
      <c r="C4270" s="34"/>
    </row>
    <row r="4271" spans="2:3">
      <c r="B4271" s="20"/>
      <c r="C4271" s="34"/>
    </row>
    <row r="4272" spans="2:3">
      <c r="B4272" s="20"/>
      <c r="C4272" s="34"/>
    </row>
    <row r="4273" spans="2:3">
      <c r="B4273" s="20"/>
      <c r="C4273" s="34"/>
    </row>
    <row r="4274" spans="2:3">
      <c r="B4274" s="20"/>
      <c r="C4274" s="34"/>
    </row>
    <row r="4275" spans="2:3">
      <c r="B4275" s="20"/>
      <c r="C4275" s="34"/>
    </row>
    <row r="4276" spans="2:3">
      <c r="B4276" s="20"/>
      <c r="C4276" s="34"/>
    </row>
    <row r="4277" spans="2:3">
      <c r="B4277" s="20"/>
      <c r="C4277" s="34"/>
    </row>
    <row r="4278" spans="2:3">
      <c r="B4278" s="20"/>
      <c r="C4278" s="34"/>
    </row>
    <row r="4279" spans="2:3">
      <c r="B4279" s="20"/>
      <c r="C4279" s="34"/>
    </row>
    <row r="4280" spans="2:3">
      <c r="B4280" s="20"/>
      <c r="C4280" s="34"/>
    </row>
    <row r="4281" spans="2:3">
      <c r="B4281" s="20"/>
      <c r="C4281" s="34"/>
    </row>
    <row r="4282" spans="2:3">
      <c r="B4282" s="20"/>
      <c r="C4282" s="34"/>
    </row>
    <row r="4283" spans="2:3">
      <c r="B4283" s="20"/>
      <c r="C4283" s="34"/>
    </row>
    <row r="4284" spans="2:3">
      <c r="B4284" s="20"/>
      <c r="C4284" s="34"/>
    </row>
    <row r="4285" spans="2:3">
      <c r="B4285" s="20"/>
      <c r="C4285" s="34"/>
    </row>
    <row r="4286" spans="2:3">
      <c r="B4286" s="20"/>
      <c r="C4286" s="34"/>
    </row>
    <row r="4287" spans="2:3">
      <c r="B4287" s="20"/>
      <c r="C4287" s="34"/>
    </row>
    <row r="4288" spans="2:3">
      <c r="B4288" s="20"/>
      <c r="C4288" s="34"/>
    </row>
    <row r="4289" spans="2:3">
      <c r="B4289" s="20"/>
      <c r="C4289" s="34"/>
    </row>
    <row r="4290" spans="2:3">
      <c r="B4290" s="20"/>
      <c r="C4290" s="34"/>
    </row>
    <row r="4291" spans="2:3">
      <c r="B4291" s="20"/>
      <c r="C4291" s="34"/>
    </row>
    <row r="4292" spans="2:3">
      <c r="B4292" s="20"/>
      <c r="C4292" s="34"/>
    </row>
    <row r="4293" spans="2:3">
      <c r="B4293" s="20"/>
      <c r="C4293" s="34"/>
    </row>
    <row r="4294" spans="2:3">
      <c r="B4294" s="20"/>
      <c r="C4294" s="34"/>
    </row>
    <row r="4295" spans="2:3">
      <c r="B4295" s="20"/>
      <c r="C4295" s="34"/>
    </row>
    <row r="4296" spans="2:3">
      <c r="B4296" s="20"/>
      <c r="C4296" s="34"/>
    </row>
    <row r="4297" spans="2:3">
      <c r="B4297" s="20"/>
      <c r="C4297" s="34"/>
    </row>
    <row r="4298" spans="2:3">
      <c r="B4298" s="20"/>
      <c r="C4298" s="34"/>
    </row>
    <row r="4299" spans="2:3">
      <c r="B4299" s="20"/>
      <c r="C4299" s="34"/>
    </row>
    <row r="4300" spans="2:3">
      <c r="B4300" s="20"/>
    </row>
    <row r="4301" spans="2:3">
      <c r="B4301" s="20"/>
      <c r="C4301" s="34"/>
    </row>
    <row r="4302" spans="2:3">
      <c r="B4302" s="20"/>
      <c r="C4302" s="34"/>
    </row>
    <row r="4303" spans="2:3">
      <c r="B4303" s="20"/>
      <c r="C4303" s="34"/>
    </row>
    <row r="4304" spans="2:3">
      <c r="B4304" s="20"/>
      <c r="C4304" s="34"/>
    </row>
    <row r="4305" spans="2:3">
      <c r="B4305" s="20"/>
      <c r="C4305" s="34"/>
    </row>
    <row r="4306" spans="2:3">
      <c r="B4306" s="20"/>
      <c r="C4306" s="34"/>
    </row>
    <row r="4307" spans="2:3">
      <c r="B4307" s="20"/>
      <c r="C4307" s="34"/>
    </row>
    <row r="4308" spans="2:3">
      <c r="B4308" s="20"/>
      <c r="C4308" s="34"/>
    </row>
    <row r="4309" spans="2:3">
      <c r="B4309" s="20"/>
      <c r="C4309" s="34"/>
    </row>
    <row r="4310" spans="2:3">
      <c r="B4310" s="20"/>
      <c r="C4310" s="34"/>
    </row>
    <row r="4311" spans="2:3">
      <c r="B4311" s="20"/>
      <c r="C4311" s="34"/>
    </row>
    <row r="4312" spans="2:3">
      <c r="B4312" s="20"/>
      <c r="C4312" s="34"/>
    </row>
    <row r="4313" spans="2:3">
      <c r="B4313" s="20"/>
      <c r="C4313" s="34"/>
    </row>
    <row r="4314" spans="2:3">
      <c r="B4314" s="20"/>
      <c r="C4314" s="34"/>
    </row>
    <row r="4315" spans="2:3">
      <c r="B4315" s="20"/>
      <c r="C4315" s="34"/>
    </row>
    <row r="4316" spans="2:3">
      <c r="B4316" s="20"/>
      <c r="C4316" s="34"/>
    </row>
    <row r="4317" spans="2:3">
      <c r="B4317" s="20"/>
      <c r="C4317" s="34"/>
    </row>
    <row r="4318" spans="2:3">
      <c r="B4318" s="20"/>
      <c r="C4318" s="34"/>
    </row>
    <row r="4319" spans="2:3">
      <c r="B4319" s="20"/>
      <c r="C4319" s="34"/>
    </row>
    <row r="4320" spans="2:3">
      <c r="B4320" s="20"/>
      <c r="C4320" s="34"/>
    </row>
    <row r="4321" spans="2:3">
      <c r="B4321" s="20"/>
      <c r="C4321" s="34"/>
    </row>
    <row r="4322" spans="2:3">
      <c r="B4322" s="20"/>
      <c r="C4322" s="34"/>
    </row>
    <row r="4323" spans="2:3">
      <c r="B4323" s="20"/>
      <c r="C4323" s="34"/>
    </row>
    <row r="4324" spans="2:3">
      <c r="B4324" s="20"/>
      <c r="C4324" s="34"/>
    </row>
    <row r="4325" spans="2:3">
      <c r="B4325" s="20"/>
      <c r="C4325" s="34"/>
    </row>
    <row r="4326" spans="2:3">
      <c r="B4326" s="20"/>
      <c r="C4326" s="34"/>
    </row>
    <row r="4327" spans="2:3">
      <c r="B4327" s="20"/>
      <c r="C4327" s="34"/>
    </row>
    <row r="4328" spans="2:3">
      <c r="B4328" s="20"/>
      <c r="C4328" s="34"/>
    </row>
    <row r="4329" spans="2:3">
      <c r="B4329" s="20"/>
      <c r="C4329" s="34"/>
    </row>
    <row r="4330" spans="2:3">
      <c r="B4330" s="20"/>
      <c r="C4330" s="34"/>
    </row>
    <row r="4331" spans="2:3">
      <c r="B4331" s="20"/>
      <c r="C4331" s="34"/>
    </row>
    <row r="4332" spans="2:3">
      <c r="B4332" s="20"/>
      <c r="C4332" s="34"/>
    </row>
    <row r="4333" spans="2:3">
      <c r="B4333" s="20"/>
      <c r="C4333" s="34"/>
    </row>
    <row r="4334" spans="2:3">
      <c r="B4334" s="20"/>
      <c r="C4334" s="34"/>
    </row>
    <row r="4335" spans="2:3">
      <c r="B4335" s="20"/>
      <c r="C4335" s="34"/>
    </row>
    <row r="4336" spans="2:3">
      <c r="B4336" s="20"/>
      <c r="C4336" s="34"/>
    </row>
    <row r="4337" spans="2:3">
      <c r="B4337" s="20"/>
      <c r="C4337" s="34"/>
    </row>
    <row r="4338" spans="2:3">
      <c r="B4338" s="20"/>
      <c r="C4338" s="34"/>
    </row>
    <row r="4339" spans="2:3">
      <c r="B4339" s="20"/>
      <c r="C4339" s="34"/>
    </row>
    <row r="4340" spans="2:3">
      <c r="B4340" s="20"/>
      <c r="C4340" s="34"/>
    </row>
    <row r="4341" spans="2:3">
      <c r="B4341" s="20"/>
      <c r="C4341" s="34"/>
    </row>
    <row r="4342" spans="2:3">
      <c r="B4342" s="20"/>
      <c r="C4342" s="34"/>
    </row>
    <row r="4343" spans="2:3">
      <c r="B4343" s="20"/>
      <c r="C4343" s="34"/>
    </row>
    <row r="4344" spans="2:3">
      <c r="B4344" s="20"/>
      <c r="C4344" s="34"/>
    </row>
    <row r="4345" spans="2:3">
      <c r="B4345" s="20"/>
      <c r="C4345" s="34"/>
    </row>
    <row r="4346" spans="2:3">
      <c r="B4346" s="20"/>
      <c r="C4346" s="34"/>
    </row>
    <row r="4347" spans="2:3">
      <c r="B4347" s="20"/>
      <c r="C4347" s="34"/>
    </row>
    <row r="4348" spans="2:3">
      <c r="B4348" s="20"/>
      <c r="C4348" s="34"/>
    </row>
    <row r="4349" spans="2:3">
      <c r="B4349" s="20"/>
      <c r="C4349" s="34"/>
    </row>
    <row r="4350" spans="2:3">
      <c r="B4350" s="20"/>
      <c r="C4350" s="34"/>
    </row>
    <row r="4351" spans="2:3">
      <c r="B4351" s="20"/>
      <c r="C4351" s="34"/>
    </row>
    <row r="4352" spans="2:3">
      <c r="B4352" s="20"/>
      <c r="C4352" s="34"/>
    </row>
    <row r="4353" spans="2:3">
      <c r="B4353" s="20"/>
      <c r="C4353" s="34"/>
    </row>
    <row r="4354" spans="2:3">
      <c r="B4354" s="20"/>
      <c r="C4354" s="34"/>
    </row>
    <row r="4355" spans="2:3">
      <c r="B4355" s="20"/>
      <c r="C4355" s="34"/>
    </row>
    <row r="4356" spans="2:3">
      <c r="B4356" s="20"/>
      <c r="C4356" s="34"/>
    </row>
    <row r="4357" spans="2:3">
      <c r="B4357" s="20"/>
      <c r="C4357" s="34"/>
    </row>
    <row r="4358" spans="2:3">
      <c r="B4358" s="20"/>
      <c r="C4358" s="34"/>
    </row>
    <row r="4359" spans="2:3">
      <c r="B4359" s="20"/>
      <c r="C4359" s="34"/>
    </row>
    <row r="4360" spans="2:3">
      <c r="B4360" s="20"/>
      <c r="C4360" s="34"/>
    </row>
    <row r="4361" spans="2:3">
      <c r="B4361" s="20"/>
      <c r="C4361" s="34"/>
    </row>
    <row r="4362" spans="2:3">
      <c r="B4362" s="20"/>
      <c r="C4362" s="34"/>
    </row>
    <row r="4363" spans="2:3">
      <c r="B4363" s="20"/>
      <c r="C4363" s="34"/>
    </row>
    <row r="4364" spans="2:3">
      <c r="B4364" s="20"/>
      <c r="C4364" s="34"/>
    </row>
    <row r="4365" spans="2:3">
      <c r="B4365" s="20"/>
      <c r="C4365" s="34"/>
    </row>
    <row r="4366" spans="2:3">
      <c r="B4366" s="20"/>
      <c r="C4366" s="34"/>
    </row>
    <row r="4367" spans="2:3">
      <c r="B4367" s="20"/>
      <c r="C4367" s="34"/>
    </row>
    <row r="4368" spans="2:3">
      <c r="B4368" s="20"/>
      <c r="C4368" s="34"/>
    </row>
    <row r="4369" spans="2:3">
      <c r="B4369" s="20"/>
      <c r="C4369" s="34"/>
    </row>
    <row r="4370" spans="2:3">
      <c r="B4370" s="20"/>
      <c r="C4370" s="34"/>
    </row>
    <row r="4371" spans="2:3">
      <c r="B4371" s="20"/>
      <c r="C4371" s="34"/>
    </row>
    <row r="4372" spans="2:3">
      <c r="B4372" s="20"/>
      <c r="C4372" s="34"/>
    </row>
    <row r="4373" spans="2:3">
      <c r="B4373" s="20"/>
      <c r="C4373" s="34"/>
    </row>
    <row r="4374" spans="2:3">
      <c r="B4374" s="20"/>
      <c r="C4374" s="34"/>
    </row>
    <row r="4375" spans="2:3">
      <c r="B4375" s="20"/>
      <c r="C4375" s="34"/>
    </row>
    <row r="4376" spans="2:3">
      <c r="B4376" s="20"/>
      <c r="C4376" s="34"/>
    </row>
    <row r="4377" spans="2:3">
      <c r="B4377" s="20"/>
      <c r="C4377" s="34"/>
    </row>
    <row r="4378" spans="2:3">
      <c r="B4378" s="20"/>
      <c r="C4378" s="34"/>
    </row>
    <row r="4379" spans="2:3">
      <c r="B4379" s="20"/>
      <c r="C4379" s="34"/>
    </row>
    <row r="4380" spans="2:3">
      <c r="B4380" s="20"/>
      <c r="C4380" s="34"/>
    </row>
    <row r="4381" spans="2:3">
      <c r="B4381" s="20"/>
      <c r="C4381" s="34"/>
    </row>
    <row r="4382" spans="2:3">
      <c r="B4382" s="20"/>
      <c r="C4382" s="34"/>
    </row>
    <row r="4383" spans="2:3">
      <c r="B4383" s="20"/>
      <c r="C4383" s="34"/>
    </row>
    <row r="4384" spans="2:3">
      <c r="B4384" s="20"/>
      <c r="C4384" s="34"/>
    </row>
    <row r="4385" spans="2:3">
      <c r="B4385" s="20"/>
      <c r="C4385" s="34"/>
    </row>
    <row r="4386" spans="2:3">
      <c r="B4386" s="20"/>
      <c r="C4386" s="34"/>
    </row>
    <row r="4387" spans="2:3">
      <c r="B4387" s="20"/>
      <c r="C4387" s="34"/>
    </row>
    <row r="4388" spans="2:3">
      <c r="B4388" s="20"/>
      <c r="C4388" s="34"/>
    </row>
    <row r="4389" spans="2:3">
      <c r="B4389" s="20"/>
      <c r="C4389" s="34"/>
    </row>
    <row r="4390" spans="2:3">
      <c r="B4390" s="20"/>
      <c r="C4390" s="34"/>
    </row>
    <row r="4391" spans="2:3">
      <c r="B4391" s="20"/>
      <c r="C4391" s="34"/>
    </row>
    <row r="4392" spans="2:3">
      <c r="B4392" s="20"/>
      <c r="C4392" s="34"/>
    </row>
    <row r="4393" spans="2:3">
      <c r="B4393" s="20"/>
      <c r="C4393" s="34"/>
    </row>
    <row r="4394" spans="2:3">
      <c r="B4394" s="20"/>
      <c r="C4394" s="34"/>
    </row>
    <row r="4395" spans="2:3">
      <c r="B4395" s="20"/>
      <c r="C4395" s="34"/>
    </row>
    <row r="4396" spans="2:3">
      <c r="B4396" s="20"/>
      <c r="C4396" s="34"/>
    </row>
    <row r="4397" spans="2:3">
      <c r="B4397" s="20"/>
      <c r="C4397" s="34"/>
    </row>
    <row r="4398" spans="2:3">
      <c r="B4398" s="20"/>
      <c r="C4398" s="34"/>
    </row>
    <row r="4399" spans="2:3">
      <c r="B4399" s="20"/>
      <c r="C4399" s="34"/>
    </row>
    <row r="4400" spans="2:3">
      <c r="B4400" s="20"/>
      <c r="C4400" s="34"/>
    </row>
    <row r="4401" spans="2:3">
      <c r="B4401" s="20"/>
      <c r="C4401" s="34"/>
    </row>
    <row r="4402" spans="2:3">
      <c r="B4402" s="20"/>
      <c r="C4402" s="34"/>
    </row>
    <row r="4403" spans="2:3">
      <c r="B4403" s="20"/>
      <c r="C4403" s="34"/>
    </row>
    <row r="4404" spans="2:3">
      <c r="B4404" s="20"/>
      <c r="C4404" s="34"/>
    </row>
    <row r="4405" spans="2:3">
      <c r="B4405" s="20"/>
      <c r="C4405" s="34"/>
    </row>
    <row r="4406" spans="2:3">
      <c r="B4406" s="20"/>
      <c r="C4406" s="34"/>
    </row>
    <row r="4407" spans="2:3">
      <c r="B4407" s="20"/>
      <c r="C4407" s="34"/>
    </row>
    <row r="4408" spans="2:3">
      <c r="B4408" s="20"/>
      <c r="C4408" s="34"/>
    </row>
    <row r="4409" spans="2:3">
      <c r="B4409" s="20"/>
      <c r="C4409" s="34"/>
    </row>
    <row r="4410" spans="2:3">
      <c r="B4410" s="20"/>
      <c r="C4410" s="34"/>
    </row>
    <row r="4411" spans="2:3">
      <c r="B4411" s="20"/>
      <c r="C4411" s="34"/>
    </row>
    <row r="4412" spans="2:3">
      <c r="B4412" s="20"/>
      <c r="C4412" s="34"/>
    </row>
    <row r="4413" spans="2:3">
      <c r="B4413" s="20"/>
      <c r="C4413" s="34"/>
    </row>
    <row r="4414" spans="2:3">
      <c r="B4414" s="20"/>
      <c r="C4414" s="34"/>
    </row>
    <row r="4415" spans="2:3">
      <c r="B4415" s="20"/>
      <c r="C4415" s="34"/>
    </row>
    <row r="4416" spans="2:3">
      <c r="B4416" s="20"/>
      <c r="C4416" s="34"/>
    </row>
    <row r="4417" spans="2:3">
      <c r="B4417" s="20"/>
      <c r="C4417" s="34"/>
    </row>
    <row r="4418" spans="2:3">
      <c r="B4418" s="20"/>
      <c r="C4418" s="34"/>
    </row>
    <row r="4419" spans="2:3">
      <c r="B4419" s="20"/>
      <c r="C4419" s="34"/>
    </row>
    <row r="4420" spans="2:3">
      <c r="B4420" s="20"/>
      <c r="C4420" s="34"/>
    </row>
    <row r="4421" spans="2:3">
      <c r="B4421" s="20"/>
      <c r="C4421" s="34"/>
    </row>
    <row r="4422" spans="2:3">
      <c r="B4422" s="20"/>
      <c r="C4422" s="34"/>
    </row>
    <row r="4423" spans="2:3">
      <c r="B4423" s="20"/>
      <c r="C4423" s="34"/>
    </row>
    <row r="4424" spans="2:3">
      <c r="B4424" s="20"/>
      <c r="C4424" s="34"/>
    </row>
    <row r="4425" spans="2:3">
      <c r="B4425" s="20"/>
      <c r="C4425" s="34"/>
    </row>
    <row r="4426" spans="2:3">
      <c r="B4426" s="20"/>
      <c r="C4426" s="34"/>
    </row>
    <row r="4427" spans="2:3">
      <c r="B4427" s="20"/>
      <c r="C4427" s="34"/>
    </row>
    <row r="4428" spans="2:3">
      <c r="B4428" s="20"/>
      <c r="C4428" s="34"/>
    </row>
    <row r="4429" spans="2:3">
      <c r="B4429" s="20"/>
      <c r="C4429" s="34"/>
    </row>
    <row r="4430" spans="2:3">
      <c r="B4430" s="20"/>
      <c r="C4430" s="34"/>
    </row>
    <row r="4431" spans="2:3">
      <c r="B4431" s="20"/>
      <c r="C4431" s="34"/>
    </row>
    <row r="4432" spans="2:3">
      <c r="B4432" s="20"/>
      <c r="C4432" s="34"/>
    </row>
    <row r="4433" spans="2:3">
      <c r="B4433" s="20"/>
      <c r="C4433" s="34"/>
    </row>
    <row r="4434" spans="2:3">
      <c r="B4434" s="20"/>
      <c r="C4434" s="34"/>
    </row>
    <row r="4435" spans="2:3">
      <c r="B4435" s="20"/>
      <c r="C4435" s="34"/>
    </row>
    <row r="4436" spans="2:3">
      <c r="B4436" s="20"/>
      <c r="C4436" s="34"/>
    </row>
    <row r="4437" spans="2:3">
      <c r="B4437" s="20"/>
      <c r="C4437" s="34"/>
    </row>
    <row r="4438" spans="2:3">
      <c r="B4438" s="20"/>
      <c r="C4438" s="34"/>
    </row>
    <row r="4439" spans="2:3">
      <c r="B4439" s="20"/>
      <c r="C4439" s="34"/>
    </row>
    <row r="4440" spans="2:3">
      <c r="B4440" s="20"/>
      <c r="C4440" s="34"/>
    </row>
    <row r="4441" spans="2:3">
      <c r="B4441" s="20"/>
      <c r="C4441" s="34"/>
    </row>
    <row r="4442" spans="2:3">
      <c r="B4442" s="20"/>
      <c r="C4442" s="34"/>
    </row>
    <row r="4443" spans="2:3">
      <c r="B4443" s="20"/>
      <c r="C4443" s="34"/>
    </row>
    <row r="4444" spans="2:3">
      <c r="B4444" s="20"/>
      <c r="C4444" s="34"/>
    </row>
    <row r="4445" spans="2:3">
      <c r="B4445" s="20"/>
      <c r="C4445" s="34"/>
    </row>
    <row r="4446" spans="2:3">
      <c r="B4446" s="20"/>
      <c r="C4446" s="34"/>
    </row>
    <row r="4447" spans="2:3">
      <c r="B4447" s="20"/>
      <c r="C4447" s="34"/>
    </row>
    <row r="4448" spans="2:3">
      <c r="B4448" s="20"/>
      <c r="C4448" s="34"/>
    </row>
    <row r="4449" spans="2:3">
      <c r="B4449" s="20"/>
      <c r="C4449" s="34"/>
    </row>
    <row r="4450" spans="2:3">
      <c r="B4450" s="20"/>
      <c r="C4450" s="34"/>
    </row>
    <row r="4451" spans="2:3">
      <c r="B4451" s="20"/>
      <c r="C4451" s="34"/>
    </row>
    <row r="4452" spans="2:3">
      <c r="B4452" s="20"/>
      <c r="C4452" s="34"/>
    </row>
    <row r="4453" spans="2:3">
      <c r="B4453" s="20"/>
      <c r="C4453" s="34"/>
    </row>
    <row r="4454" spans="2:3">
      <c r="B4454" s="20"/>
      <c r="C4454" s="34"/>
    </row>
    <row r="4455" spans="2:3">
      <c r="B4455" s="20"/>
      <c r="C4455" s="34"/>
    </row>
    <row r="4456" spans="2:3">
      <c r="B4456" s="20"/>
      <c r="C4456" s="34"/>
    </row>
    <row r="4457" spans="2:3">
      <c r="B4457" s="20"/>
      <c r="C4457" s="34"/>
    </row>
    <row r="4458" spans="2:3">
      <c r="B4458" s="20"/>
      <c r="C4458" s="34"/>
    </row>
    <row r="4459" spans="2:3">
      <c r="B4459" s="20"/>
      <c r="C4459" s="34"/>
    </row>
    <row r="4460" spans="2:3">
      <c r="B4460" s="20"/>
      <c r="C4460" s="34"/>
    </row>
    <row r="4461" spans="2:3">
      <c r="B4461" s="20"/>
      <c r="C4461" s="34"/>
    </row>
    <row r="4462" spans="2:3">
      <c r="B4462" s="20"/>
      <c r="C4462" s="34"/>
    </row>
    <row r="4463" spans="2:3">
      <c r="B4463" s="20"/>
      <c r="C4463" s="34"/>
    </row>
    <row r="4464" spans="2:3">
      <c r="B4464" s="20"/>
      <c r="C4464" s="34"/>
    </row>
    <row r="4465" spans="2:3">
      <c r="B4465" s="20"/>
      <c r="C4465" s="34"/>
    </row>
    <row r="4466" spans="2:3">
      <c r="B4466" s="20"/>
      <c r="C4466" s="34"/>
    </row>
    <row r="4467" spans="2:3">
      <c r="B4467" s="20"/>
      <c r="C4467" s="34"/>
    </row>
    <row r="4468" spans="2:3">
      <c r="B4468" s="20"/>
      <c r="C4468" s="34"/>
    </row>
    <row r="4469" spans="2:3">
      <c r="B4469" s="20"/>
      <c r="C4469" s="34"/>
    </row>
    <row r="4470" spans="2:3">
      <c r="B4470" s="20"/>
      <c r="C4470" s="34"/>
    </row>
    <row r="4471" spans="2:3">
      <c r="B4471" s="20"/>
      <c r="C4471" s="34"/>
    </row>
    <row r="4472" spans="2:3">
      <c r="B4472" s="20"/>
      <c r="C4472" s="34"/>
    </row>
    <row r="4473" spans="2:3">
      <c r="B4473" s="20"/>
      <c r="C4473" s="34"/>
    </row>
    <row r="4474" spans="2:3">
      <c r="B4474" s="20"/>
      <c r="C4474" s="34"/>
    </row>
    <row r="4475" spans="2:3">
      <c r="B4475" s="20"/>
      <c r="C4475" s="34"/>
    </row>
    <row r="4476" spans="2:3">
      <c r="B4476" s="20"/>
      <c r="C4476" s="34"/>
    </row>
    <row r="4477" spans="2:3">
      <c r="B4477" s="20"/>
      <c r="C4477" s="34"/>
    </row>
    <row r="4478" spans="2:3">
      <c r="B4478" s="20"/>
      <c r="C4478" s="34"/>
    </row>
    <row r="4479" spans="2:3">
      <c r="B4479" s="20"/>
      <c r="C4479" s="34"/>
    </row>
    <row r="4480" spans="2:3">
      <c r="B4480" s="20"/>
      <c r="C4480" s="34"/>
    </row>
    <row r="4481" spans="2:3">
      <c r="B4481" s="20"/>
      <c r="C4481" s="34"/>
    </row>
    <row r="4482" spans="2:3">
      <c r="B4482" s="20"/>
      <c r="C4482" s="34"/>
    </row>
    <row r="4483" spans="2:3">
      <c r="B4483" s="20"/>
      <c r="C4483" s="34"/>
    </row>
    <row r="4484" spans="2:3">
      <c r="B4484" s="20"/>
      <c r="C4484" s="34"/>
    </row>
    <row r="4485" spans="2:3">
      <c r="B4485" s="20"/>
      <c r="C4485" s="34"/>
    </row>
    <row r="4486" spans="2:3">
      <c r="B4486" s="20"/>
      <c r="C4486" s="34"/>
    </row>
    <row r="4487" spans="2:3">
      <c r="B4487" s="20"/>
      <c r="C4487" s="34"/>
    </row>
    <row r="4488" spans="2:3">
      <c r="B4488" s="20"/>
      <c r="C4488" s="34"/>
    </row>
    <row r="4489" spans="2:3">
      <c r="B4489" s="20"/>
      <c r="C4489" s="34"/>
    </row>
    <row r="4490" spans="2:3">
      <c r="B4490" s="20"/>
      <c r="C4490" s="34"/>
    </row>
    <row r="4491" spans="2:3">
      <c r="B4491" s="20"/>
      <c r="C4491" s="34"/>
    </row>
    <row r="4492" spans="2:3">
      <c r="B4492" s="20"/>
      <c r="C4492" s="34"/>
    </row>
    <row r="4493" spans="2:3">
      <c r="B4493" s="20"/>
      <c r="C4493" s="34"/>
    </row>
    <row r="4494" spans="2:3">
      <c r="B4494" s="20"/>
      <c r="C4494" s="34"/>
    </row>
    <row r="4495" spans="2:3">
      <c r="B4495" s="20"/>
      <c r="C4495" s="34"/>
    </row>
    <row r="4496" spans="2:3">
      <c r="B4496" s="20"/>
      <c r="C4496" s="34"/>
    </row>
    <row r="4497" spans="2:3">
      <c r="B4497" s="20"/>
      <c r="C4497" s="34"/>
    </row>
    <row r="4498" spans="2:3">
      <c r="B4498" s="20"/>
      <c r="C4498" s="34"/>
    </row>
    <row r="4499" spans="2:3">
      <c r="B4499" s="20"/>
      <c r="C4499" s="34"/>
    </row>
    <row r="4500" spans="2:3">
      <c r="B4500" s="20"/>
      <c r="C4500" s="34"/>
    </row>
    <row r="4501" spans="2:3">
      <c r="B4501" s="20"/>
      <c r="C4501" s="34"/>
    </row>
    <row r="4502" spans="2:3">
      <c r="B4502" s="20"/>
      <c r="C4502" s="34"/>
    </row>
    <row r="4503" spans="2:3">
      <c r="B4503" s="20"/>
      <c r="C4503" s="34"/>
    </row>
    <row r="4504" spans="2:3">
      <c r="B4504" s="20"/>
      <c r="C4504" s="34"/>
    </row>
    <row r="4505" spans="2:3">
      <c r="B4505" s="20"/>
      <c r="C4505" s="34"/>
    </row>
    <row r="4506" spans="2:3">
      <c r="B4506" s="20"/>
      <c r="C4506" s="34"/>
    </row>
    <row r="4507" spans="2:3">
      <c r="B4507" s="20"/>
      <c r="C4507" s="34"/>
    </row>
    <row r="4508" spans="2:3">
      <c r="B4508" s="20"/>
      <c r="C4508" s="34"/>
    </row>
    <row r="4509" spans="2:3">
      <c r="B4509" s="20"/>
      <c r="C4509" s="34"/>
    </row>
    <row r="4510" spans="2:3">
      <c r="B4510" s="20"/>
      <c r="C4510" s="34"/>
    </row>
    <row r="4511" spans="2:3">
      <c r="B4511" s="20"/>
      <c r="C4511" s="34"/>
    </row>
    <row r="4512" spans="2:3">
      <c r="B4512" s="20"/>
      <c r="C4512" s="34"/>
    </row>
    <row r="4513" spans="2:3">
      <c r="B4513" s="20"/>
      <c r="C4513" s="34"/>
    </row>
    <row r="4514" spans="2:3">
      <c r="B4514" s="20"/>
      <c r="C4514" s="34"/>
    </row>
    <row r="4515" spans="2:3">
      <c r="B4515" s="20"/>
      <c r="C4515" s="34"/>
    </row>
    <row r="4516" spans="2:3">
      <c r="B4516" s="20"/>
      <c r="C4516" s="34"/>
    </row>
    <row r="4517" spans="2:3">
      <c r="B4517" s="20"/>
      <c r="C4517" s="34"/>
    </row>
    <row r="4518" spans="2:3">
      <c r="B4518" s="20"/>
      <c r="C4518" s="34"/>
    </row>
    <row r="4519" spans="2:3">
      <c r="B4519" s="20"/>
      <c r="C4519" s="34"/>
    </row>
    <row r="4520" spans="2:3">
      <c r="B4520" s="20"/>
      <c r="C4520" s="34"/>
    </row>
    <row r="4521" spans="2:3">
      <c r="B4521" s="20"/>
      <c r="C4521" s="34"/>
    </row>
    <row r="4522" spans="2:3">
      <c r="B4522" s="20"/>
      <c r="C4522" s="34"/>
    </row>
    <row r="4523" spans="2:3">
      <c r="B4523" s="20"/>
      <c r="C4523" s="34"/>
    </row>
    <row r="4524" spans="2:3">
      <c r="B4524" s="20"/>
      <c r="C4524" s="34"/>
    </row>
    <row r="4525" spans="2:3">
      <c r="B4525" s="20"/>
      <c r="C4525" s="34"/>
    </row>
    <row r="4526" spans="2:3">
      <c r="B4526" s="20"/>
      <c r="C4526" s="34"/>
    </row>
    <row r="4527" spans="2:3">
      <c r="B4527" s="20"/>
      <c r="C4527" s="34"/>
    </row>
    <row r="4528" spans="2:3">
      <c r="B4528" s="20"/>
      <c r="C4528" s="34"/>
    </row>
    <row r="4529" spans="2:3">
      <c r="B4529" s="20"/>
      <c r="C4529" s="34"/>
    </row>
    <row r="4530" spans="2:3">
      <c r="B4530" s="20"/>
      <c r="C4530" s="34"/>
    </row>
    <row r="4531" spans="2:3">
      <c r="B4531" s="20"/>
      <c r="C4531" s="34"/>
    </row>
    <row r="4532" spans="2:3">
      <c r="B4532" s="20"/>
      <c r="C4532" s="34"/>
    </row>
    <row r="4533" spans="2:3">
      <c r="B4533" s="20"/>
      <c r="C4533" s="34"/>
    </row>
    <row r="4534" spans="2:3">
      <c r="B4534" s="20"/>
      <c r="C4534" s="34"/>
    </row>
    <row r="4535" spans="2:3">
      <c r="B4535" s="20"/>
      <c r="C4535" s="34"/>
    </row>
    <row r="4536" spans="2:3">
      <c r="B4536" s="20"/>
      <c r="C4536" s="34"/>
    </row>
    <row r="4537" spans="2:3">
      <c r="B4537" s="20"/>
      <c r="C4537" s="34"/>
    </row>
    <row r="4538" spans="2:3">
      <c r="B4538" s="20"/>
      <c r="C4538" s="34"/>
    </row>
    <row r="4539" spans="2:3">
      <c r="B4539" s="20"/>
      <c r="C4539" s="34"/>
    </row>
    <row r="4540" spans="2:3">
      <c r="B4540" s="20"/>
      <c r="C4540" s="34"/>
    </row>
    <row r="4541" spans="2:3">
      <c r="B4541" s="20"/>
      <c r="C4541" s="34"/>
    </row>
    <row r="4542" spans="2:3">
      <c r="B4542" s="20"/>
      <c r="C4542" s="34"/>
    </row>
    <row r="4543" spans="2:3">
      <c r="B4543" s="20"/>
      <c r="C4543" s="34"/>
    </row>
    <row r="4544" spans="2:3">
      <c r="B4544" s="20"/>
      <c r="C4544" s="34"/>
    </row>
    <row r="4545" spans="2:3">
      <c r="B4545" s="20"/>
      <c r="C4545" s="34"/>
    </row>
    <row r="4546" spans="2:3">
      <c r="B4546" s="20"/>
      <c r="C4546" s="34"/>
    </row>
    <row r="4547" spans="2:3">
      <c r="B4547" s="20"/>
      <c r="C4547" s="34"/>
    </row>
    <row r="4548" spans="2:3">
      <c r="B4548" s="20"/>
      <c r="C4548" s="34"/>
    </row>
    <row r="4549" spans="2:3">
      <c r="B4549" s="20"/>
      <c r="C4549" s="34"/>
    </row>
    <row r="4550" spans="2:3">
      <c r="B4550" s="20"/>
      <c r="C4550" s="34"/>
    </row>
    <row r="4551" spans="2:3">
      <c r="B4551" s="20"/>
      <c r="C4551" s="34"/>
    </row>
    <row r="4552" spans="2:3">
      <c r="B4552" s="20"/>
      <c r="C4552" s="34"/>
    </row>
    <row r="4553" spans="2:3">
      <c r="B4553" s="20"/>
      <c r="C4553" s="34"/>
    </row>
    <row r="4554" spans="2:3">
      <c r="B4554" s="20"/>
      <c r="C4554" s="34"/>
    </row>
    <row r="4555" spans="2:3">
      <c r="B4555" s="20"/>
      <c r="C4555" s="34"/>
    </row>
    <row r="4556" spans="2:3">
      <c r="B4556" s="20"/>
      <c r="C4556" s="34"/>
    </row>
    <row r="4557" spans="2:3">
      <c r="B4557" s="20"/>
      <c r="C4557" s="34"/>
    </row>
    <row r="4558" spans="2:3">
      <c r="B4558" s="20"/>
      <c r="C4558" s="34"/>
    </row>
    <row r="4559" spans="2:3">
      <c r="B4559" s="20"/>
      <c r="C4559" s="34"/>
    </row>
    <row r="4560" spans="2:3">
      <c r="B4560" s="20"/>
      <c r="C4560" s="34"/>
    </row>
    <row r="4561" spans="2:3">
      <c r="B4561" s="20"/>
      <c r="C4561" s="34"/>
    </row>
    <row r="4562" spans="2:3">
      <c r="B4562" s="20"/>
      <c r="C4562" s="34"/>
    </row>
    <row r="4563" spans="2:3">
      <c r="B4563" s="20"/>
      <c r="C4563" s="34"/>
    </row>
    <row r="4564" spans="2:3">
      <c r="B4564" s="20"/>
      <c r="C4564" s="34"/>
    </row>
    <row r="4565" spans="2:3">
      <c r="B4565" s="20"/>
      <c r="C4565" s="34"/>
    </row>
    <row r="4566" spans="2:3">
      <c r="B4566" s="20"/>
      <c r="C4566" s="34"/>
    </row>
    <row r="4567" spans="2:3">
      <c r="B4567" s="20"/>
      <c r="C4567" s="34"/>
    </row>
    <row r="4568" spans="2:3">
      <c r="B4568" s="20"/>
      <c r="C4568" s="34"/>
    </row>
    <row r="4569" spans="2:3">
      <c r="B4569" s="20"/>
      <c r="C4569" s="34"/>
    </row>
    <row r="4570" spans="2:3">
      <c r="B4570" s="20"/>
      <c r="C4570" s="34"/>
    </row>
    <row r="4571" spans="2:3">
      <c r="B4571" s="20"/>
      <c r="C4571" s="34"/>
    </row>
    <row r="4572" spans="2:3">
      <c r="B4572" s="20"/>
      <c r="C4572" s="34"/>
    </row>
    <row r="4573" spans="2:3">
      <c r="B4573" s="20"/>
      <c r="C4573" s="34"/>
    </row>
    <row r="4574" spans="2:3">
      <c r="B4574" s="20"/>
      <c r="C4574" s="34"/>
    </row>
    <row r="4575" spans="2:3">
      <c r="B4575" s="20"/>
      <c r="C4575" s="34"/>
    </row>
    <row r="4576" spans="2:3">
      <c r="B4576" s="20"/>
      <c r="C4576" s="34"/>
    </row>
    <row r="4577" spans="2:3">
      <c r="B4577" s="20"/>
      <c r="C4577" s="34"/>
    </row>
    <row r="4578" spans="2:3">
      <c r="B4578" s="20"/>
      <c r="C4578" s="34"/>
    </row>
    <row r="4579" spans="2:3">
      <c r="B4579" s="20"/>
      <c r="C4579" s="34"/>
    </row>
    <row r="4580" spans="2:3">
      <c r="B4580" s="20"/>
      <c r="C4580" s="34"/>
    </row>
    <row r="4581" spans="2:3">
      <c r="B4581" s="20"/>
      <c r="C4581" s="34"/>
    </row>
    <row r="4582" spans="2:3">
      <c r="B4582" s="20"/>
      <c r="C4582" s="34"/>
    </row>
    <row r="4583" spans="2:3">
      <c r="B4583" s="20"/>
      <c r="C4583" s="34"/>
    </row>
    <row r="4584" spans="2:3">
      <c r="B4584" s="20"/>
      <c r="C4584" s="34"/>
    </row>
    <row r="4585" spans="2:3">
      <c r="B4585" s="20"/>
      <c r="C4585" s="34"/>
    </row>
    <row r="4586" spans="2:3">
      <c r="B4586" s="20"/>
      <c r="C4586" s="34"/>
    </row>
    <row r="4587" spans="2:3">
      <c r="B4587" s="20"/>
      <c r="C4587" s="34"/>
    </row>
    <row r="4588" spans="2:3">
      <c r="B4588" s="20"/>
      <c r="C4588" s="34"/>
    </row>
    <row r="4589" spans="2:3">
      <c r="B4589" s="20"/>
      <c r="C4589" s="34"/>
    </row>
    <row r="4590" spans="2:3">
      <c r="B4590" s="20"/>
      <c r="C4590" s="34"/>
    </row>
    <row r="4591" spans="2:3">
      <c r="B4591" s="20"/>
      <c r="C4591" s="34"/>
    </row>
    <row r="4592" spans="2:3">
      <c r="B4592" s="20"/>
      <c r="C4592" s="34"/>
    </row>
    <row r="4593" spans="2:3">
      <c r="B4593" s="20"/>
      <c r="C4593" s="34"/>
    </row>
    <row r="4594" spans="2:3">
      <c r="B4594" s="20"/>
      <c r="C4594" s="34"/>
    </row>
    <row r="4595" spans="2:3">
      <c r="B4595" s="20"/>
      <c r="C4595" s="34"/>
    </row>
    <row r="4596" spans="2:3">
      <c r="B4596" s="20"/>
      <c r="C4596" s="34"/>
    </row>
    <row r="4597" spans="2:3">
      <c r="B4597" s="20"/>
      <c r="C4597" s="34"/>
    </row>
    <row r="4598" spans="2:3">
      <c r="B4598" s="20"/>
      <c r="C4598" s="34"/>
    </row>
    <row r="4599" spans="2:3">
      <c r="B4599" s="20"/>
      <c r="C4599" s="34"/>
    </row>
    <row r="4600" spans="2:3">
      <c r="B4600" s="20"/>
      <c r="C4600" s="34"/>
    </row>
    <row r="4601" spans="2:3">
      <c r="B4601" s="20"/>
      <c r="C4601" s="34"/>
    </row>
    <row r="4602" spans="2:3">
      <c r="B4602" s="20"/>
      <c r="C4602" s="34"/>
    </row>
    <row r="4603" spans="2:3">
      <c r="B4603" s="20"/>
      <c r="C4603" s="34"/>
    </row>
    <row r="4604" spans="2:3">
      <c r="B4604" s="20"/>
      <c r="C4604" s="34"/>
    </row>
    <row r="4605" spans="2:3">
      <c r="B4605" s="20"/>
      <c r="C4605" s="34"/>
    </row>
    <row r="4606" spans="2:3">
      <c r="B4606" s="20"/>
      <c r="C4606" s="34"/>
    </row>
    <row r="4607" spans="2:3">
      <c r="B4607" s="20"/>
      <c r="C4607" s="34"/>
    </row>
    <row r="4608" spans="2:3">
      <c r="B4608" s="20"/>
      <c r="C4608" s="34"/>
    </row>
    <row r="4609" spans="2:3">
      <c r="B4609" s="20"/>
      <c r="C4609" s="34"/>
    </row>
    <row r="4610" spans="2:3">
      <c r="B4610" s="20"/>
      <c r="C4610" s="34"/>
    </row>
    <row r="4611" spans="2:3">
      <c r="B4611" s="20"/>
      <c r="C4611" s="34"/>
    </row>
    <row r="4612" spans="2:3">
      <c r="B4612" s="20"/>
      <c r="C4612" s="34"/>
    </row>
    <row r="4613" spans="2:3">
      <c r="B4613" s="20"/>
      <c r="C4613" s="34"/>
    </row>
    <row r="4614" spans="2:3">
      <c r="B4614" s="20"/>
      <c r="C4614" s="34"/>
    </row>
    <row r="4615" spans="2:3">
      <c r="B4615" s="20"/>
      <c r="C4615" s="34"/>
    </row>
    <row r="4616" spans="2:3">
      <c r="B4616" s="20"/>
      <c r="C4616" s="34"/>
    </row>
    <row r="4617" spans="2:3">
      <c r="B4617" s="20"/>
      <c r="C4617" s="34"/>
    </row>
    <row r="4618" spans="2:3">
      <c r="B4618" s="20"/>
      <c r="C4618" s="34"/>
    </row>
    <row r="4619" spans="2:3">
      <c r="B4619" s="20"/>
      <c r="C4619" s="34"/>
    </row>
    <row r="4620" spans="2:3">
      <c r="B4620" s="20"/>
      <c r="C4620" s="34"/>
    </row>
    <row r="4621" spans="2:3">
      <c r="B4621" s="20"/>
      <c r="C4621" s="34"/>
    </row>
    <row r="4622" spans="2:3">
      <c r="B4622" s="20"/>
      <c r="C4622" s="34"/>
    </row>
    <row r="4623" spans="2:3">
      <c r="B4623" s="20"/>
      <c r="C4623" s="34"/>
    </row>
    <row r="4624" spans="2:3">
      <c r="B4624" s="20"/>
      <c r="C4624" s="34"/>
    </row>
    <row r="4625" spans="2:3">
      <c r="B4625" s="20"/>
      <c r="C4625" s="34"/>
    </row>
    <row r="4626" spans="2:3">
      <c r="B4626" s="20"/>
      <c r="C4626" s="34"/>
    </row>
    <row r="4627" spans="2:3">
      <c r="B4627" s="20"/>
      <c r="C4627" s="34"/>
    </row>
    <row r="4628" spans="2:3">
      <c r="B4628" s="20"/>
      <c r="C4628" s="34"/>
    </row>
    <row r="4629" spans="2:3">
      <c r="B4629" s="20"/>
      <c r="C4629" s="34"/>
    </row>
    <row r="4630" spans="2:3">
      <c r="B4630" s="20"/>
      <c r="C4630" s="34"/>
    </row>
    <row r="4631" spans="2:3">
      <c r="B4631" s="20"/>
      <c r="C4631" s="34"/>
    </row>
    <row r="4632" spans="2:3">
      <c r="B4632" s="20"/>
      <c r="C4632" s="34"/>
    </row>
    <row r="4633" spans="2:3">
      <c r="B4633" s="20"/>
      <c r="C4633" s="34"/>
    </row>
    <row r="4634" spans="2:3">
      <c r="B4634" s="20"/>
      <c r="C4634" s="34"/>
    </row>
    <row r="4635" spans="2:3">
      <c r="B4635" s="20"/>
      <c r="C4635" s="34"/>
    </row>
    <row r="4636" spans="2:3">
      <c r="B4636" s="20"/>
      <c r="C4636" s="34"/>
    </row>
    <row r="4637" spans="2:3">
      <c r="B4637" s="20"/>
      <c r="C4637" s="34"/>
    </row>
    <row r="4638" spans="2:3">
      <c r="B4638" s="20"/>
      <c r="C4638" s="34"/>
    </row>
    <row r="4639" spans="2:3">
      <c r="B4639" s="20"/>
      <c r="C4639" s="34"/>
    </row>
    <row r="4640" spans="2:3">
      <c r="B4640" s="20"/>
      <c r="C4640" s="34"/>
    </row>
    <row r="4641" spans="2:3">
      <c r="B4641" s="20"/>
      <c r="C4641" s="34"/>
    </row>
    <row r="4642" spans="2:3">
      <c r="B4642" s="20"/>
      <c r="C4642" s="34"/>
    </row>
    <row r="4643" spans="2:3">
      <c r="B4643" s="20"/>
      <c r="C4643" s="34"/>
    </row>
    <row r="4644" spans="2:3">
      <c r="B4644" s="20"/>
      <c r="C4644" s="34"/>
    </row>
    <row r="4645" spans="2:3">
      <c r="B4645" s="20"/>
      <c r="C4645" s="34"/>
    </row>
    <row r="4646" spans="2:3">
      <c r="B4646" s="20"/>
      <c r="C4646" s="34"/>
    </row>
    <row r="4647" spans="2:3">
      <c r="B4647" s="20"/>
      <c r="C4647" s="34"/>
    </row>
    <row r="4648" spans="2:3">
      <c r="B4648" s="20"/>
      <c r="C4648" s="34"/>
    </row>
    <row r="4649" spans="2:3">
      <c r="B4649" s="20"/>
      <c r="C4649" s="34"/>
    </row>
    <row r="4650" spans="2:3">
      <c r="B4650" s="20"/>
      <c r="C4650" s="34"/>
    </row>
    <row r="4651" spans="2:3">
      <c r="B4651" s="20"/>
      <c r="C4651" s="34"/>
    </row>
    <row r="4652" spans="2:3">
      <c r="B4652" s="20"/>
      <c r="C4652" s="34"/>
    </row>
    <row r="4653" spans="2:3">
      <c r="B4653" s="20"/>
      <c r="C4653" s="34"/>
    </row>
    <row r="4654" spans="2:3">
      <c r="B4654" s="20"/>
      <c r="C4654" s="34"/>
    </row>
    <row r="4655" spans="2:3">
      <c r="B4655" s="20"/>
      <c r="C4655" s="34"/>
    </row>
    <row r="4656" spans="2:3">
      <c r="B4656" s="20"/>
      <c r="C4656" s="34"/>
    </row>
    <row r="4657" spans="2:3">
      <c r="B4657" s="20"/>
      <c r="C4657" s="34"/>
    </row>
    <row r="4658" spans="2:3">
      <c r="B4658" s="20"/>
      <c r="C4658" s="34"/>
    </row>
    <row r="4659" spans="2:3">
      <c r="B4659" s="20"/>
      <c r="C4659" s="34"/>
    </row>
    <row r="4660" spans="2:3">
      <c r="B4660" s="20"/>
      <c r="C4660" s="34"/>
    </row>
    <row r="4661" spans="2:3">
      <c r="B4661" s="20"/>
      <c r="C4661" s="34"/>
    </row>
    <row r="4662" spans="2:3">
      <c r="B4662" s="20"/>
      <c r="C4662" s="34"/>
    </row>
    <row r="4663" spans="2:3">
      <c r="B4663" s="20"/>
      <c r="C4663" s="34"/>
    </row>
    <row r="4664" spans="2:3">
      <c r="B4664" s="20"/>
      <c r="C4664" s="34"/>
    </row>
    <row r="4665" spans="2:3">
      <c r="B4665" s="20"/>
      <c r="C4665" s="34"/>
    </row>
    <row r="4666" spans="2:3">
      <c r="B4666" s="20"/>
      <c r="C4666" s="34"/>
    </row>
    <row r="4667" spans="2:3">
      <c r="B4667" s="20"/>
      <c r="C4667" s="34"/>
    </row>
    <row r="4668" spans="2:3">
      <c r="B4668" s="20"/>
      <c r="C4668" s="34"/>
    </row>
    <row r="4669" spans="2:3">
      <c r="B4669" s="20"/>
      <c r="C4669" s="34"/>
    </row>
    <row r="4670" spans="2:3">
      <c r="B4670" s="20"/>
      <c r="C4670" s="34"/>
    </row>
    <row r="4671" spans="2:3">
      <c r="B4671" s="20"/>
      <c r="C4671" s="34"/>
    </row>
    <row r="4672" spans="2:3">
      <c r="B4672" s="20"/>
      <c r="C4672" s="34"/>
    </row>
    <row r="4673" spans="2:3">
      <c r="B4673" s="20"/>
      <c r="C4673" s="34"/>
    </row>
    <row r="4674" spans="2:3">
      <c r="B4674" s="20"/>
      <c r="C4674" s="34"/>
    </row>
    <row r="4675" spans="2:3">
      <c r="B4675" s="20"/>
      <c r="C4675" s="34"/>
    </row>
    <row r="4676" spans="2:3">
      <c r="B4676" s="20"/>
      <c r="C4676" s="34"/>
    </row>
    <row r="4677" spans="2:3">
      <c r="B4677" s="20"/>
      <c r="C4677" s="34"/>
    </row>
    <row r="4678" spans="2:3">
      <c r="B4678" s="20"/>
      <c r="C4678" s="34"/>
    </row>
    <row r="4679" spans="2:3">
      <c r="B4679" s="20"/>
      <c r="C4679" s="34"/>
    </row>
    <row r="4680" spans="2:3">
      <c r="B4680" s="20"/>
      <c r="C4680" s="34"/>
    </row>
    <row r="4681" spans="2:3">
      <c r="B4681" s="20"/>
      <c r="C4681" s="34"/>
    </row>
    <row r="4682" spans="2:3">
      <c r="B4682" s="20"/>
      <c r="C4682" s="34"/>
    </row>
    <row r="4683" spans="2:3">
      <c r="B4683" s="20"/>
      <c r="C4683" s="34"/>
    </row>
    <row r="4684" spans="2:3">
      <c r="B4684" s="20"/>
      <c r="C4684" s="34"/>
    </row>
    <row r="4685" spans="2:3">
      <c r="B4685" s="20"/>
      <c r="C4685" s="34"/>
    </row>
    <row r="4686" spans="2:3">
      <c r="B4686" s="20"/>
      <c r="C4686" s="34"/>
    </row>
    <row r="4687" spans="2:3">
      <c r="B4687" s="20"/>
      <c r="C4687" s="34"/>
    </row>
    <row r="4688" spans="2:3">
      <c r="B4688" s="20"/>
      <c r="C4688" s="34"/>
    </row>
    <row r="4689" spans="2:3">
      <c r="B4689" s="20"/>
      <c r="C4689" s="34"/>
    </row>
    <row r="4690" spans="2:3">
      <c r="B4690" s="20"/>
      <c r="C4690" s="34"/>
    </row>
    <row r="4691" spans="2:3">
      <c r="B4691" s="20"/>
      <c r="C4691" s="34"/>
    </row>
    <row r="4692" spans="2:3">
      <c r="B4692" s="20"/>
      <c r="C4692" s="34"/>
    </row>
    <row r="4693" spans="2:3">
      <c r="B4693" s="20"/>
      <c r="C4693" s="34"/>
    </row>
    <row r="4694" spans="2:3">
      <c r="B4694" s="20"/>
      <c r="C4694" s="34"/>
    </row>
    <row r="4695" spans="2:3">
      <c r="B4695" s="20"/>
      <c r="C4695" s="34"/>
    </row>
    <row r="4696" spans="2:3">
      <c r="B4696" s="20"/>
      <c r="C4696" s="34"/>
    </row>
    <row r="4697" spans="2:3">
      <c r="B4697" s="20"/>
      <c r="C4697" s="34"/>
    </row>
    <row r="4698" spans="2:3">
      <c r="B4698" s="20"/>
      <c r="C4698" s="34"/>
    </row>
    <row r="4699" spans="2:3">
      <c r="B4699" s="20"/>
      <c r="C4699" s="34"/>
    </row>
    <row r="4700" spans="2:3">
      <c r="B4700" s="20"/>
      <c r="C4700" s="34"/>
    </row>
    <row r="4701" spans="2:3">
      <c r="B4701" s="20"/>
      <c r="C4701" s="34"/>
    </row>
    <row r="4702" spans="2:3">
      <c r="B4702" s="20"/>
      <c r="C4702" s="34"/>
    </row>
    <row r="4703" spans="2:3">
      <c r="B4703" s="20"/>
      <c r="C4703" s="34"/>
    </row>
    <row r="4704" spans="2:3">
      <c r="B4704" s="20"/>
      <c r="C4704" s="34"/>
    </row>
    <row r="4705" spans="2:3">
      <c r="B4705" s="20"/>
      <c r="C4705" s="34"/>
    </row>
    <row r="4706" spans="2:3">
      <c r="B4706" s="20"/>
      <c r="C4706" s="34"/>
    </row>
    <row r="4707" spans="2:3">
      <c r="B4707" s="20"/>
      <c r="C4707" s="34"/>
    </row>
    <row r="4708" spans="2:3">
      <c r="B4708" s="20"/>
      <c r="C4708" s="34"/>
    </row>
    <row r="4709" spans="2:3">
      <c r="B4709" s="20"/>
      <c r="C4709" s="34"/>
    </row>
    <row r="4710" spans="2:3">
      <c r="B4710" s="20"/>
      <c r="C4710" s="34"/>
    </row>
    <row r="4711" spans="2:3">
      <c r="B4711" s="20"/>
      <c r="C4711" s="34"/>
    </row>
    <row r="4712" spans="2:3">
      <c r="B4712" s="20"/>
      <c r="C4712" s="34"/>
    </row>
    <row r="4713" spans="2:3">
      <c r="B4713" s="20"/>
      <c r="C4713" s="34"/>
    </row>
    <row r="4714" spans="2:3">
      <c r="B4714" s="20"/>
      <c r="C4714" s="34"/>
    </row>
    <row r="4715" spans="2:3">
      <c r="B4715" s="20"/>
      <c r="C4715" s="34"/>
    </row>
    <row r="4716" spans="2:3">
      <c r="B4716" s="20"/>
      <c r="C4716" s="34"/>
    </row>
    <row r="4717" spans="2:3">
      <c r="B4717" s="20"/>
      <c r="C4717" s="34"/>
    </row>
    <row r="4718" spans="2:3">
      <c r="B4718" s="20"/>
      <c r="C4718" s="34"/>
    </row>
    <row r="4719" spans="2:3">
      <c r="B4719" s="20"/>
      <c r="C4719" s="34"/>
    </row>
    <row r="4720" spans="2:3">
      <c r="B4720" s="20"/>
      <c r="C4720" s="34"/>
    </row>
    <row r="4721" spans="2:3">
      <c r="B4721" s="20"/>
      <c r="C4721" s="34"/>
    </row>
    <row r="4722" spans="2:3">
      <c r="B4722" s="20"/>
      <c r="C4722" s="34"/>
    </row>
    <row r="4723" spans="2:3">
      <c r="B4723" s="20"/>
      <c r="C4723" s="34"/>
    </row>
    <row r="4724" spans="2:3">
      <c r="B4724" s="20"/>
      <c r="C4724" s="34"/>
    </row>
    <row r="4725" spans="2:3">
      <c r="B4725" s="20"/>
      <c r="C4725" s="34"/>
    </row>
    <row r="4726" spans="2:3">
      <c r="B4726" s="20"/>
      <c r="C4726" s="34"/>
    </row>
    <row r="4727" spans="2:3">
      <c r="B4727" s="20"/>
      <c r="C4727" s="34"/>
    </row>
    <row r="4728" spans="2:3">
      <c r="B4728" s="20"/>
      <c r="C4728" s="34"/>
    </row>
    <row r="4729" spans="2:3">
      <c r="B4729" s="20"/>
      <c r="C4729" s="34"/>
    </row>
    <row r="4730" spans="2:3">
      <c r="B4730" s="20"/>
      <c r="C4730" s="34"/>
    </row>
    <row r="4731" spans="2:3">
      <c r="B4731" s="20"/>
      <c r="C4731" s="34"/>
    </row>
    <row r="4732" spans="2:3">
      <c r="B4732" s="20"/>
      <c r="C4732" s="34"/>
    </row>
    <row r="4733" spans="2:3">
      <c r="B4733" s="20"/>
      <c r="C4733" s="34"/>
    </row>
    <row r="4734" spans="2:3">
      <c r="B4734" s="20"/>
      <c r="C4734" s="34"/>
    </row>
    <row r="4735" spans="2:3">
      <c r="B4735" s="20"/>
      <c r="C4735" s="34"/>
    </row>
    <row r="4736" spans="2:3">
      <c r="B4736" s="20"/>
      <c r="C4736" s="34"/>
    </row>
    <row r="4737" spans="2:3">
      <c r="B4737" s="20"/>
      <c r="C4737" s="34"/>
    </row>
    <row r="4738" spans="2:3">
      <c r="B4738" s="20"/>
      <c r="C4738" s="34"/>
    </row>
    <row r="4739" spans="2:3">
      <c r="B4739" s="20"/>
      <c r="C4739" s="34"/>
    </row>
    <row r="4740" spans="2:3">
      <c r="B4740" s="20"/>
      <c r="C4740" s="34"/>
    </row>
    <row r="4741" spans="2:3">
      <c r="B4741" s="20"/>
      <c r="C4741" s="34"/>
    </row>
    <row r="4742" spans="2:3">
      <c r="B4742" s="20"/>
      <c r="C4742" s="34"/>
    </row>
    <row r="4743" spans="2:3">
      <c r="B4743" s="20"/>
      <c r="C4743" s="34"/>
    </row>
    <row r="4744" spans="2:3">
      <c r="B4744" s="20"/>
      <c r="C4744" s="34"/>
    </row>
    <row r="4745" spans="2:3">
      <c r="B4745" s="20"/>
      <c r="C4745" s="34"/>
    </row>
    <row r="4746" spans="2:3">
      <c r="B4746" s="20"/>
      <c r="C4746" s="34"/>
    </row>
    <row r="4747" spans="2:3">
      <c r="B4747" s="20"/>
      <c r="C4747" s="34"/>
    </row>
    <row r="4748" spans="2:3">
      <c r="B4748" s="20"/>
      <c r="C4748" s="34"/>
    </row>
    <row r="4749" spans="2:3">
      <c r="B4749" s="20"/>
      <c r="C4749" s="34"/>
    </row>
    <row r="4750" spans="2:3">
      <c r="B4750" s="20"/>
      <c r="C4750" s="34"/>
    </row>
    <row r="4751" spans="2:3">
      <c r="B4751" s="20"/>
      <c r="C4751" s="34"/>
    </row>
    <row r="4752" spans="2:3">
      <c r="B4752" s="20"/>
      <c r="C4752" s="34"/>
    </row>
    <row r="4753" spans="2:3">
      <c r="B4753" s="20"/>
      <c r="C4753" s="34"/>
    </row>
    <row r="4754" spans="2:3">
      <c r="B4754" s="20"/>
      <c r="C4754" s="34"/>
    </row>
    <row r="4755" spans="2:3">
      <c r="B4755" s="20"/>
      <c r="C4755" s="34"/>
    </row>
    <row r="4756" spans="2:3">
      <c r="B4756" s="20"/>
      <c r="C4756" s="34"/>
    </row>
    <row r="4757" spans="2:3">
      <c r="B4757" s="20"/>
      <c r="C4757" s="34"/>
    </row>
    <row r="4758" spans="2:3">
      <c r="B4758" s="20"/>
      <c r="C4758" s="34"/>
    </row>
    <row r="4759" spans="2:3">
      <c r="B4759" s="20"/>
      <c r="C4759" s="34"/>
    </row>
    <row r="4760" spans="2:3">
      <c r="B4760" s="20"/>
      <c r="C4760" s="34"/>
    </row>
    <row r="4761" spans="2:3">
      <c r="B4761" s="20"/>
      <c r="C4761" s="34"/>
    </row>
    <row r="4762" spans="2:3">
      <c r="B4762" s="20"/>
      <c r="C4762" s="34"/>
    </row>
    <row r="4763" spans="2:3">
      <c r="B4763" s="20"/>
      <c r="C4763" s="34"/>
    </row>
    <row r="4764" spans="2:3">
      <c r="B4764" s="20"/>
      <c r="C4764" s="34"/>
    </row>
    <row r="4765" spans="2:3">
      <c r="B4765" s="20"/>
      <c r="C4765" s="34"/>
    </row>
    <row r="4766" spans="2:3">
      <c r="B4766" s="20"/>
      <c r="C4766" s="34"/>
    </row>
    <row r="4767" spans="2:3">
      <c r="B4767" s="20"/>
      <c r="C4767" s="34"/>
    </row>
    <row r="4768" spans="2:3">
      <c r="B4768" s="20"/>
      <c r="C4768" s="34"/>
    </row>
    <row r="4769" spans="2:3">
      <c r="B4769" s="20"/>
      <c r="C4769" s="34"/>
    </row>
    <row r="4770" spans="2:3">
      <c r="B4770" s="20"/>
      <c r="C4770" s="34"/>
    </row>
    <row r="4771" spans="2:3">
      <c r="B4771" s="20"/>
      <c r="C4771" s="34"/>
    </row>
    <row r="4772" spans="2:3">
      <c r="B4772" s="20"/>
      <c r="C4772" s="34"/>
    </row>
    <row r="4773" spans="2:3">
      <c r="B4773" s="20"/>
      <c r="C4773" s="34"/>
    </row>
    <row r="4774" spans="2:3">
      <c r="B4774" s="20"/>
      <c r="C4774" s="34"/>
    </row>
    <row r="4775" spans="2:3">
      <c r="B4775" s="20"/>
      <c r="C4775" s="34"/>
    </row>
    <row r="4776" spans="2:3">
      <c r="B4776" s="20"/>
      <c r="C4776" s="34"/>
    </row>
    <row r="4777" spans="2:3">
      <c r="B4777" s="20"/>
      <c r="C4777" s="34"/>
    </row>
    <row r="4778" spans="2:3">
      <c r="B4778" s="20"/>
      <c r="C4778" s="34"/>
    </row>
    <row r="4779" spans="2:3">
      <c r="B4779" s="20"/>
      <c r="C4779" s="34"/>
    </row>
    <row r="4780" spans="2:3">
      <c r="B4780" s="20"/>
      <c r="C4780" s="34"/>
    </row>
    <row r="4781" spans="2:3">
      <c r="B4781" s="20"/>
      <c r="C4781" s="34"/>
    </row>
    <row r="4782" spans="2:3">
      <c r="B4782" s="20"/>
      <c r="C4782" s="34"/>
    </row>
    <row r="4783" spans="2:3">
      <c r="B4783" s="20"/>
      <c r="C4783" s="34"/>
    </row>
    <row r="4784" spans="2:3">
      <c r="B4784" s="20"/>
      <c r="C4784" s="34"/>
    </row>
    <row r="4785" spans="2:3">
      <c r="B4785" s="20"/>
      <c r="C4785" s="34"/>
    </row>
    <row r="4786" spans="2:3">
      <c r="B4786" s="20"/>
      <c r="C4786" s="34"/>
    </row>
    <row r="4787" spans="2:3">
      <c r="B4787" s="20"/>
      <c r="C4787" s="34"/>
    </row>
    <row r="4788" spans="2:3">
      <c r="B4788" s="20"/>
      <c r="C4788" s="34"/>
    </row>
    <row r="4789" spans="2:3">
      <c r="B4789" s="20"/>
      <c r="C4789" s="34"/>
    </row>
    <row r="4790" spans="2:3">
      <c r="B4790" s="20"/>
      <c r="C4790" s="34"/>
    </row>
    <row r="4791" spans="2:3">
      <c r="B4791" s="20"/>
      <c r="C4791" s="34"/>
    </row>
    <row r="4792" spans="2:3">
      <c r="B4792" s="20"/>
      <c r="C4792" s="34"/>
    </row>
    <row r="4793" spans="2:3">
      <c r="B4793" s="20"/>
      <c r="C4793" s="34"/>
    </row>
    <row r="4794" spans="2:3">
      <c r="B4794" s="20"/>
      <c r="C4794" s="34"/>
    </row>
    <row r="4795" spans="2:3">
      <c r="B4795" s="20"/>
      <c r="C4795" s="34"/>
    </row>
    <row r="4796" spans="2:3">
      <c r="B4796" s="20"/>
      <c r="C4796" s="34"/>
    </row>
    <row r="4797" spans="2:3">
      <c r="B4797" s="20"/>
      <c r="C4797" s="34"/>
    </row>
    <row r="4798" spans="2:3">
      <c r="B4798" s="20"/>
      <c r="C4798" s="34"/>
    </row>
    <row r="4799" spans="2:3">
      <c r="B4799" s="20"/>
      <c r="C4799" s="34"/>
    </row>
    <row r="4800" spans="2:3">
      <c r="B4800" s="20"/>
      <c r="C4800" s="34"/>
    </row>
    <row r="4801" spans="2:3">
      <c r="B4801" s="20"/>
      <c r="C4801" s="34"/>
    </row>
    <row r="4802" spans="2:3">
      <c r="B4802" s="20"/>
      <c r="C4802" s="34"/>
    </row>
    <row r="4803" spans="2:3">
      <c r="B4803" s="20"/>
      <c r="C4803" s="34"/>
    </row>
    <row r="4804" spans="2:3">
      <c r="B4804" s="20"/>
      <c r="C4804" s="34"/>
    </row>
    <row r="4805" spans="2:3">
      <c r="B4805" s="20"/>
      <c r="C4805" s="34"/>
    </row>
    <row r="4806" spans="2:3">
      <c r="B4806" s="20"/>
      <c r="C4806" s="34"/>
    </row>
    <row r="4807" spans="2:3">
      <c r="B4807" s="20"/>
      <c r="C4807" s="34"/>
    </row>
    <row r="4808" spans="2:3">
      <c r="B4808" s="20"/>
      <c r="C4808" s="34"/>
    </row>
    <row r="4809" spans="2:3">
      <c r="B4809" s="20"/>
      <c r="C4809" s="34"/>
    </row>
    <row r="4810" spans="2:3">
      <c r="B4810" s="20"/>
      <c r="C4810" s="34"/>
    </row>
    <row r="4811" spans="2:3">
      <c r="B4811" s="20"/>
      <c r="C4811" s="34"/>
    </row>
    <row r="4812" spans="2:3">
      <c r="B4812" s="20"/>
      <c r="C4812" s="34"/>
    </row>
    <row r="4813" spans="2:3">
      <c r="B4813" s="20"/>
      <c r="C4813" s="34"/>
    </row>
    <row r="4814" spans="2:3">
      <c r="B4814" s="20"/>
      <c r="C4814" s="34"/>
    </row>
    <row r="4815" spans="2:3">
      <c r="B4815" s="20"/>
      <c r="C4815" s="34"/>
    </row>
    <row r="4816" spans="2:3">
      <c r="B4816" s="20"/>
      <c r="C4816" s="34"/>
    </row>
    <row r="4817" spans="2:3">
      <c r="B4817" s="20"/>
      <c r="C4817" s="34"/>
    </row>
    <row r="4818" spans="2:3">
      <c r="B4818" s="20"/>
      <c r="C4818" s="34"/>
    </row>
    <row r="4819" spans="2:3">
      <c r="B4819" s="20"/>
      <c r="C4819" s="34"/>
    </row>
    <row r="4820" spans="2:3">
      <c r="B4820" s="20"/>
      <c r="C4820" s="34"/>
    </row>
    <row r="4821" spans="2:3">
      <c r="B4821" s="20"/>
      <c r="C4821" s="34"/>
    </row>
    <row r="4822" spans="2:3">
      <c r="B4822" s="20"/>
      <c r="C4822" s="34"/>
    </row>
    <row r="4823" spans="2:3">
      <c r="B4823" s="20"/>
      <c r="C4823" s="34"/>
    </row>
    <row r="4824" spans="2:3">
      <c r="B4824" s="20"/>
      <c r="C4824" s="34"/>
    </row>
    <row r="4825" spans="2:3">
      <c r="B4825" s="20"/>
      <c r="C4825" s="34"/>
    </row>
    <row r="4826" spans="2:3">
      <c r="B4826" s="20"/>
      <c r="C4826" s="34"/>
    </row>
    <row r="4827" spans="2:3">
      <c r="B4827" s="20"/>
      <c r="C4827" s="34"/>
    </row>
    <row r="4828" spans="2:3">
      <c r="B4828" s="20"/>
      <c r="C4828" s="34"/>
    </row>
    <row r="4829" spans="2:3">
      <c r="B4829" s="20"/>
      <c r="C4829" s="34"/>
    </row>
    <row r="4830" spans="2:3">
      <c r="B4830" s="20"/>
      <c r="C4830" s="34"/>
    </row>
    <row r="4831" spans="2:3">
      <c r="B4831" s="20"/>
      <c r="C4831" s="34"/>
    </row>
    <row r="4832" spans="2:3">
      <c r="B4832" s="20"/>
      <c r="C4832" s="34"/>
    </row>
    <row r="4833" spans="2:3">
      <c r="B4833" s="20"/>
      <c r="C4833" s="34"/>
    </row>
    <row r="4834" spans="2:3">
      <c r="B4834" s="20"/>
      <c r="C4834" s="34"/>
    </row>
    <row r="4835" spans="2:3">
      <c r="B4835" s="20"/>
      <c r="C4835" s="34"/>
    </row>
    <row r="4836" spans="2:3">
      <c r="B4836" s="20"/>
      <c r="C4836" s="34"/>
    </row>
    <row r="4837" spans="2:3">
      <c r="B4837" s="20"/>
      <c r="C4837" s="34"/>
    </row>
    <row r="4838" spans="2:3">
      <c r="B4838" s="20"/>
      <c r="C4838" s="34"/>
    </row>
    <row r="4839" spans="2:3">
      <c r="B4839" s="20"/>
      <c r="C4839" s="34"/>
    </row>
    <row r="4840" spans="2:3">
      <c r="B4840" s="20"/>
      <c r="C4840" s="34"/>
    </row>
    <row r="4841" spans="2:3">
      <c r="B4841" s="20"/>
      <c r="C4841" s="34"/>
    </row>
    <row r="4842" spans="2:3">
      <c r="B4842" s="20"/>
      <c r="C4842" s="34"/>
    </row>
    <row r="4843" spans="2:3">
      <c r="B4843" s="20"/>
      <c r="C4843" s="34"/>
    </row>
    <row r="4844" spans="2:3">
      <c r="B4844" s="20"/>
      <c r="C4844" s="34"/>
    </row>
    <row r="4845" spans="2:3">
      <c r="B4845" s="20"/>
      <c r="C4845" s="34"/>
    </row>
    <row r="4846" spans="2:3">
      <c r="B4846" s="20"/>
      <c r="C4846" s="34"/>
    </row>
    <row r="4847" spans="2:3">
      <c r="B4847" s="20"/>
      <c r="C4847" s="34"/>
    </row>
    <row r="4848" spans="2:3">
      <c r="B4848" s="20"/>
      <c r="C4848" s="34"/>
    </row>
    <row r="4849" spans="2:3">
      <c r="B4849" s="20"/>
      <c r="C4849" s="34"/>
    </row>
    <row r="4850" spans="2:3">
      <c r="B4850" s="20"/>
      <c r="C4850" s="34"/>
    </row>
    <row r="4851" spans="2:3">
      <c r="B4851" s="20"/>
      <c r="C4851" s="34"/>
    </row>
    <row r="4852" spans="2:3">
      <c r="B4852" s="20"/>
      <c r="C4852" s="34"/>
    </row>
    <row r="4853" spans="2:3">
      <c r="B4853" s="20"/>
      <c r="C4853" s="34"/>
    </row>
    <row r="4854" spans="2:3">
      <c r="B4854" s="20"/>
      <c r="C4854" s="34"/>
    </row>
    <row r="4855" spans="2:3">
      <c r="B4855" s="20"/>
      <c r="C4855" s="34"/>
    </row>
    <row r="4856" spans="2:3">
      <c r="B4856" s="20"/>
      <c r="C4856" s="34"/>
    </row>
    <row r="4857" spans="2:3">
      <c r="B4857" s="20"/>
      <c r="C4857" s="34"/>
    </row>
    <row r="4858" spans="2:3">
      <c r="B4858" s="20"/>
      <c r="C4858" s="34"/>
    </row>
    <row r="4859" spans="2:3">
      <c r="B4859" s="20"/>
      <c r="C4859" s="34"/>
    </row>
    <row r="4860" spans="2:3">
      <c r="B4860" s="20"/>
      <c r="C4860" s="34"/>
    </row>
    <row r="4861" spans="2:3">
      <c r="B4861" s="20"/>
      <c r="C4861" s="34"/>
    </row>
    <row r="4862" spans="2:3">
      <c r="B4862" s="20"/>
      <c r="C4862" s="34"/>
    </row>
    <row r="4863" spans="2:3">
      <c r="B4863" s="20"/>
      <c r="C4863" s="34"/>
    </row>
    <row r="4864" spans="2:3">
      <c r="B4864" s="20"/>
      <c r="C4864" s="34"/>
    </row>
    <row r="4865" spans="2:3">
      <c r="B4865" s="20"/>
      <c r="C4865" s="34"/>
    </row>
    <row r="4866" spans="2:3">
      <c r="B4866" s="20"/>
      <c r="C4866" s="34"/>
    </row>
    <row r="4867" spans="2:3">
      <c r="B4867" s="20"/>
      <c r="C4867" s="34"/>
    </row>
    <row r="4868" spans="2:3">
      <c r="B4868" s="20"/>
      <c r="C4868" s="34"/>
    </row>
    <row r="4869" spans="2:3">
      <c r="B4869" s="20"/>
      <c r="C4869" s="34"/>
    </row>
    <row r="4870" spans="2:3">
      <c r="B4870" s="20"/>
      <c r="C4870" s="34"/>
    </row>
    <row r="4871" spans="2:3">
      <c r="B4871" s="20"/>
      <c r="C4871" s="34"/>
    </row>
    <row r="4872" spans="2:3">
      <c r="B4872" s="20"/>
      <c r="C4872" s="34"/>
    </row>
    <row r="4873" spans="2:3">
      <c r="B4873" s="20"/>
      <c r="C4873" s="34"/>
    </row>
    <row r="4874" spans="2:3">
      <c r="B4874" s="20"/>
      <c r="C4874" s="34"/>
    </row>
    <row r="4875" spans="2:3">
      <c r="B4875" s="20"/>
      <c r="C4875" s="34"/>
    </row>
    <row r="4876" spans="2:3">
      <c r="B4876" s="20"/>
      <c r="C4876" s="34"/>
    </row>
    <row r="4877" spans="2:3">
      <c r="B4877" s="20"/>
      <c r="C4877" s="34"/>
    </row>
    <row r="4878" spans="2:3">
      <c r="B4878" s="20"/>
      <c r="C4878" s="34"/>
    </row>
    <row r="4879" spans="2:3">
      <c r="B4879" s="20"/>
      <c r="C4879" s="34"/>
    </row>
    <row r="4880" spans="2:3">
      <c r="B4880" s="20"/>
      <c r="C4880" s="34"/>
    </row>
    <row r="4881" spans="2:3">
      <c r="B4881" s="20"/>
      <c r="C4881" s="34"/>
    </row>
    <row r="4882" spans="2:3">
      <c r="B4882" s="20"/>
      <c r="C4882" s="34"/>
    </row>
    <row r="4883" spans="2:3">
      <c r="B4883" s="20"/>
      <c r="C4883" s="34"/>
    </row>
    <row r="4884" spans="2:3">
      <c r="B4884" s="20"/>
      <c r="C4884" s="34"/>
    </row>
    <row r="4885" spans="2:3">
      <c r="B4885" s="20"/>
      <c r="C4885" s="34"/>
    </row>
    <row r="4886" spans="2:3">
      <c r="B4886" s="20"/>
      <c r="C4886" s="34"/>
    </row>
    <row r="4887" spans="2:3">
      <c r="B4887" s="20"/>
      <c r="C4887" s="34"/>
    </row>
    <row r="4888" spans="2:3">
      <c r="B4888" s="20"/>
      <c r="C4888" s="34"/>
    </row>
    <row r="4889" spans="2:3">
      <c r="B4889" s="20"/>
      <c r="C4889" s="34"/>
    </row>
    <row r="4890" spans="2:3">
      <c r="B4890" s="20"/>
      <c r="C4890" s="34"/>
    </row>
    <row r="4891" spans="2:3">
      <c r="B4891" s="20"/>
      <c r="C4891" s="34"/>
    </row>
    <row r="4892" spans="2:3">
      <c r="B4892" s="20"/>
      <c r="C4892" s="34"/>
    </row>
    <row r="4893" spans="2:3">
      <c r="B4893" s="20"/>
      <c r="C4893" s="34"/>
    </row>
    <row r="4894" spans="2:3">
      <c r="B4894" s="20"/>
      <c r="C4894" s="34"/>
    </row>
    <row r="4895" spans="2:3">
      <c r="B4895" s="20"/>
      <c r="C4895" s="34"/>
    </row>
    <row r="4896" spans="2:3">
      <c r="B4896" s="20"/>
      <c r="C4896" s="34"/>
    </row>
    <row r="4897" spans="2:3">
      <c r="B4897" s="20"/>
      <c r="C4897" s="34"/>
    </row>
    <row r="4898" spans="2:3">
      <c r="B4898" s="20"/>
      <c r="C4898" s="34"/>
    </row>
    <row r="4899" spans="2:3">
      <c r="B4899" s="20"/>
      <c r="C4899" s="34"/>
    </row>
    <row r="4900" spans="2:3">
      <c r="B4900" s="20"/>
      <c r="C4900" s="34"/>
    </row>
    <row r="4901" spans="2:3">
      <c r="B4901" s="20"/>
      <c r="C4901" s="34"/>
    </row>
    <row r="4902" spans="2:3">
      <c r="B4902" s="20"/>
      <c r="C4902" s="34"/>
    </row>
    <row r="4903" spans="2:3">
      <c r="B4903" s="20"/>
      <c r="C4903" s="34"/>
    </row>
    <row r="4904" spans="2:3">
      <c r="B4904" s="20"/>
      <c r="C4904" s="34"/>
    </row>
    <row r="4905" spans="2:3">
      <c r="B4905" s="20"/>
      <c r="C4905" s="34"/>
    </row>
    <row r="4906" spans="2:3">
      <c r="B4906" s="20"/>
      <c r="C4906" s="34"/>
    </row>
    <row r="4907" spans="2:3">
      <c r="B4907" s="20"/>
      <c r="C4907" s="34"/>
    </row>
    <row r="4908" spans="2:3">
      <c r="B4908" s="20"/>
      <c r="C4908" s="34"/>
    </row>
    <row r="4909" spans="2:3">
      <c r="B4909" s="20"/>
      <c r="C4909" s="34"/>
    </row>
    <row r="4910" spans="2:3">
      <c r="B4910" s="20"/>
      <c r="C4910" s="34"/>
    </row>
    <row r="4911" spans="2:3">
      <c r="B4911" s="20"/>
      <c r="C4911" s="34"/>
    </row>
    <row r="4912" spans="2:3">
      <c r="B4912" s="20"/>
      <c r="C4912" s="34"/>
    </row>
    <row r="4913" spans="2:3">
      <c r="B4913" s="20"/>
      <c r="C4913" s="34"/>
    </row>
    <row r="4914" spans="2:3">
      <c r="B4914" s="20"/>
      <c r="C4914" s="34"/>
    </row>
    <row r="4915" spans="2:3">
      <c r="B4915" s="20"/>
      <c r="C4915" s="34"/>
    </row>
    <row r="4916" spans="2:3">
      <c r="B4916" s="20"/>
      <c r="C4916" s="34"/>
    </row>
    <row r="4917" spans="2:3">
      <c r="B4917" s="20"/>
      <c r="C4917" s="34"/>
    </row>
    <row r="4918" spans="2:3">
      <c r="B4918" s="20"/>
      <c r="C4918" s="34"/>
    </row>
    <row r="4919" spans="2:3">
      <c r="B4919" s="20"/>
      <c r="C4919" s="34"/>
    </row>
    <row r="4920" spans="2:3">
      <c r="B4920" s="20"/>
      <c r="C4920" s="34"/>
    </row>
    <row r="4921" spans="2:3">
      <c r="B4921" s="20"/>
      <c r="C4921" s="34"/>
    </row>
    <row r="4922" spans="2:3">
      <c r="B4922" s="20"/>
      <c r="C4922" s="34"/>
    </row>
    <row r="4923" spans="2:3">
      <c r="B4923" s="20"/>
      <c r="C4923" s="34"/>
    </row>
    <row r="4924" spans="2:3">
      <c r="B4924" s="20"/>
      <c r="C4924" s="34"/>
    </row>
    <row r="4925" spans="2:3">
      <c r="B4925" s="20"/>
      <c r="C4925" s="34"/>
    </row>
    <row r="4926" spans="2:3">
      <c r="B4926" s="20"/>
      <c r="C4926" s="34"/>
    </row>
    <row r="4927" spans="2:3">
      <c r="B4927" s="20"/>
      <c r="C4927" s="34"/>
    </row>
    <row r="4928" spans="2:3">
      <c r="B4928" s="20"/>
      <c r="C4928" s="34"/>
    </row>
    <row r="4929" spans="2:3">
      <c r="B4929" s="20"/>
      <c r="C4929" s="34"/>
    </row>
    <row r="4930" spans="2:3">
      <c r="B4930" s="20"/>
      <c r="C4930" s="34"/>
    </row>
    <row r="4931" spans="2:3">
      <c r="B4931" s="20"/>
      <c r="C4931" s="34"/>
    </row>
    <row r="4932" spans="2:3">
      <c r="B4932" s="20"/>
      <c r="C4932" s="34"/>
    </row>
    <row r="4933" spans="2:3">
      <c r="B4933" s="20"/>
      <c r="C4933" s="34"/>
    </row>
    <row r="4934" spans="2:3">
      <c r="B4934" s="20"/>
      <c r="C4934" s="34"/>
    </row>
    <row r="4935" spans="2:3">
      <c r="B4935" s="20"/>
      <c r="C4935" s="34"/>
    </row>
    <row r="4936" spans="2:3">
      <c r="B4936" s="20"/>
      <c r="C4936" s="34"/>
    </row>
    <row r="4937" spans="2:3">
      <c r="B4937" s="20"/>
      <c r="C4937" s="34"/>
    </row>
    <row r="4938" spans="2:3">
      <c r="B4938" s="20"/>
      <c r="C4938" s="34"/>
    </row>
    <row r="4939" spans="2:3">
      <c r="B4939" s="20"/>
      <c r="C4939" s="34"/>
    </row>
    <row r="4940" spans="2:3">
      <c r="B4940" s="20"/>
      <c r="C4940" s="34"/>
    </row>
    <row r="4941" spans="2:3">
      <c r="B4941" s="20"/>
      <c r="C4941" s="34"/>
    </row>
    <row r="4942" spans="2:3">
      <c r="B4942" s="20"/>
      <c r="C4942" s="34"/>
    </row>
    <row r="4943" spans="2:3">
      <c r="B4943" s="20"/>
      <c r="C4943" s="34"/>
    </row>
    <row r="4944" spans="2:3">
      <c r="B4944" s="20"/>
      <c r="C4944" s="34"/>
    </row>
    <row r="4945" spans="2:3">
      <c r="B4945" s="20"/>
      <c r="C4945" s="34"/>
    </row>
    <row r="4946" spans="2:3">
      <c r="B4946" s="20"/>
      <c r="C4946" s="34"/>
    </row>
    <row r="4947" spans="2:3">
      <c r="B4947" s="20"/>
      <c r="C4947" s="34"/>
    </row>
    <row r="4948" spans="2:3">
      <c r="B4948" s="20"/>
      <c r="C4948" s="34"/>
    </row>
    <row r="4949" spans="2:3">
      <c r="B4949" s="20"/>
      <c r="C4949" s="34"/>
    </row>
    <row r="4950" spans="2:3">
      <c r="B4950" s="20"/>
      <c r="C4950" s="34"/>
    </row>
    <row r="4951" spans="2:3">
      <c r="B4951" s="20"/>
      <c r="C4951" s="34"/>
    </row>
    <row r="4952" spans="2:3">
      <c r="B4952" s="20"/>
      <c r="C4952" s="34"/>
    </row>
    <row r="4953" spans="2:3">
      <c r="B4953" s="20"/>
      <c r="C4953" s="34"/>
    </row>
    <row r="4954" spans="2:3">
      <c r="B4954" s="20"/>
      <c r="C4954" s="34"/>
    </row>
    <row r="4955" spans="2:3">
      <c r="B4955" s="20"/>
      <c r="C4955" s="34"/>
    </row>
    <row r="4956" spans="2:3">
      <c r="B4956" s="20"/>
      <c r="C4956" s="34"/>
    </row>
    <row r="4957" spans="2:3">
      <c r="B4957" s="20"/>
      <c r="C4957" s="34"/>
    </row>
    <row r="4958" spans="2:3">
      <c r="B4958" s="20"/>
      <c r="C4958" s="34"/>
    </row>
    <row r="4959" spans="2:3">
      <c r="B4959" s="20"/>
      <c r="C4959" s="34"/>
    </row>
    <row r="4960" spans="2:3">
      <c r="B4960" s="20"/>
      <c r="C4960" s="34"/>
    </row>
    <row r="4961" spans="2:3">
      <c r="B4961" s="20"/>
      <c r="C4961" s="34"/>
    </row>
    <row r="4962" spans="2:3">
      <c r="B4962" s="20"/>
      <c r="C4962" s="34"/>
    </row>
    <row r="4963" spans="2:3">
      <c r="B4963" s="20"/>
      <c r="C4963" s="34"/>
    </row>
    <row r="4964" spans="2:3">
      <c r="B4964" s="20"/>
      <c r="C4964" s="34"/>
    </row>
    <row r="4965" spans="2:3">
      <c r="B4965" s="20"/>
      <c r="C4965" s="34"/>
    </row>
    <row r="4966" spans="2:3">
      <c r="B4966" s="20"/>
      <c r="C4966" s="34"/>
    </row>
    <row r="4967" spans="2:3">
      <c r="B4967" s="20"/>
      <c r="C4967" s="34"/>
    </row>
    <row r="4968" spans="2:3">
      <c r="B4968" s="20"/>
      <c r="C4968" s="34"/>
    </row>
    <row r="4969" spans="2:3">
      <c r="B4969" s="20"/>
      <c r="C4969" s="34"/>
    </row>
    <row r="4970" spans="2:3">
      <c r="B4970" s="20"/>
      <c r="C4970" s="34"/>
    </row>
    <row r="4971" spans="2:3">
      <c r="B4971" s="20"/>
      <c r="C4971" s="34"/>
    </row>
    <row r="4972" spans="2:3">
      <c r="B4972" s="20"/>
      <c r="C4972" s="34"/>
    </row>
    <row r="4973" spans="2:3">
      <c r="B4973" s="20"/>
      <c r="C4973" s="34"/>
    </row>
    <row r="4974" spans="2:3">
      <c r="B4974" s="20"/>
      <c r="C4974" s="34"/>
    </row>
    <row r="4975" spans="2:3">
      <c r="B4975" s="20"/>
      <c r="C4975" s="34"/>
    </row>
    <row r="4976" spans="2:3">
      <c r="B4976" s="20"/>
      <c r="C4976" s="34"/>
    </row>
    <row r="4977" spans="2:3">
      <c r="B4977" s="20"/>
      <c r="C4977" s="34"/>
    </row>
    <row r="4978" spans="2:3">
      <c r="B4978" s="20"/>
      <c r="C4978" s="34"/>
    </row>
    <row r="4979" spans="2:3">
      <c r="B4979" s="20"/>
      <c r="C4979" s="34"/>
    </row>
    <row r="4980" spans="2:3">
      <c r="B4980" s="20"/>
      <c r="C4980" s="34"/>
    </row>
    <row r="4981" spans="2:3">
      <c r="B4981" s="20"/>
      <c r="C4981" s="34"/>
    </row>
    <row r="4982" spans="2:3">
      <c r="B4982" s="20"/>
      <c r="C4982" s="34"/>
    </row>
    <row r="4983" spans="2:3">
      <c r="B4983" s="20"/>
      <c r="C4983" s="34"/>
    </row>
    <row r="4984" spans="2:3">
      <c r="B4984" s="20"/>
      <c r="C4984" s="34"/>
    </row>
    <row r="4985" spans="2:3">
      <c r="B4985" s="20"/>
      <c r="C4985" s="34"/>
    </row>
    <row r="4986" spans="2:3">
      <c r="B4986" s="20"/>
      <c r="C4986" s="34"/>
    </row>
    <row r="4987" spans="2:3">
      <c r="B4987" s="20"/>
      <c r="C4987" s="34"/>
    </row>
    <row r="4988" spans="2:3">
      <c r="B4988" s="20"/>
      <c r="C4988" s="34"/>
    </row>
    <row r="4989" spans="2:3">
      <c r="B4989" s="20"/>
      <c r="C4989" s="34"/>
    </row>
    <row r="4990" spans="2:3">
      <c r="B4990" s="20"/>
      <c r="C4990" s="34"/>
    </row>
    <row r="4991" spans="2:3">
      <c r="B4991" s="20"/>
      <c r="C4991" s="34"/>
    </row>
    <row r="4992" spans="2:3">
      <c r="B4992" s="20"/>
      <c r="C4992" s="34"/>
    </row>
    <row r="4993" spans="2:3">
      <c r="B4993" s="20"/>
      <c r="C4993" s="34"/>
    </row>
    <row r="4994" spans="2:3">
      <c r="B4994" s="20"/>
      <c r="C4994" s="34"/>
    </row>
    <row r="4995" spans="2:3">
      <c r="B4995" s="20"/>
      <c r="C4995" s="34"/>
    </row>
    <row r="4996" spans="2:3">
      <c r="B4996" s="20"/>
      <c r="C4996" s="34"/>
    </row>
    <row r="4997" spans="2:3">
      <c r="B4997" s="20"/>
      <c r="C4997" s="34"/>
    </row>
    <row r="4998" spans="2:3">
      <c r="B4998" s="20"/>
      <c r="C4998" s="34"/>
    </row>
    <row r="4999" spans="2:3">
      <c r="B4999" s="20"/>
      <c r="C4999" s="34"/>
    </row>
    <row r="5000" spans="2:3">
      <c r="B5000" s="20"/>
      <c r="C5000" s="34"/>
    </row>
    <row r="5001" spans="2:3">
      <c r="B5001" s="20"/>
      <c r="C5001" s="34"/>
    </row>
    <row r="5002" spans="2:3">
      <c r="B5002" s="20"/>
      <c r="C5002" s="34"/>
    </row>
    <row r="5003" spans="2:3">
      <c r="B5003" s="20"/>
      <c r="C5003" s="34"/>
    </row>
    <row r="5004" spans="2:3">
      <c r="B5004" s="20"/>
      <c r="C5004" s="34"/>
    </row>
    <row r="5005" spans="2:3">
      <c r="B5005" s="20"/>
      <c r="C5005" s="34"/>
    </row>
    <row r="5006" spans="2:3">
      <c r="B5006" s="20"/>
      <c r="C5006" s="34"/>
    </row>
    <row r="5007" spans="2:3">
      <c r="B5007" s="20"/>
      <c r="C5007" s="34"/>
    </row>
    <row r="5008" spans="2:3">
      <c r="B5008" s="20"/>
      <c r="C5008" s="34"/>
    </row>
    <row r="5009" spans="2:3">
      <c r="B5009" s="20"/>
      <c r="C5009" s="34"/>
    </row>
    <row r="5010" spans="2:3">
      <c r="B5010" s="20"/>
      <c r="C5010" s="34"/>
    </row>
    <row r="5011" spans="2:3">
      <c r="B5011" s="20"/>
      <c r="C5011" s="34"/>
    </row>
    <row r="5012" spans="2:3">
      <c r="B5012" s="20"/>
      <c r="C5012" s="34"/>
    </row>
    <row r="5013" spans="2:3">
      <c r="B5013" s="20"/>
      <c r="C5013" s="34"/>
    </row>
    <row r="5014" spans="2:3">
      <c r="B5014" s="20"/>
      <c r="C5014" s="34"/>
    </row>
    <row r="5015" spans="2:3">
      <c r="B5015" s="20"/>
      <c r="C5015" s="34"/>
    </row>
    <row r="5016" spans="2:3">
      <c r="B5016" s="20"/>
      <c r="C5016" s="34"/>
    </row>
    <row r="5017" spans="2:3">
      <c r="B5017" s="20"/>
      <c r="C5017" s="34"/>
    </row>
    <row r="5018" spans="2:3">
      <c r="B5018" s="20"/>
      <c r="C5018" s="34"/>
    </row>
    <row r="5019" spans="2:3">
      <c r="B5019" s="20"/>
      <c r="C5019" s="34"/>
    </row>
    <row r="5020" spans="2:3">
      <c r="B5020" s="20"/>
      <c r="C5020" s="34"/>
    </row>
    <row r="5021" spans="2:3">
      <c r="B5021" s="20"/>
      <c r="C5021" s="34"/>
    </row>
    <row r="5022" spans="2:3">
      <c r="B5022" s="20"/>
      <c r="C5022" s="34"/>
    </row>
    <row r="5023" spans="2:3">
      <c r="B5023" s="20"/>
      <c r="C5023" s="34"/>
    </row>
    <row r="5024" spans="2:3">
      <c r="B5024" s="20"/>
      <c r="C5024" s="34"/>
    </row>
    <row r="5025" spans="2:3">
      <c r="B5025" s="20"/>
      <c r="C5025" s="34"/>
    </row>
    <row r="5026" spans="2:3">
      <c r="B5026" s="20"/>
      <c r="C5026" s="34"/>
    </row>
    <row r="5027" spans="2:3">
      <c r="B5027" s="20"/>
      <c r="C5027" s="34"/>
    </row>
    <row r="5028" spans="2:3">
      <c r="B5028" s="20"/>
      <c r="C5028" s="34"/>
    </row>
    <row r="5029" spans="2:3">
      <c r="B5029" s="20"/>
      <c r="C5029" s="34"/>
    </row>
    <row r="5030" spans="2:3">
      <c r="B5030" s="20"/>
      <c r="C5030" s="34"/>
    </row>
    <row r="5031" spans="2:3">
      <c r="B5031" s="20"/>
      <c r="C5031" s="34"/>
    </row>
    <row r="5032" spans="2:3">
      <c r="B5032" s="20"/>
      <c r="C5032" s="34"/>
    </row>
    <row r="5033" spans="2:3">
      <c r="B5033" s="20"/>
      <c r="C5033" s="34"/>
    </row>
    <row r="5034" spans="2:3">
      <c r="B5034" s="20"/>
      <c r="C5034" s="34"/>
    </row>
    <row r="5035" spans="2:3">
      <c r="B5035" s="20"/>
      <c r="C5035" s="34"/>
    </row>
    <row r="5036" spans="2:3">
      <c r="B5036" s="20"/>
      <c r="C5036" s="34"/>
    </row>
    <row r="5037" spans="2:3">
      <c r="B5037" s="20"/>
      <c r="C5037" s="34"/>
    </row>
    <row r="5038" spans="2:3">
      <c r="B5038" s="20"/>
      <c r="C5038" s="34"/>
    </row>
    <row r="5039" spans="2:3">
      <c r="B5039" s="20"/>
      <c r="C5039" s="34"/>
    </row>
    <row r="5040" spans="2:3">
      <c r="B5040" s="20"/>
      <c r="C5040" s="34"/>
    </row>
    <row r="5041" spans="2:3">
      <c r="B5041" s="20"/>
      <c r="C5041" s="34"/>
    </row>
    <row r="5042" spans="2:3">
      <c r="B5042" s="20"/>
      <c r="C5042" s="34"/>
    </row>
    <row r="5043" spans="2:3">
      <c r="B5043" s="20"/>
      <c r="C5043" s="34"/>
    </row>
    <row r="5044" spans="2:3">
      <c r="B5044" s="20"/>
      <c r="C5044" s="34"/>
    </row>
    <row r="5045" spans="2:3">
      <c r="B5045" s="20"/>
      <c r="C5045" s="34"/>
    </row>
    <row r="5046" spans="2:3">
      <c r="B5046" s="20"/>
      <c r="C5046" s="34"/>
    </row>
    <row r="5047" spans="2:3">
      <c r="B5047" s="20"/>
      <c r="C5047" s="34"/>
    </row>
    <row r="5048" spans="2:3">
      <c r="B5048" s="20"/>
      <c r="C5048" s="34"/>
    </row>
    <row r="5049" spans="2:3">
      <c r="B5049" s="20"/>
      <c r="C5049" s="34"/>
    </row>
    <row r="5050" spans="2:3">
      <c r="B5050" s="20"/>
      <c r="C5050" s="34"/>
    </row>
    <row r="5051" spans="2:3">
      <c r="B5051" s="20"/>
      <c r="C5051" s="34"/>
    </row>
    <row r="5052" spans="2:3">
      <c r="B5052" s="20"/>
      <c r="C5052" s="34"/>
    </row>
    <row r="5053" spans="2:3">
      <c r="B5053" s="20"/>
      <c r="C5053" s="34"/>
    </row>
    <row r="5054" spans="2:3">
      <c r="B5054" s="20"/>
      <c r="C5054" s="34"/>
    </row>
    <row r="5055" spans="2:3">
      <c r="B5055" s="20"/>
      <c r="C5055" s="34"/>
    </row>
    <row r="5056" spans="2:3">
      <c r="B5056" s="20"/>
      <c r="C5056" s="34"/>
    </row>
    <row r="5057" spans="2:3">
      <c r="B5057" s="20"/>
      <c r="C5057" s="34"/>
    </row>
    <row r="5058" spans="2:3">
      <c r="B5058" s="20"/>
      <c r="C5058" s="34"/>
    </row>
    <row r="5059" spans="2:3">
      <c r="B5059" s="20"/>
      <c r="C5059" s="34"/>
    </row>
    <row r="5060" spans="2:3">
      <c r="B5060" s="20"/>
      <c r="C5060" s="34"/>
    </row>
    <row r="5061" spans="2:3">
      <c r="B5061" s="20"/>
      <c r="C5061" s="34"/>
    </row>
    <row r="5062" spans="2:3">
      <c r="B5062" s="20"/>
      <c r="C5062" s="34"/>
    </row>
    <row r="5063" spans="2:3">
      <c r="B5063" s="20"/>
      <c r="C5063" s="34"/>
    </row>
    <row r="5064" spans="2:3">
      <c r="B5064" s="20"/>
      <c r="C5064" s="34"/>
    </row>
    <row r="5065" spans="2:3">
      <c r="B5065" s="20"/>
      <c r="C5065" s="34"/>
    </row>
    <row r="5066" spans="2:3">
      <c r="B5066" s="20"/>
      <c r="C5066" s="34"/>
    </row>
    <row r="5067" spans="2:3">
      <c r="B5067" s="20"/>
      <c r="C5067" s="34"/>
    </row>
    <row r="5068" spans="2:3">
      <c r="B5068" s="20"/>
      <c r="C5068" s="34"/>
    </row>
    <row r="5069" spans="2:3">
      <c r="B5069" s="20"/>
      <c r="C5069" s="34"/>
    </row>
    <row r="5070" spans="2:3">
      <c r="B5070" s="20"/>
      <c r="C5070" s="34"/>
    </row>
    <row r="5071" spans="2:3">
      <c r="B5071" s="20"/>
      <c r="C5071" s="34"/>
    </row>
    <row r="5072" spans="2:3">
      <c r="B5072" s="20"/>
      <c r="C5072" s="34"/>
    </row>
    <row r="5073" spans="2:3">
      <c r="B5073" s="20"/>
      <c r="C5073" s="34"/>
    </row>
    <row r="5074" spans="2:3">
      <c r="B5074" s="20"/>
      <c r="C5074" s="34"/>
    </row>
    <row r="5075" spans="2:3">
      <c r="B5075" s="20"/>
      <c r="C5075" s="34"/>
    </row>
    <row r="5076" spans="2:3">
      <c r="B5076" s="20"/>
      <c r="C5076" s="34"/>
    </row>
    <row r="5077" spans="2:3">
      <c r="B5077" s="20"/>
      <c r="C5077" s="34"/>
    </row>
    <row r="5078" spans="2:3">
      <c r="B5078" s="20"/>
      <c r="C5078" s="34"/>
    </row>
    <row r="5079" spans="2:3">
      <c r="B5079" s="20"/>
      <c r="C5079" s="34"/>
    </row>
    <row r="5080" spans="2:3">
      <c r="B5080" s="20"/>
      <c r="C5080" s="34"/>
    </row>
    <row r="5081" spans="2:3">
      <c r="B5081" s="20"/>
      <c r="C5081" s="34"/>
    </row>
    <row r="5082" spans="2:3">
      <c r="B5082" s="20"/>
      <c r="C5082" s="34"/>
    </row>
    <row r="5083" spans="2:3">
      <c r="B5083" s="20"/>
      <c r="C5083" s="34"/>
    </row>
    <row r="5084" spans="2:3">
      <c r="B5084" s="20"/>
      <c r="C5084" s="34"/>
    </row>
    <row r="5085" spans="2:3">
      <c r="B5085" s="20"/>
      <c r="C5085" s="34"/>
    </row>
    <row r="5086" spans="2:3">
      <c r="B5086" s="20"/>
      <c r="C5086" s="34"/>
    </row>
    <row r="5087" spans="2:3">
      <c r="B5087" s="20"/>
      <c r="C5087" s="34"/>
    </row>
    <row r="5088" spans="2:3">
      <c r="B5088" s="20"/>
      <c r="C5088" s="34"/>
    </row>
    <row r="5089" spans="2:3">
      <c r="B5089" s="20"/>
      <c r="C5089" s="34"/>
    </row>
    <row r="5090" spans="2:3">
      <c r="B5090" s="20"/>
      <c r="C5090" s="34"/>
    </row>
    <row r="5091" spans="2:3">
      <c r="B5091" s="20"/>
      <c r="C5091" s="34"/>
    </row>
    <row r="5092" spans="2:3">
      <c r="B5092" s="20"/>
      <c r="C5092" s="34"/>
    </row>
    <row r="5093" spans="2:3">
      <c r="B5093" s="20"/>
      <c r="C5093" s="34"/>
    </row>
    <row r="5094" spans="2:3">
      <c r="B5094" s="20"/>
      <c r="C5094" s="34"/>
    </row>
  </sheetData>
  <mergeCells count="2">
    <mergeCell ref="A1:H1"/>
    <mergeCell ref="J1:K1"/>
  </mergeCells>
  <phoneticPr fontId="2"/>
  <dataValidations count="4">
    <dataValidation allowBlank="1" showInputMessage="1" showErrorMessage="1" prompt="足取得期間を0にした上で指定する" sqref="K8"/>
    <dataValidation type="list" allowBlank="1" showInputMessage="1" showErrorMessage="1" prompt="D：降順_x000a_A：昇順" sqref="K7">
      <formula1>"D,A"</formula1>
    </dataValidation>
    <dataValidation allowBlank="1" showInputMessage="1" showErrorMessage="1" prompt="分足：_x000a_1～5（日数）を指定_x000a_日足：_x000a_1～36（月数）を指定_x000a_本数指定：0" sqref="K6"/>
    <dataValidation type="list" allowBlank="1" showInputMessage="1" showErrorMessage="1" prompt="1：1分足_x000a_5：5分足_x000a_15：15分足_x000a_30：30分足_x000a_60：時足_x000a_B：日足（営業日ﾍﾞｰｽ）_x000a_T：日足（取引日ﾍﾞｰｽ）" sqref="K5">
      <formula1>"1,5,15,30,60,B,T"</formula1>
    </dataValidation>
  </dataValidations>
  <pageMargins left="0.75" right="0.75" top="1" bottom="1" header="0.51200000000000001" footer="0.51200000000000001"/>
  <pageSetup paperSize="9" orientation="portrait" horizontalDpi="300" verticalDpi="300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8193" r:id="rId4" name="Button 1">
              <controlPr defaultSize="0" print="0" autoFill="0" autoPict="0" macro="[0]!時間足データクリア">
                <anchor moveWithCells="1" sizeWithCells="1">
                  <from>
                    <xdr:col>9</xdr:col>
                    <xdr:colOff>0</xdr:colOff>
                    <xdr:row>9</xdr:row>
                    <xdr:rowOff>0</xdr:rowOff>
                  </from>
                  <to>
                    <xdr:col>11</xdr:col>
                    <xdr:colOff>0</xdr:colOff>
                    <xdr:row>12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3"/>
  <dimension ref="R10:U18"/>
  <sheetViews>
    <sheetView zoomScale="80" zoomScaleNormal="80" workbookViewId="0">
      <selection activeCell="T20" sqref="T20"/>
    </sheetView>
  </sheetViews>
  <sheetFormatPr defaultRowHeight="13.5"/>
  <cols>
    <col min="18" max="18" width="14.125" customWidth="1"/>
  </cols>
  <sheetData>
    <row r="10" spans="18:21">
      <c r="U10" s="307" t="s">
        <v>154</v>
      </c>
    </row>
    <row r="11" spans="18:21">
      <c r="U11" s="307"/>
    </row>
    <row r="12" spans="18:21">
      <c r="U12" s="164" t="s">
        <v>185</v>
      </c>
    </row>
    <row r="13" spans="18:21" ht="14.25" thickBot="1">
      <c r="U13" s="177" t="s">
        <v>144</v>
      </c>
    </row>
    <row r="14" spans="18:21">
      <c r="R14" s="317" t="s">
        <v>170</v>
      </c>
      <c r="U14" s="178" t="s">
        <v>157</v>
      </c>
    </row>
    <row r="15" spans="18:21" ht="14.25" thickBot="1">
      <c r="R15" s="318"/>
    </row>
    <row r="16" spans="18:21">
      <c r="R16" s="319">
        <f>建玉状況!G4</f>
        <v>-13</v>
      </c>
    </row>
    <row r="17" spans="18:18">
      <c r="R17" s="320"/>
    </row>
    <row r="18" spans="18:18" ht="14.25" thickBot="1">
      <c r="R18" s="321"/>
    </row>
  </sheetData>
  <mergeCells count="3">
    <mergeCell ref="U10:U11"/>
    <mergeCell ref="R16:R18"/>
    <mergeCell ref="R14:R15"/>
  </mergeCells>
  <phoneticPr fontId="2"/>
  <conditionalFormatting sqref="U12">
    <cfRule type="containsText" dxfId="1" priority="1" stopIfTrue="1" operator="containsText" text="OFF">
      <formula>NOT(ISERROR(SEARCH("OFF",U12)))</formula>
    </cfRule>
    <cfRule type="containsText" dxfId="0" priority="2" stopIfTrue="1" operator="containsText" text="ON">
      <formula>NOT(ISERROR(SEARCH("ON",U12)))</formula>
    </cfRule>
  </conditionalFormatting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9217" r:id="rId3" name="Button 1">
              <controlPr defaultSize="0" print="0" autoFill="0" autoPict="0" macro="[0]!時間足データクリア">
                <anchor moveWithCells="1" sizeWithCells="1">
                  <from>
                    <xdr:col>16</xdr:col>
                    <xdr:colOff>0</xdr:colOff>
                    <xdr:row>4</xdr:row>
                    <xdr:rowOff>0</xdr:rowOff>
                  </from>
                  <to>
                    <xdr:col>18</xdr:col>
                    <xdr:colOff>390525</xdr:colOff>
                    <xdr:row>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18" r:id="rId4" name="Button 2">
              <controlPr defaultSize="0" print="0" autoFill="0" autoPict="0" macro="[0]!OP_StartProc">
                <anchor moveWithCells="1" sizeWithCells="1">
                  <from>
                    <xdr:col>20</xdr:col>
                    <xdr:colOff>0</xdr:colOff>
                    <xdr:row>5</xdr:row>
                    <xdr:rowOff>0</xdr:rowOff>
                  </from>
                  <to>
                    <xdr:col>21</xdr:col>
                    <xdr:colOff>0</xdr:colOff>
                    <xdr:row>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19" r:id="rId5" name="Button 3">
              <controlPr defaultSize="0" print="0" autoFill="0" autoPict="0" macro="[0]!OP_EndProc">
                <anchor moveWithCells="1" sizeWithCells="1">
                  <from>
                    <xdr:col>20</xdr:col>
                    <xdr:colOff>0</xdr:colOff>
                    <xdr:row>7</xdr:row>
                    <xdr:rowOff>76200</xdr:rowOff>
                  </from>
                  <to>
                    <xdr:col>21</xdr:col>
                    <xdr:colOff>0</xdr:colOff>
                    <xdr:row>8</xdr:row>
                    <xdr:rowOff>85725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1"/>
  <dimension ref="A2:W107"/>
  <sheetViews>
    <sheetView workbookViewId="0">
      <selection activeCell="D4" sqref="D4"/>
    </sheetView>
  </sheetViews>
  <sheetFormatPr defaultRowHeight="13.5"/>
  <cols>
    <col min="1" max="1" width="11.375" customWidth="1"/>
    <col min="2" max="3" width="11" customWidth="1"/>
    <col min="23" max="23" width="12.5" customWidth="1"/>
  </cols>
  <sheetData>
    <row r="2" spans="1:23">
      <c r="A2" s="20"/>
      <c r="B2" s="234" t="str">
        <f>売・四本値!B2</f>
        <v>日付</v>
      </c>
      <c r="C2" s="92" t="str">
        <f>売・四本値!C2</f>
        <v>時間</v>
      </c>
      <c r="D2" s="79" t="str">
        <f>売・四本値!I2</f>
        <v>売損益</v>
      </c>
      <c r="E2" s="79" t="str">
        <f>買・四本値!H2</f>
        <v>買損益</v>
      </c>
      <c r="F2" s="79" t="s">
        <v>129</v>
      </c>
    </row>
    <row r="3" spans="1:23">
      <c r="A3" s="20"/>
      <c r="B3" s="237">
        <f>売・四本値!B3</f>
        <v>43140</v>
      </c>
      <c r="C3" s="239">
        <f>IF(売・四本値!C3="","",売・四本値!C3)</f>
        <v>0.375</v>
      </c>
      <c r="D3">
        <f>IF(売・四本値!I3="",#N/A,売・四本値!I3)</f>
        <v>-43</v>
      </c>
      <c r="E3">
        <f>IF(買・四本値!H3="",#N/A,買・四本値!H3)</f>
        <v>50</v>
      </c>
      <c r="F3">
        <f>IF(D3="",#N/A,IFERROR(D3+E3,""))</f>
        <v>7</v>
      </c>
    </row>
    <row r="4" spans="1:23">
      <c r="A4" s="20"/>
      <c r="B4" s="237" t="str">
        <f>売・四本値!B4</f>
        <v/>
      </c>
      <c r="C4" s="239">
        <f>IF(売・四本値!C4="","",売・四本値!C4)</f>
        <v>0.41666666666666669</v>
      </c>
      <c r="D4">
        <f>IF(売・四本値!I4="",#N/A,売・四本値!I4)</f>
        <v>-43</v>
      </c>
      <c r="E4">
        <f>IF(買・四本値!H4="",#N/A,買・四本値!H4)</f>
        <v>50</v>
      </c>
      <c r="F4">
        <f t="shared" ref="F4:F67" si="0">IF(D4="",#N/A,IFERROR(D4+E4,""))</f>
        <v>7</v>
      </c>
    </row>
    <row r="5" spans="1:23">
      <c r="A5" s="20"/>
      <c r="B5" s="237" t="str">
        <f>売・四本値!B5</f>
        <v/>
      </c>
      <c r="C5" s="239">
        <f>IF(売・四本値!C5="","",売・四本値!C5)</f>
        <v>0.45833333333333331</v>
      </c>
      <c r="D5">
        <f>IF(売・四本値!I5="",#N/A,売・四本値!I5)</f>
        <v>-48</v>
      </c>
      <c r="E5">
        <f>IF(買・四本値!H5="",#N/A,買・四本値!H5)</f>
        <v>55</v>
      </c>
      <c r="F5">
        <f>IF(D5="",#N/A,IFERROR(D5+E5,""))</f>
        <v>7</v>
      </c>
    </row>
    <row r="6" spans="1:23">
      <c r="A6" s="20"/>
      <c r="B6" s="237" t="str">
        <f>売・四本値!B6</f>
        <v/>
      </c>
      <c r="C6" s="239">
        <f>IF(売・四本値!C6="","",売・四本値!C6)</f>
        <v>0.5</v>
      </c>
      <c r="D6">
        <f>IF(売・四本値!I6="",#N/A,売・四本値!I6)</f>
        <v>-48</v>
      </c>
      <c r="E6">
        <f>IF(買・四本値!H6="",#N/A,買・四本値!H6)</f>
        <v>55</v>
      </c>
      <c r="F6">
        <f t="shared" si="0"/>
        <v>7</v>
      </c>
    </row>
    <row r="7" spans="1:23">
      <c r="A7" s="20"/>
      <c r="B7" s="237" t="str">
        <f>売・四本値!B7</f>
        <v/>
      </c>
      <c r="C7" s="239">
        <f>IF(売・四本値!C7="","",売・四本値!C7)</f>
        <v>0.54166666666666663</v>
      </c>
      <c r="D7">
        <f>IF(売・四本値!I7="",#N/A,売・四本値!I7)</f>
        <v>-53</v>
      </c>
      <c r="E7">
        <f>IF(買・四本値!H7="",#N/A,買・四本値!H7)</f>
        <v>70</v>
      </c>
      <c r="F7">
        <f t="shared" si="0"/>
        <v>17</v>
      </c>
    </row>
    <row r="8" spans="1:23">
      <c r="A8" s="20"/>
      <c r="B8" s="237" t="str">
        <f>売・四本値!B8</f>
        <v/>
      </c>
      <c r="C8" s="239">
        <f>IF(売・四本値!C8="","",売・四本値!C8)</f>
        <v>0.58333333333333337</v>
      </c>
      <c r="D8">
        <f>IF(売・四本値!I8="",#N/A,売・四本値!I8)</f>
        <v>-58</v>
      </c>
      <c r="E8">
        <f>IF(買・四本値!H8="",#N/A,買・四本値!H8)</f>
        <v>85</v>
      </c>
      <c r="F8">
        <f t="shared" si="0"/>
        <v>27</v>
      </c>
    </row>
    <row r="9" spans="1:23">
      <c r="A9" s="20"/>
      <c r="B9" s="237" t="str">
        <f>売・四本値!B9</f>
        <v/>
      </c>
      <c r="C9" s="239">
        <f>IF(売・四本値!C9="","",売・四本値!C9)</f>
        <v>0.625</v>
      </c>
      <c r="D9">
        <f>IF(売・四本値!I9="",#N/A,売・四本値!I9)</f>
        <v>-63</v>
      </c>
      <c r="E9">
        <f>IF(買・四本値!H9="",#N/A,買・四本値!H9)</f>
        <v>95</v>
      </c>
      <c r="F9">
        <f t="shared" si="0"/>
        <v>32</v>
      </c>
    </row>
    <row r="10" spans="1:23" ht="14.25" thickBot="1">
      <c r="A10" s="20"/>
      <c r="B10" s="237" t="str">
        <f>売・四本値!B10</f>
        <v/>
      </c>
      <c r="C10" s="239">
        <f>IF(売・四本値!C10="","",売・四本値!C10)</f>
        <v>0.66666666666666663</v>
      </c>
      <c r="D10">
        <f>IF(売・四本値!I10="",#N/A,売・四本値!I10)</f>
        <v>-63</v>
      </c>
      <c r="E10">
        <f>IF(買・四本値!H10="",#N/A,買・四本値!H10)</f>
        <v>95</v>
      </c>
      <c r="F10">
        <f t="shared" si="0"/>
        <v>32</v>
      </c>
    </row>
    <row r="11" spans="1:23">
      <c r="A11" s="20"/>
      <c r="B11" s="237" t="str">
        <f>売・四本値!B11</f>
        <v/>
      </c>
      <c r="C11" s="239">
        <f>IF(売・四本値!C11="","",売・四本値!C11)</f>
        <v>0.70833333333333337</v>
      </c>
      <c r="D11">
        <f>IF(売・四本値!I11="",#N/A,売・四本値!I11)</f>
        <v>-63</v>
      </c>
      <c r="E11">
        <f>IF(買・四本値!H11="",#N/A,買・四本値!H11)</f>
        <v>95</v>
      </c>
      <c r="F11">
        <f t="shared" si="0"/>
        <v>32</v>
      </c>
      <c r="W11" s="317" t="s">
        <v>170</v>
      </c>
    </row>
    <row r="12" spans="1:23" ht="14.25" thickBot="1">
      <c r="B12" s="237" t="str">
        <f>売・四本値!B12</f>
        <v/>
      </c>
      <c r="C12" s="239">
        <f>IF(売・四本値!C12="","",売・四本値!C12)</f>
        <v>0.75</v>
      </c>
      <c r="D12">
        <f>IF(売・四本値!I12="",#N/A,売・四本値!I12)</f>
        <v>-63</v>
      </c>
      <c r="E12">
        <f>IF(買・四本値!H12="",#N/A,買・四本値!H12)</f>
        <v>95</v>
      </c>
      <c r="F12">
        <f t="shared" si="0"/>
        <v>32</v>
      </c>
      <c r="W12" s="318"/>
    </row>
    <row r="13" spans="1:23">
      <c r="B13" s="237" t="str">
        <f>売・四本値!B13</f>
        <v/>
      </c>
      <c r="C13" s="239">
        <f>IF(売・四本値!C13="","",売・四本値!C13)</f>
        <v>0.79166666666666663</v>
      </c>
      <c r="D13">
        <f>IF(売・四本値!I13="",#N/A,売・四本値!I13)</f>
        <v>-63</v>
      </c>
      <c r="E13">
        <f>IF(買・四本値!H13="",#N/A,買・四本値!H13)</f>
        <v>95</v>
      </c>
      <c r="F13">
        <f t="shared" si="0"/>
        <v>32</v>
      </c>
      <c r="W13" s="319">
        <f>建玉状況!G4</f>
        <v>-13</v>
      </c>
    </row>
    <row r="14" spans="1:23">
      <c r="B14" s="237" t="str">
        <f>売・四本値!B14</f>
        <v/>
      </c>
      <c r="C14" s="239">
        <f>IF(売・四本値!C14="","",売・四本値!C14)</f>
        <v>0.83333333333333337</v>
      </c>
      <c r="D14">
        <f>IF(売・四本値!I14="",#N/A,売・四本値!I14)</f>
        <v>-63</v>
      </c>
      <c r="E14">
        <f>IF(買・四本値!H14="",#N/A,買・四本値!H14)</f>
        <v>95</v>
      </c>
      <c r="F14">
        <f t="shared" si="0"/>
        <v>32</v>
      </c>
      <c r="W14" s="320"/>
    </row>
    <row r="15" spans="1:23" ht="14.25" thickBot="1">
      <c r="B15" s="237" t="str">
        <f>売・四本値!B15</f>
        <v/>
      </c>
      <c r="C15" s="239">
        <f>IF(売・四本値!C15="","",売・四本値!C15)</f>
        <v>0.875</v>
      </c>
      <c r="D15">
        <f>IF(売・四本値!I15="",#N/A,売・四本値!I15)</f>
        <v>-63</v>
      </c>
      <c r="E15">
        <f>IF(買・四本値!H15="",#N/A,買・四本値!H15)</f>
        <v>95</v>
      </c>
      <c r="F15">
        <f>IF(D15="",#N/A,IFERROR(D15+E15,""))</f>
        <v>32</v>
      </c>
      <c r="W15" s="321"/>
    </row>
    <row r="16" spans="1:23">
      <c r="B16" s="237" t="str">
        <f>売・四本値!B16</f>
        <v/>
      </c>
      <c r="C16" s="239">
        <f>IF(売・四本値!C16="","",売・四本値!C16)</f>
        <v>0.91666666666666663</v>
      </c>
      <c r="D16">
        <f>IF(売・四本値!I16="",#N/A,売・四本値!I16)</f>
        <v>-63</v>
      </c>
      <c r="E16">
        <f>IF(買・四本値!H16="",#N/A,買・四本値!H16)</f>
        <v>95</v>
      </c>
      <c r="F16">
        <f t="shared" si="0"/>
        <v>32</v>
      </c>
    </row>
    <row r="17" spans="2:6">
      <c r="B17" s="237" t="str">
        <f>売・四本値!B17</f>
        <v/>
      </c>
      <c r="C17" s="239">
        <f>IF(売・四本値!C17="","",売・四本値!C17)</f>
        <v>0.95833333333333337</v>
      </c>
      <c r="D17">
        <f>IF(売・四本値!I17="",#N/A,売・四本値!I17)</f>
        <v>-63</v>
      </c>
      <c r="E17">
        <f>IF(買・四本値!H17="",#N/A,買・四本値!H17)</f>
        <v>95</v>
      </c>
      <c r="F17">
        <f t="shared" si="0"/>
        <v>32</v>
      </c>
    </row>
    <row r="18" spans="2:6">
      <c r="B18" s="237" t="str">
        <f>売・四本値!B18</f>
        <v/>
      </c>
      <c r="C18" s="239">
        <f>IF(売・四本値!C18="","",売・四本値!C18)</f>
        <v>0</v>
      </c>
      <c r="D18">
        <f>IF(売・四本値!I18="",#N/A,売・四本値!I18)</f>
        <v>-63</v>
      </c>
      <c r="E18">
        <f>IF(買・四本値!H18="",#N/A,買・四本値!H18)</f>
        <v>95</v>
      </c>
      <c r="F18">
        <f t="shared" si="0"/>
        <v>32</v>
      </c>
    </row>
    <row r="19" spans="2:6">
      <c r="B19" s="237" t="str">
        <f>売・四本値!B19</f>
        <v/>
      </c>
      <c r="C19" s="239">
        <f>IF(売・四本値!C19="","",売・四本値!C19)</f>
        <v>4.1666666666666664E-2</v>
      </c>
      <c r="D19">
        <f>IF(売・四本値!I19="",#N/A,売・四本値!I19)</f>
        <v>-63</v>
      </c>
      <c r="E19">
        <f>IF(買・四本値!H19="",#N/A,買・四本値!H19)</f>
        <v>95</v>
      </c>
      <c r="F19">
        <f t="shared" si="0"/>
        <v>32</v>
      </c>
    </row>
    <row r="20" spans="2:6">
      <c r="B20" s="237" t="str">
        <f>売・四本値!B20</f>
        <v/>
      </c>
      <c r="C20" s="239">
        <f>IF(売・四本値!C20="","",売・四本値!C20)</f>
        <v>8.3333333333333329E-2</v>
      </c>
      <c r="D20">
        <f>IF(売・四本値!I20="",#N/A,売・四本値!I20)</f>
        <v>-63</v>
      </c>
      <c r="E20">
        <f>IF(買・四本値!H20="",#N/A,買・四本値!H20)</f>
        <v>95</v>
      </c>
      <c r="F20">
        <f t="shared" si="0"/>
        <v>32</v>
      </c>
    </row>
    <row r="21" spans="2:6">
      <c r="B21" s="237" t="str">
        <f>売・四本値!B21</f>
        <v/>
      </c>
      <c r="C21" s="239">
        <f>IF(売・四本値!C21="","",売・四本値!C21)</f>
        <v>0.125</v>
      </c>
      <c r="D21">
        <f>IF(売・四本値!I21="",#N/A,売・四本値!I21)</f>
        <v>-63</v>
      </c>
      <c r="E21">
        <f>IF(買・四本値!H21="",#N/A,買・四本値!H21)</f>
        <v>95</v>
      </c>
      <c r="F21">
        <f t="shared" si="0"/>
        <v>32</v>
      </c>
    </row>
    <row r="22" spans="2:6">
      <c r="B22" s="237" t="str">
        <f>売・四本値!B22</f>
        <v/>
      </c>
      <c r="C22" s="239">
        <f>IF(売・四本値!C22="","",売・四本値!C22)</f>
        <v>0.16666666666666666</v>
      </c>
      <c r="D22">
        <f>IF(売・四本値!I22="",#N/A,売・四本値!I22)</f>
        <v>-63</v>
      </c>
      <c r="E22">
        <f>IF(買・四本値!H22="",#N/A,買・四本値!H22)</f>
        <v>95</v>
      </c>
      <c r="F22">
        <f t="shared" si="0"/>
        <v>32</v>
      </c>
    </row>
    <row r="23" spans="2:6">
      <c r="B23" s="237" t="str">
        <f>売・四本値!B23</f>
        <v/>
      </c>
      <c r="C23" s="239">
        <f>IF(売・四本値!C23="","",売・四本値!C23)</f>
        <v>0.20833333333333334</v>
      </c>
      <c r="D23">
        <f>IF(売・四本値!I23="",#N/A,売・四本値!I23)</f>
        <v>-63</v>
      </c>
      <c r="E23">
        <f>IF(買・四本値!H23="",#N/A,買・四本値!H23)</f>
        <v>95</v>
      </c>
      <c r="F23">
        <f t="shared" si="0"/>
        <v>32</v>
      </c>
    </row>
    <row r="24" spans="2:6">
      <c r="B24" s="237">
        <f>売・四本値!B24</f>
        <v>43144</v>
      </c>
      <c r="C24" s="239">
        <f>IF(売・四本値!C24="","",売・四本値!C24)</f>
        <v>0.375</v>
      </c>
      <c r="D24">
        <f>IF(売・四本値!I24="",#N/A,売・四本値!I24)</f>
        <v>-11</v>
      </c>
      <c r="E24">
        <f>IF(買・四本値!H24="",#N/A,買・四本値!H24)</f>
        <v>10</v>
      </c>
      <c r="F24">
        <f t="shared" si="0"/>
        <v>-1</v>
      </c>
    </row>
    <row r="25" spans="2:6">
      <c r="B25" s="237" t="str">
        <f>売・四本値!B25</f>
        <v/>
      </c>
      <c r="C25" s="239">
        <f>IF(売・四本値!C25="","",売・四本値!C25)</f>
        <v>0.41666666666666669</v>
      </c>
      <c r="D25">
        <f>IF(売・四本値!I25="",#N/A,売・四本値!I25)</f>
        <v>-16</v>
      </c>
      <c r="E25">
        <f>IF(買・四本値!H25="",#N/A,買・四本値!H25)</f>
        <v>20</v>
      </c>
      <c r="F25">
        <f t="shared" si="0"/>
        <v>4</v>
      </c>
    </row>
    <row r="26" spans="2:6">
      <c r="B26" s="237" t="str">
        <f>売・四本値!B26</f>
        <v/>
      </c>
      <c r="C26" s="239">
        <f>IF(売・四本値!C26="","",売・四本値!C26)</f>
        <v>0.45833333333333331</v>
      </c>
      <c r="D26">
        <f>IF(売・四本値!I26="",#N/A,売・四本値!I26)</f>
        <v>-16</v>
      </c>
      <c r="E26">
        <f>IF(買・四本値!H26="",#N/A,買・四本値!H26)</f>
        <v>30</v>
      </c>
      <c r="F26">
        <f t="shared" si="0"/>
        <v>14</v>
      </c>
    </row>
    <row r="27" spans="2:6">
      <c r="B27" s="237" t="str">
        <f>売・四本値!B27</f>
        <v/>
      </c>
      <c r="C27" s="239">
        <f>IF(売・四本値!C27="","",売・四本値!C27)</f>
        <v>0.5</v>
      </c>
      <c r="D27">
        <f>IF(売・四本値!I27="",#N/A,売・四本値!I27)</f>
        <v>-15</v>
      </c>
      <c r="E27">
        <f>IF(買・四本値!H27="",#N/A,買・四本値!H27)</f>
        <v>25</v>
      </c>
      <c r="F27">
        <f t="shared" si="0"/>
        <v>10</v>
      </c>
    </row>
    <row r="28" spans="2:6">
      <c r="B28" s="237" t="str">
        <f>売・四本値!B28</f>
        <v/>
      </c>
      <c r="C28" s="239">
        <f>IF(売・四本値!C28="","",売・四本値!C28)</f>
        <v>0.54166666666666663</v>
      </c>
      <c r="D28">
        <f>IF(売・四本値!I28="",#N/A,売・四本値!I28)</f>
        <v>-13</v>
      </c>
      <c r="E28">
        <f>IF(買・四本値!H28="",#N/A,買・四本値!H28)</f>
        <v>10</v>
      </c>
      <c r="F28">
        <f t="shared" si="0"/>
        <v>-3</v>
      </c>
    </row>
    <row r="29" spans="2:6">
      <c r="B29" s="237" t="str">
        <f>売・四本値!B29</f>
        <v/>
      </c>
      <c r="C29" s="239">
        <f>IF(売・四本値!C29="","",売・四本値!C29)</f>
        <v>0.58333333333333337</v>
      </c>
      <c r="D29">
        <f>IF(売・四本値!I29="",#N/A,売・四本値!I29)</f>
        <v>-5</v>
      </c>
      <c r="E29">
        <f>IF(買・四本値!H29="",#N/A,買・四本値!H29)</f>
        <v>-10</v>
      </c>
      <c r="F29">
        <f t="shared" si="0"/>
        <v>-15</v>
      </c>
    </row>
    <row r="30" spans="2:6">
      <c r="B30" s="237" t="str">
        <f>売・四本値!B30</f>
        <v/>
      </c>
      <c r="C30" s="239">
        <f>IF(売・四本値!C30="","",売・四本値!C30)</f>
        <v>0.625</v>
      </c>
      <c r="D30">
        <f>IF(売・四本値!I30="",#N/A,売・四本値!I30)</f>
        <v>-5</v>
      </c>
      <c r="E30">
        <f>IF(買・四本値!H30="",#N/A,買・四本値!H30)</f>
        <v>-15</v>
      </c>
      <c r="F30">
        <f t="shared" si="0"/>
        <v>-20</v>
      </c>
    </row>
    <row r="31" spans="2:6">
      <c r="B31" s="237" t="str">
        <f>売・四本値!B31</f>
        <v/>
      </c>
      <c r="C31" s="239">
        <f>IF(売・四本値!C31="","",売・四本値!C31)</f>
        <v>0.66666666666666663</v>
      </c>
      <c r="D31">
        <f>IF(売・四本値!I31="",#N/A,売・四本値!I31)</f>
        <v>-5</v>
      </c>
      <c r="E31">
        <f>IF(買・四本値!H31="",#N/A,買・四本値!H31)</f>
        <v>-15</v>
      </c>
      <c r="F31">
        <f>IF(D31="",#N/A,IFERROR(D31+E31,""))</f>
        <v>-20</v>
      </c>
    </row>
    <row r="32" spans="2:6">
      <c r="B32" s="237" t="str">
        <f>売・四本値!B32</f>
        <v/>
      </c>
      <c r="C32" s="239">
        <f>IF(売・四本値!C32="","",売・四本値!C32)</f>
        <v>0.70833333333333337</v>
      </c>
      <c r="D32">
        <f>IF(売・四本値!I32="",#N/A,売・四本値!I32)</f>
        <v>-7</v>
      </c>
      <c r="E32">
        <f>IF(買・四本値!H32="",#N/A,買・四本値!H32)</f>
        <v>-20</v>
      </c>
      <c r="F32">
        <f t="shared" si="0"/>
        <v>-27</v>
      </c>
    </row>
    <row r="33" spans="2:6">
      <c r="B33" s="237" t="str">
        <f>売・四本値!B33</f>
        <v/>
      </c>
      <c r="C33" s="239">
        <f>IF(売・四本値!C33="","",売・四本値!C33)</f>
        <v>0.75</v>
      </c>
      <c r="D33">
        <f>IF(売・四本値!I33="",#N/A,売・四本値!I33)</f>
        <v>-4</v>
      </c>
      <c r="E33">
        <f>IF(買・四本値!H33="",#N/A,買・四本値!H33)</f>
        <v>-25</v>
      </c>
      <c r="F33">
        <f t="shared" si="0"/>
        <v>-29</v>
      </c>
    </row>
    <row r="34" spans="2:6">
      <c r="B34" s="237" t="str">
        <f>売・四本値!B34</f>
        <v/>
      </c>
      <c r="C34" s="239">
        <f>IF(売・四本値!C34="","",売・四本値!C34)</f>
        <v>0.79166666666666663</v>
      </c>
      <c r="D34">
        <f>IF(売・四本値!I34="",#N/A,売・四本値!I34)</f>
        <v>-4</v>
      </c>
      <c r="E34">
        <f>IF(買・四本値!H34="",#N/A,買・四本値!H34)</f>
        <v>-25</v>
      </c>
      <c r="F34">
        <f t="shared" si="0"/>
        <v>-29</v>
      </c>
    </row>
    <row r="35" spans="2:6">
      <c r="B35" s="237" t="str">
        <f>売・四本値!B35</f>
        <v/>
      </c>
      <c r="C35" s="239">
        <f>IF(売・四本値!C35="","",売・四本値!C35)</f>
        <v>0.83333333333333337</v>
      </c>
      <c r="D35">
        <f>IF(売・四本値!I35="",#N/A,売・四本値!I35)</f>
        <v>-1</v>
      </c>
      <c r="E35">
        <f>IF(買・四本値!H35="",#N/A,買・四本値!H35)</f>
        <v>-30</v>
      </c>
      <c r="F35">
        <f t="shared" si="0"/>
        <v>-31</v>
      </c>
    </row>
    <row r="36" spans="2:6">
      <c r="B36" s="237" t="str">
        <f>売・四本値!B36</f>
        <v/>
      </c>
      <c r="C36" s="239">
        <f>IF(売・四本値!C36="","",売・四本値!C36)</f>
        <v>0.875</v>
      </c>
      <c r="D36">
        <f>IF(売・四本値!I36="",#N/A,売・四本値!I36)</f>
        <v>-13</v>
      </c>
      <c r="E36">
        <f>IF(買・四本値!H36="",#N/A,買・四本値!H36)</f>
        <v>-10</v>
      </c>
      <c r="F36">
        <f t="shared" si="0"/>
        <v>-23</v>
      </c>
    </row>
    <row r="37" spans="2:6">
      <c r="B37" s="237" t="str">
        <f>売・四本値!B37</f>
        <v/>
      </c>
      <c r="C37" s="239">
        <f>IF(売・四本値!C37="","",売・四本値!C37)</f>
        <v>0.91666666666666663</v>
      </c>
      <c r="D37">
        <f>IF(売・四本値!I37="",#N/A,売・四本値!I37)</f>
        <v>-5</v>
      </c>
      <c r="E37">
        <f>IF(買・四本値!H37="",#N/A,買・四本値!H37)</f>
        <v>-20</v>
      </c>
      <c r="F37">
        <f t="shared" si="0"/>
        <v>-25</v>
      </c>
    </row>
    <row r="38" spans="2:6">
      <c r="B38" s="237" t="str">
        <f>売・四本値!B38</f>
        <v/>
      </c>
      <c r="C38" s="239">
        <f>IF(売・四本値!C38="","",売・四本値!C38)</f>
        <v>0.95833333333333337</v>
      </c>
      <c r="D38">
        <f>IF(売・四本値!I38="",#N/A,売・四本値!I38)</f>
        <v>-5</v>
      </c>
      <c r="E38">
        <f>IF(買・四本値!H38="",#N/A,買・四本値!H38)</f>
        <v>-25</v>
      </c>
      <c r="F38">
        <f t="shared" si="0"/>
        <v>-30</v>
      </c>
    </row>
    <row r="39" spans="2:6">
      <c r="B39" s="237" t="str">
        <f>売・四本値!B39</f>
        <v/>
      </c>
      <c r="C39" s="239">
        <f>IF(売・四本値!C39="","",売・四本値!C39)</f>
        <v>0</v>
      </c>
      <c r="D39">
        <f>IF(売・四本値!I39="",#N/A,売・四本値!I39)</f>
        <v>-2</v>
      </c>
      <c r="E39">
        <f>IF(買・四本値!H39="",#N/A,買・四本値!H39)</f>
        <v>-25</v>
      </c>
      <c r="F39">
        <f t="shared" si="0"/>
        <v>-27</v>
      </c>
    </row>
    <row r="40" spans="2:6">
      <c r="B40" s="237" t="str">
        <f>売・四本値!B40</f>
        <v/>
      </c>
      <c r="C40" s="239">
        <f>IF(売・四本値!C40="","",売・四本値!C40)</f>
        <v>4.1666666666666664E-2</v>
      </c>
      <c r="D40">
        <f>IF(売・四本値!I40="",#N/A,売・四本値!I40)</f>
        <v>-4</v>
      </c>
      <c r="E40">
        <f>IF(買・四本値!H40="",#N/A,買・四本値!H40)</f>
        <v>-25</v>
      </c>
      <c r="F40">
        <f t="shared" si="0"/>
        <v>-29</v>
      </c>
    </row>
    <row r="41" spans="2:6">
      <c r="B41" s="237" t="str">
        <f>売・四本値!B41</f>
        <v/>
      </c>
      <c r="C41" s="239">
        <f>IF(売・四本値!C41="","",売・四本値!C41)</f>
        <v>8.3333333333333329E-2</v>
      </c>
      <c r="D41">
        <f>IF(売・四本値!I41="",#N/A,売・四本値!I41)</f>
        <v>-3</v>
      </c>
      <c r="E41">
        <f>IF(買・四本値!H41="",#N/A,買・四本値!H41)</f>
        <v>-30</v>
      </c>
      <c r="F41">
        <f t="shared" si="0"/>
        <v>-33</v>
      </c>
    </row>
    <row r="42" spans="2:6">
      <c r="B42" s="237" t="str">
        <f>売・四本値!B42</f>
        <v/>
      </c>
      <c r="C42" s="239">
        <f>IF(売・四本値!C42="","",売・四本値!C42)</f>
        <v>0.125</v>
      </c>
      <c r="D42">
        <f>IF(売・四本値!I42="",#N/A,売・四本値!I42)</f>
        <v>-6</v>
      </c>
      <c r="E42">
        <f>IF(買・四本値!H42="",#N/A,買・四本値!H42)</f>
        <v>-30</v>
      </c>
      <c r="F42">
        <f t="shared" si="0"/>
        <v>-36</v>
      </c>
    </row>
    <row r="43" spans="2:6">
      <c r="B43" s="237" t="str">
        <f>売・四本値!B43</f>
        <v/>
      </c>
      <c r="C43" s="239">
        <f>IF(売・四本値!C43="","",売・四本値!C43)</f>
        <v>0.16666666666666666</v>
      </c>
      <c r="D43">
        <f>IF(売・四本値!I43="",#N/A,売・四本値!I43)</f>
        <v>-7</v>
      </c>
      <c r="E43">
        <f>IF(買・四本値!H43="",#N/A,買・四本値!H43)</f>
        <v>-30</v>
      </c>
      <c r="F43">
        <f t="shared" si="0"/>
        <v>-37</v>
      </c>
    </row>
    <row r="44" spans="2:6">
      <c r="B44" s="237" t="str">
        <f>売・四本値!B44</f>
        <v/>
      </c>
      <c r="C44" s="239">
        <f>IF(売・四本値!C44="","",売・四本値!C44)</f>
        <v>0.20833333333333334</v>
      </c>
      <c r="D44">
        <f>IF(売・四本値!I44="",#N/A,売・四本値!I44)</f>
        <v>-9</v>
      </c>
      <c r="E44">
        <f>IF(買・四本値!H44="",#N/A,買・四本値!H44)</f>
        <v>-30</v>
      </c>
      <c r="F44">
        <f t="shared" si="0"/>
        <v>-39</v>
      </c>
    </row>
    <row r="45" spans="2:6">
      <c r="B45" s="237">
        <f>売・四本値!B45</f>
        <v>43145</v>
      </c>
      <c r="C45" s="239">
        <f>IF(売・四本値!C45="","",売・四本値!C45)</f>
        <v>0.375</v>
      </c>
      <c r="D45">
        <f>IF(売・四本値!I45="",#N/A,売・四本値!I45)</f>
        <v>0</v>
      </c>
      <c r="E45">
        <f>IF(買・四本値!H45="",#N/A,買・四本値!H45)</f>
        <v>-30</v>
      </c>
      <c r="F45">
        <f t="shared" si="0"/>
        <v>-30</v>
      </c>
    </row>
    <row r="46" spans="2:6">
      <c r="B46" s="237" t="str">
        <f>売・四本値!B46</f>
        <v/>
      </c>
      <c r="C46" s="239">
        <f>IF(売・四本値!C46="","",売・四本値!C46)</f>
        <v>0.41666666666666669</v>
      </c>
      <c r="D46">
        <f>IF(売・四本値!I46="",#N/A,売・四本値!I46)</f>
        <v>6</v>
      </c>
      <c r="E46">
        <f>IF(買・四本値!H46="",#N/A,買・四本値!H46)</f>
        <v>-40</v>
      </c>
      <c r="F46">
        <f t="shared" si="0"/>
        <v>-34</v>
      </c>
    </row>
    <row r="47" spans="2:6">
      <c r="B47" s="237" t="str">
        <f>売・四本値!B47</f>
        <v/>
      </c>
      <c r="C47" s="239">
        <f>IF(売・四本値!C47="","",売・四本値!C47)</f>
        <v>0.45833333333333331</v>
      </c>
      <c r="D47">
        <f>IF(売・四本値!I47="",#N/A,売・四本値!I47)</f>
        <v>9</v>
      </c>
      <c r="E47">
        <f>IF(買・四本値!H47="",#N/A,買・四本値!H47)</f>
        <v>-55</v>
      </c>
      <c r="F47">
        <f t="shared" si="0"/>
        <v>-46</v>
      </c>
    </row>
    <row r="48" spans="2:6">
      <c r="B48" s="237" t="str">
        <f>売・四本値!B48</f>
        <v/>
      </c>
      <c r="C48" s="239">
        <f>IF(売・四本値!C48="","",売・四本値!C48)</f>
        <v>0.5</v>
      </c>
      <c r="D48">
        <f>IF(売・四本値!I48="",#N/A,売・四本値!I48)</f>
        <v>8</v>
      </c>
      <c r="E48">
        <f>IF(買・四本値!H48="",#N/A,買・四本値!H48)</f>
        <v>-55</v>
      </c>
      <c r="F48">
        <f t="shared" si="0"/>
        <v>-47</v>
      </c>
    </row>
    <row r="49" spans="2:6">
      <c r="B49" s="237" t="str">
        <f>売・四本値!B49</f>
        <v/>
      </c>
      <c r="C49" s="239">
        <f>IF(売・四本値!C49="","",売・四本値!C49)</f>
        <v>0.54166666666666663</v>
      </c>
      <c r="D49">
        <f>IF(売・四本値!I49="",#N/A,売・四本値!I49)</f>
        <v>4</v>
      </c>
      <c r="E49">
        <f>IF(買・四本値!H49="",#N/A,買・四本値!H49)</f>
        <v>-40</v>
      </c>
      <c r="F49">
        <f t="shared" si="0"/>
        <v>-36</v>
      </c>
    </row>
    <row r="50" spans="2:6">
      <c r="B50" s="237" t="str">
        <f>売・四本値!B50</f>
        <v/>
      </c>
      <c r="C50" s="239">
        <f>IF(売・四本値!C50="","",売・四本値!C50)</f>
        <v>0.58333333333333337</v>
      </c>
      <c r="D50">
        <f>IF(売・四本値!I50="",#N/A,売・四本値!I50)</f>
        <v>6</v>
      </c>
      <c r="E50">
        <f>IF(買・四本値!H50="",#N/A,買・四本値!H50)</f>
        <v>-45</v>
      </c>
      <c r="F50">
        <f t="shared" si="0"/>
        <v>-39</v>
      </c>
    </row>
    <row r="51" spans="2:6">
      <c r="B51" s="237" t="str">
        <f>売・四本値!B51</f>
        <v/>
      </c>
      <c r="C51" s="239">
        <f>IF(売・四本値!C51="","",売・四本値!C51)</f>
        <v>0.625</v>
      </c>
      <c r="D51">
        <f>IF(売・四本値!I51="",#N/A,売・四本値!I51)</f>
        <v>5</v>
      </c>
      <c r="E51">
        <f>IF(買・四本値!H51="",#N/A,買・四本値!H51)</f>
        <v>-45</v>
      </c>
      <c r="F51">
        <f t="shared" si="0"/>
        <v>-40</v>
      </c>
    </row>
    <row r="52" spans="2:6">
      <c r="B52" s="237" t="str">
        <f>売・四本値!B52</f>
        <v/>
      </c>
      <c r="C52" s="239">
        <f>IF(売・四本値!C52="","",売・四本値!C52)</f>
        <v>0.66666666666666663</v>
      </c>
      <c r="D52">
        <f>IF(売・四本値!I52="",#N/A,売・四本値!I52)</f>
        <v>2</v>
      </c>
      <c r="E52">
        <f>IF(買・四本値!H52="",#N/A,買・四本値!H52)</f>
        <v>-30</v>
      </c>
      <c r="F52">
        <f t="shared" si="0"/>
        <v>-28</v>
      </c>
    </row>
    <row r="53" spans="2:6">
      <c r="B53" s="237" t="str">
        <f>売・四本値!B53</f>
        <v/>
      </c>
      <c r="C53" s="239">
        <f>IF(売・四本値!C53="","",売・四本値!C53)</f>
        <v>0.70833333333333337</v>
      </c>
      <c r="D53">
        <f>IF(売・四本値!I53="",#N/A,売・四本値!I53)</f>
        <v>2</v>
      </c>
      <c r="E53">
        <f>IF(買・四本値!H53="",#N/A,買・四本値!H53)</f>
        <v>-40</v>
      </c>
      <c r="F53">
        <f t="shared" si="0"/>
        <v>-38</v>
      </c>
    </row>
    <row r="54" spans="2:6">
      <c r="B54" s="237" t="str">
        <f>売・四本値!B54</f>
        <v/>
      </c>
      <c r="C54" s="239">
        <f>IF(売・四本値!C54="","",売・四本値!C54)</f>
        <v>0.75</v>
      </c>
      <c r="D54">
        <f>IF(売・四本値!I54="",#N/A,売・四本値!I54)</f>
        <v>3</v>
      </c>
      <c r="E54">
        <f>IF(買・四本値!H54="",#N/A,買・四本値!H54)</f>
        <v>-40</v>
      </c>
      <c r="F54">
        <f t="shared" si="0"/>
        <v>-37</v>
      </c>
    </row>
    <row r="55" spans="2:6">
      <c r="B55" s="237" t="str">
        <f>売・四本値!B55</f>
        <v/>
      </c>
      <c r="C55" s="239">
        <f>IF(売・四本値!C55="","",売・四本値!C55)</f>
        <v>0.79166666666666663</v>
      </c>
      <c r="D55">
        <f>IF(売・四本値!I55="",#N/A,売・四本値!I55)</f>
        <v>4</v>
      </c>
      <c r="E55">
        <f>IF(買・四本値!H55="",#N/A,買・四本値!H55)</f>
        <v>-40</v>
      </c>
      <c r="F55">
        <f t="shared" si="0"/>
        <v>-36</v>
      </c>
    </row>
    <row r="56" spans="2:6">
      <c r="B56" s="237" t="str">
        <f>売・四本値!B56</f>
        <v/>
      </c>
      <c r="C56" s="239">
        <f>IF(売・四本値!C56="","",売・四本値!C56)</f>
        <v>0.83333333333333337</v>
      </c>
      <c r="D56">
        <f>IF(売・四本値!I56="",#N/A,売・四本値!I56)</f>
        <v>3</v>
      </c>
      <c r="E56">
        <f>IF(買・四本値!H56="",#N/A,買・四本値!H56)</f>
        <v>-40</v>
      </c>
      <c r="F56">
        <f t="shared" si="0"/>
        <v>-37</v>
      </c>
    </row>
    <row r="57" spans="2:6">
      <c r="B57" s="237" t="str">
        <f>売・四本値!B57</f>
        <v/>
      </c>
      <c r="C57" s="239">
        <f>IF(売・四本値!C57="","",売・四本値!C57)</f>
        <v>0.875</v>
      </c>
      <c r="D57">
        <f>IF(売・四本値!I57="",#N/A,売・四本値!I57)</f>
        <v>3</v>
      </c>
      <c r="E57">
        <f>IF(買・四本値!H57="",#N/A,買・四本値!H57)</f>
        <v>-40</v>
      </c>
      <c r="F57">
        <f t="shared" si="0"/>
        <v>-37</v>
      </c>
    </row>
    <row r="58" spans="2:6">
      <c r="B58" s="237" t="str">
        <f>売・四本値!B58</f>
        <v/>
      </c>
      <c r="C58" s="239">
        <f>IF(売・四本値!C58="","",売・四本値!C58)</f>
        <v>0.91666666666666663</v>
      </c>
      <c r="D58">
        <f>IF(売・四本値!I58="",#N/A,売・四本値!I58)</f>
        <v>6</v>
      </c>
      <c r="E58">
        <f>IF(買・四本値!H58="",#N/A,買・四本値!H58)</f>
        <v>-55</v>
      </c>
      <c r="F58">
        <f t="shared" si="0"/>
        <v>-49</v>
      </c>
    </row>
    <row r="59" spans="2:6">
      <c r="B59" s="237" t="str">
        <f>売・四本値!B59</f>
        <v/>
      </c>
      <c r="C59" s="239">
        <f>IF(売・四本値!C59="","",売・四本値!C59)</f>
        <v>0.95833333333333337</v>
      </c>
      <c r="D59">
        <f>IF(売・四本値!I59="",#N/A,売・四本値!I59)</f>
        <v>7</v>
      </c>
      <c r="E59">
        <f>IF(買・四本値!H59="",#N/A,買・四本値!H59)</f>
        <v>-55</v>
      </c>
      <c r="F59">
        <f t="shared" si="0"/>
        <v>-48</v>
      </c>
    </row>
    <row r="60" spans="2:6">
      <c r="B60" s="237" t="str">
        <f>売・四本値!B60</f>
        <v/>
      </c>
      <c r="C60" s="239">
        <f>IF(売・四本値!C60="","",売・四本値!C60)</f>
        <v>0</v>
      </c>
      <c r="D60">
        <f>IF(売・四本値!I60="",#N/A,売・四本値!I60)</f>
        <v>8</v>
      </c>
      <c r="E60">
        <f>IF(買・四本値!H60="",#N/A,買・四本値!H60)</f>
        <v>-55</v>
      </c>
      <c r="F60">
        <f t="shared" si="0"/>
        <v>-47</v>
      </c>
    </row>
    <row r="61" spans="2:6">
      <c r="B61" s="237" t="str">
        <f>売・四本値!B61</f>
        <v/>
      </c>
      <c r="C61" s="239">
        <f>IF(売・四本値!C61="","",売・四本値!C61)</f>
        <v>4.1666666666666664E-2</v>
      </c>
      <c r="D61">
        <f>IF(売・四本値!I61="",#N/A,売・四本値!I61)</f>
        <v>6</v>
      </c>
      <c r="E61">
        <f>IF(買・四本値!H61="",#N/A,買・四本値!H61)</f>
        <v>-50</v>
      </c>
      <c r="F61">
        <f>IF(D61="",#N/A,IFERROR(D61+E61,""))</f>
        <v>-44</v>
      </c>
    </row>
    <row r="62" spans="2:6">
      <c r="B62" s="237" t="str">
        <f>売・四本値!B62</f>
        <v/>
      </c>
      <c r="C62" s="239">
        <f>IF(売・四本値!C62="","",売・四本値!C62)</f>
        <v>8.3333333333333329E-2</v>
      </c>
      <c r="D62">
        <f>IF(売・四本値!I62="",#N/A,売・四本値!I62)</f>
        <v>4</v>
      </c>
      <c r="E62">
        <f>IF(買・四本値!H62="",#N/A,買・四本値!H62)</f>
        <v>-40</v>
      </c>
      <c r="F62">
        <f t="shared" si="0"/>
        <v>-36</v>
      </c>
    </row>
    <row r="63" spans="2:6">
      <c r="B63" s="237" t="str">
        <f>売・四本値!B63</f>
        <v/>
      </c>
      <c r="C63" s="239">
        <f>IF(売・四本値!C63="","",売・四本値!C63)</f>
        <v>0.125</v>
      </c>
      <c r="D63">
        <f>IF(売・四本値!I63="",#N/A,売・四本値!I63)</f>
        <v>4</v>
      </c>
      <c r="E63">
        <f>IF(買・四本値!H63="",#N/A,買・四本値!H63)</f>
        <v>-50</v>
      </c>
      <c r="F63">
        <f t="shared" si="0"/>
        <v>-46</v>
      </c>
    </row>
    <row r="64" spans="2:6">
      <c r="B64" s="237" t="str">
        <f>売・四本値!B64</f>
        <v/>
      </c>
      <c r="C64" s="239">
        <f>IF(売・四本値!C64="","",売・四本値!C64)</f>
        <v>0.16666666666666666</v>
      </c>
      <c r="D64">
        <f>IF(売・四本値!I64="",#N/A,売・四本値!I64)</f>
        <v>-3</v>
      </c>
      <c r="E64">
        <f>IF(買・四本値!H64="",#N/A,買・四本値!H64)</f>
        <v>-35</v>
      </c>
      <c r="F64">
        <f t="shared" si="0"/>
        <v>-38</v>
      </c>
    </row>
    <row r="65" spans="2:6">
      <c r="B65" s="237" t="str">
        <f>売・四本値!B65</f>
        <v/>
      </c>
      <c r="C65" s="239">
        <f>IF(売・四本値!C65="","",売・四本値!C65)</f>
        <v>0.20833333333333334</v>
      </c>
      <c r="D65">
        <f>IF(売・四本値!I65="",#N/A,売・四本値!I65)</f>
        <v>-3</v>
      </c>
      <c r="E65">
        <f>IF(買・四本値!H65="",#N/A,買・四本値!H65)</f>
        <v>-35</v>
      </c>
      <c r="F65">
        <f t="shared" si="0"/>
        <v>-38</v>
      </c>
    </row>
    <row r="66" spans="2:6">
      <c r="B66" s="237">
        <f>売・四本値!B66</f>
        <v>43146</v>
      </c>
      <c r="C66" s="239">
        <f>IF(売・四本値!C66="","",売・四本値!C66)</f>
        <v>0.375</v>
      </c>
      <c r="D66">
        <f>IF(売・四本値!I66="",#N/A,売・四本値!I66)</f>
        <v>6</v>
      </c>
      <c r="E66">
        <f>IF(買・四本値!H66="",#N/A,買・四本値!H66)</f>
        <v>-45</v>
      </c>
      <c r="F66">
        <f t="shared" si="0"/>
        <v>-39</v>
      </c>
    </row>
    <row r="67" spans="2:6">
      <c r="B67" s="237" t="str">
        <f>売・四本値!B67</f>
        <v/>
      </c>
      <c r="C67" s="239">
        <f>IF(売・四本値!C67="","",売・四本値!C67)</f>
        <v>0.41666666666666669</v>
      </c>
      <c r="D67">
        <f>IF(売・四本値!I67="",#N/A,売・四本値!I67)</f>
        <v>0</v>
      </c>
      <c r="E67">
        <f>IF(買・四本値!H67="",#N/A,買・四本値!H67)</f>
        <v>-30</v>
      </c>
      <c r="F67">
        <f t="shared" si="0"/>
        <v>-30</v>
      </c>
    </row>
    <row r="68" spans="2:6">
      <c r="B68" s="237" t="str">
        <f>売・四本値!B68</f>
        <v/>
      </c>
      <c r="C68" s="239">
        <f>IF(売・四本値!C68="","",売・四本値!C68)</f>
        <v>0.45833333333333331</v>
      </c>
      <c r="D68">
        <f>IF(売・四本値!I68="",#N/A,売・四本値!I68)</f>
        <v>5</v>
      </c>
      <c r="E68">
        <f>IF(買・四本値!H68="",#N/A,買・四本値!H68)</f>
        <v>-40</v>
      </c>
      <c r="F68">
        <f t="shared" ref="F68:F107" si="1">IF(D68="",#N/A,IFERROR(D68+E68,""))</f>
        <v>-35</v>
      </c>
    </row>
    <row r="69" spans="2:6">
      <c r="B69" s="237" t="str">
        <f>売・四本値!B69</f>
        <v/>
      </c>
      <c r="C69" s="239">
        <f>IF(売・四本値!C69="","",売・四本値!C69)</f>
        <v>0.5</v>
      </c>
      <c r="D69">
        <f>IF(売・四本値!I69="",#N/A,売・四本値!I69)</f>
        <v>-2</v>
      </c>
      <c r="E69">
        <f>IF(買・四本値!H69="",#N/A,買・四本値!H69)</f>
        <v>-20</v>
      </c>
      <c r="F69">
        <f t="shared" si="1"/>
        <v>-22</v>
      </c>
    </row>
    <row r="70" spans="2:6">
      <c r="B70" s="237" t="str">
        <f>売・四本値!B70</f>
        <v/>
      </c>
      <c r="C70" s="239">
        <f>IF(売・四本値!C70="","",売・四本値!C70)</f>
        <v>0.54166666666666663</v>
      </c>
      <c r="D70">
        <f>IF(売・四本値!I70="",#N/A,売・四本値!I70)</f>
        <v>6</v>
      </c>
      <c r="E70">
        <f>IF(買・四本値!H70="",#N/A,買・四本値!H70)</f>
        <v>-40</v>
      </c>
      <c r="F70">
        <f t="shared" si="1"/>
        <v>-34</v>
      </c>
    </row>
    <row r="71" spans="2:6">
      <c r="B71" s="237" t="str">
        <f>売・四本値!B71</f>
        <v/>
      </c>
      <c r="C71" s="239">
        <f>IF(売・四本値!C71="","",売・四本値!C71)</f>
        <v>0.58333333333333337</v>
      </c>
      <c r="D71">
        <f>IF(売・四本値!I71="",#N/A,売・四本値!I71)</f>
        <v>8</v>
      </c>
      <c r="E71">
        <f>IF(買・四本値!H71="",#N/A,買・四本値!H71)</f>
        <v>-40</v>
      </c>
      <c r="F71">
        <f t="shared" si="1"/>
        <v>-32</v>
      </c>
    </row>
    <row r="72" spans="2:6">
      <c r="B72" s="237" t="str">
        <f>売・四本値!B72</f>
        <v/>
      </c>
      <c r="C72" s="239">
        <f>IF(売・四本値!C72="","",売・四本値!C72)</f>
        <v>0.625</v>
      </c>
      <c r="D72">
        <f>IF(売・四本値!I72="",#N/A,売・四本値!I72)</f>
        <v>7</v>
      </c>
      <c r="E72">
        <f>IF(買・四本値!H72="",#N/A,買・四本値!H72)</f>
        <v>-40</v>
      </c>
      <c r="F72">
        <f t="shared" si="1"/>
        <v>-33</v>
      </c>
    </row>
    <row r="73" spans="2:6">
      <c r="B73" s="237" t="str">
        <f>売・四本値!B73</f>
        <v/>
      </c>
      <c r="C73" s="239">
        <f>IF(売・四本値!C73="","",売・四本値!C73)</f>
        <v>0.66666666666666663</v>
      </c>
      <c r="D73">
        <f>IF(売・四本値!I73="",#N/A,売・四本値!I73)</f>
        <v>9</v>
      </c>
      <c r="E73">
        <f>IF(買・四本値!H73="",#N/A,買・四本値!H73)</f>
        <v>-45</v>
      </c>
      <c r="F73">
        <f t="shared" si="1"/>
        <v>-36</v>
      </c>
    </row>
    <row r="74" spans="2:6">
      <c r="B74" s="237" t="str">
        <f>売・四本値!B74</f>
        <v/>
      </c>
      <c r="C74" s="239">
        <f>IF(売・四本値!C74="","",売・四本値!C74)</f>
        <v>0.70833333333333337</v>
      </c>
      <c r="D74">
        <f>IF(売・四本値!I74="",#N/A,売・四本値!I74)</f>
        <v>7</v>
      </c>
      <c r="E74">
        <f>IF(買・四本値!H74="",#N/A,買・四本値!H74)</f>
        <v>-35</v>
      </c>
      <c r="F74">
        <f t="shared" si="1"/>
        <v>-28</v>
      </c>
    </row>
    <row r="75" spans="2:6">
      <c r="B75" s="237" t="str">
        <f>売・四本値!B75</f>
        <v/>
      </c>
      <c r="C75" s="239">
        <f>IF(売・四本値!C75="","",売・四本値!C75)</f>
        <v>0.75</v>
      </c>
      <c r="D75">
        <f>IF(売・四本値!I75="",#N/A,売・四本値!I75)</f>
        <v>6</v>
      </c>
      <c r="E75">
        <f>IF(買・四本値!H75="",#N/A,買・四本値!H75)</f>
        <v>-30</v>
      </c>
      <c r="F75">
        <f t="shared" si="1"/>
        <v>-24</v>
      </c>
    </row>
    <row r="76" spans="2:6">
      <c r="B76" s="237" t="str">
        <f>売・四本値!B76</f>
        <v/>
      </c>
      <c r="C76" s="239">
        <f>IF(売・四本値!C76="","",売・四本値!C76)</f>
        <v>0.79166666666666663</v>
      </c>
      <c r="D76">
        <f>IF(売・四本値!I76="",#N/A,売・四本値!I76)</f>
        <v>7</v>
      </c>
      <c r="E76">
        <f>IF(買・四本値!H76="",#N/A,買・四本値!H76)</f>
        <v>-40</v>
      </c>
      <c r="F76">
        <f t="shared" si="1"/>
        <v>-33</v>
      </c>
    </row>
    <row r="77" spans="2:6">
      <c r="B77" s="237" t="str">
        <f>売・四本値!B77</f>
        <v/>
      </c>
      <c r="C77" s="239">
        <f>IF(売・四本値!C77="","",売・四本値!C77)</f>
        <v>0.83333333333333337</v>
      </c>
      <c r="D77">
        <f>IF(売・四本値!I77="",#N/A,売・四本値!I77)</f>
        <v>7</v>
      </c>
      <c r="E77">
        <f>IF(買・四本値!H77="",#N/A,買・四本値!H77)</f>
        <v>-40</v>
      </c>
      <c r="F77">
        <f t="shared" si="1"/>
        <v>-33</v>
      </c>
    </row>
    <row r="78" spans="2:6">
      <c r="B78" s="237" t="str">
        <f>売・四本値!B78</f>
        <v/>
      </c>
      <c r="C78" s="239">
        <f>IF(売・四本値!C78="","",売・四本値!C78)</f>
        <v>0.875</v>
      </c>
      <c r="D78">
        <f>IF(売・四本値!I78="",#N/A,売・四本値!I78)</f>
        <v>8</v>
      </c>
      <c r="E78">
        <f>IF(買・四本値!H78="",#N/A,買・四本値!H78)</f>
        <v>-35</v>
      </c>
      <c r="F78">
        <f t="shared" si="1"/>
        <v>-27</v>
      </c>
    </row>
    <row r="79" spans="2:6">
      <c r="B79" s="237" t="str">
        <f>売・四本値!B79</f>
        <v/>
      </c>
      <c r="C79" s="239">
        <f>IF(売・四本値!C79="","",売・四本値!C79)</f>
        <v>0.91666666666666663</v>
      </c>
      <c r="D79">
        <f>IF(売・四本値!I79="",#N/A,売・四本値!I79)</f>
        <v>9</v>
      </c>
      <c r="E79">
        <f>IF(買・四本値!H79="",#N/A,買・四本値!H79)</f>
        <v>-40</v>
      </c>
      <c r="F79">
        <f t="shared" si="1"/>
        <v>-31</v>
      </c>
    </row>
    <row r="80" spans="2:6">
      <c r="B80" s="237" t="str">
        <f>売・四本値!B80</f>
        <v/>
      </c>
      <c r="C80" s="239">
        <f>IF(売・四本値!C80="","",売・四本値!C80)</f>
        <v>0.95833333333333337</v>
      </c>
      <c r="D80">
        <f>IF(売・四本値!I80="",#N/A,売・四本値!I80)</f>
        <v>9</v>
      </c>
      <c r="E80">
        <f>IF(買・四本値!H80="",#N/A,買・四本値!H80)</f>
        <v>-40</v>
      </c>
      <c r="F80">
        <f t="shared" si="1"/>
        <v>-31</v>
      </c>
    </row>
    <row r="81" spans="2:6">
      <c r="B81" s="237" t="str">
        <f>売・四本値!B81</f>
        <v/>
      </c>
      <c r="C81" s="239">
        <f>IF(売・四本値!C81="","",売・四本値!C81)</f>
        <v>0</v>
      </c>
      <c r="D81">
        <f>IF(売・四本値!I81="",#N/A,売・四本値!I81)</f>
        <v>11</v>
      </c>
      <c r="E81">
        <f>IF(買・四本値!H81="",#N/A,買・四本値!H81)</f>
        <v>-55</v>
      </c>
      <c r="F81">
        <f t="shared" si="1"/>
        <v>-44</v>
      </c>
    </row>
    <row r="82" spans="2:6">
      <c r="B82" s="237" t="str">
        <f>売・四本値!B82</f>
        <v/>
      </c>
      <c r="C82" s="239">
        <f>IF(売・四本値!C82="","",売・四本値!C82)</f>
        <v>4.1666666666666664E-2</v>
      </c>
      <c r="D82">
        <f>IF(売・四本値!I82="",#N/A,売・四本値!I82)</f>
        <v>12</v>
      </c>
      <c r="E82">
        <f>IF(買・四本値!H82="",#N/A,買・四本値!H82)</f>
        <v>-50</v>
      </c>
      <c r="F82">
        <f t="shared" si="1"/>
        <v>-38</v>
      </c>
    </row>
    <row r="83" spans="2:6">
      <c r="B83" s="237" t="str">
        <f>売・四本値!B83</f>
        <v/>
      </c>
      <c r="C83" s="239">
        <f>IF(売・四本値!C83="","",売・四本値!C83)</f>
        <v>8.3333333333333329E-2</v>
      </c>
      <c r="D83">
        <f>IF(売・四本値!I83="",#N/A,売・四本値!I83)</f>
        <v>8</v>
      </c>
      <c r="E83">
        <f>IF(買・四本値!H83="",#N/A,買・四本値!H83)</f>
        <v>-45</v>
      </c>
      <c r="F83">
        <f t="shared" si="1"/>
        <v>-37</v>
      </c>
    </row>
    <row r="84" spans="2:6">
      <c r="B84" s="237" t="str">
        <f>売・四本値!B84</f>
        <v/>
      </c>
      <c r="C84" s="239">
        <f>IF(売・四本値!C84="","",売・四本値!C84)</f>
        <v>0.125</v>
      </c>
      <c r="D84">
        <f>IF(売・四本値!I84="",#N/A,売・四本値!I84)</f>
        <v>9</v>
      </c>
      <c r="E84">
        <f>IF(買・四本値!H84="",#N/A,買・四本値!H84)</f>
        <v>-40</v>
      </c>
      <c r="F84">
        <f t="shared" si="1"/>
        <v>-31</v>
      </c>
    </row>
    <row r="85" spans="2:6">
      <c r="B85" s="237" t="str">
        <f>売・四本値!B85</f>
        <v/>
      </c>
      <c r="C85" s="239">
        <f>IF(売・四本値!C85="","",売・四本値!C85)</f>
        <v>0.16666666666666666</v>
      </c>
      <c r="D85">
        <f>IF(売・四本値!I85="",#N/A,売・四本値!I85)</f>
        <v>9</v>
      </c>
      <c r="E85">
        <f>IF(買・四本値!H85="",#N/A,買・四本値!H85)</f>
        <v>-40</v>
      </c>
      <c r="F85">
        <f t="shared" si="1"/>
        <v>-31</v>
      </c>
    </row>
    <row r="86" spans="2:6">
      <c r="B86" s="237" t="str">
        <f>売・四本値!B86</f>
        <v/>
      </c>
      <c r="C86" s="239">
        <f>IF(売・四本値!C86="","",売・四本値!C86)</f>
        <v>0.20833333333333334</v>
      </c>
      <c r="D86">
        <f>IF(売・四本値!I86="",#N/A,売・四本値!I86)</f>
        <v>12</v>
      </c>
      <c r="E86">
        <f>IF(買・四本値!H86="",#N/A,買・四本値!H86)</f>
        <v>-40</v>
      </c>
      <c r="F86">
        <f t="shared" si="1"/>
        <v>-28</v>
      </c>
    </row>
    <row r="87" spans="2:6">
      <c r="B87" s="237">
        <f>売・四本値!B87</f>
        <v>43147</v>
      </c>
      <c r="C87" s="239">
        <f>IF(売・四本値!C87="","",売・四本値!C87)</f>
        <v>0.375</v>
      </c>
      <c r="D87">
        <f>IF(売・四本値!I87="",#N/A,売・四本値!I87)</f>
        <v>0</v>
      </c>
      <c r="E87">
        <f>IF(買・四本値!H87="",#N/A,買・四本値!H87)</f>
        <v>-15</v>
      </c>
      <c r="F87">
        <f t="shared" si="1"/>
        <v>-15</v>
      </c>
    </row>
    <row r="88" spans="2:6">
      <c r="B88" s="237" t="str">
        <f>売・四本値!B88</f>
        <v/>
      </c>
      <c r="C88" s="239">
        <f>IF(売・四本値!C88="","",売・四本値!C88)</f>
        <v>0.41666666666666669</v>
      </c>
      <c r="D88">
        <f>IF(売・四本値!I88="",#N/A,売・四本値!I88)</f>
        <v>3</v>
      </c>
      <c r="E88">
        <f>IF(買・四本値!H88="",#N/A,買・四本値!H88)</f>
        <v>-20</v>
      </c>
      <c r="F88">
        <f t="shared" si="1"/>
        <v>-17</v>
      </c>
    </row>
    <row r="89" spans="2:6">
      <c r="B89" s="237" t="str">
        <f>売・四本値!B89</f>
        <v/>
      </c>
      <c r="C89" s="239">
        <f>IF(売・四本値!C89="","",売・四本値!C89)</f>
        <v>0.45833333333333331</v>
      </c>
      <c r="D89">
        <f>IF(売・四本値!I89="",#N/A,売・四本値!I89)</f>
        <v>4</v>
      </c>
      <c r="E89">
        <f>IF(買・四本値!H89="",#N/A,買・四本値!H89)</f>
        <v>-25</v>
      </c>
      <c r="F89">
        <f t="shared" si="1"/>
        <v>-21</v>
      </c>
    </row>
    <row r="90" spans="2:6">
      <c r="B90" s="237" t="str">
        <f>売・四本値!B90</f>
        <v/>
      </c>
      <c r="C90" s="239">
        <f>IF(売・四本値!C90="","",売・四本値!C90)</f>
        <v>0.5</v>
      </c>
      <c r="D90">
        <f>IF(売・四本値!I90="",#N/A,売・四本値!I90)</f>
        <v>-5</v>
      </c>
      <c r="E90">
        <f>IF(買・四本値!H90="",#N/A,買・四本値!H90)</f>
        <v>0</v>
      </c>
      <c r="F90">
        <f t="shared" si="1"/>
        <v>-5</v>
      </c>
    </row>
    <row r="91" spans="2:6">
      <c r="B91" s="237" t="str">
        <f>売・四本値!B91</f>
        <v/>
      </c>
      <c r="C91" s="239">
        <f>IF(売・四本値!C91="","",売・四本値!C91)</f>
        <v>0.54166666666666663</v>
      </c>
      <c r="D91">
        <f>IF(売・四本値!I91="",#N/A,売・四本値!I91)</f>
        <v>3</v>
      </c>
      <c r="E91">
        <f>IF(買・四本値!H91="",#N/A,買・四本値!H91)</f>
        <v>-20</v>
      </c>
      <c r="F91">
        <f t="shared" si="1"/>
        <v>-17</v>
      </c>
    </row>
    <row r="92" spans="2:6">
      <c r="B92" s="237" t="str">
        <f>売・四本値!B92</f>
        <v/>
      </c>
      <c r="C92" s="239">
        <f>IF(売・四本値!C92="","",売・四本値!C92)</f>
        <v>0.58333333333333337</v>
      </c>
      <c r="D92">
        <f>IF(売・四本値!I92="",#N/A,売・四本値!I92)</f>
        <v>5</v>
      </c>
      <c r="E92">
        <f>IF(買・四本値!H92="",#N/A,買・四本値!H92)</f>
        <v>-25</v>
      </c>
      <c r="F92">
        <f t="shared" si="1"/>
        <v>-20</v>
      </c>
    </row>
    <row r="93" spans="2:6">
      <c r="B93" s="237" t="str">
        <f>売・四本値!B93</f>
        <v/>
      </c>
      <c r="C93" s="239">
        <f>IF(売・四本値!C93="","",売・四本値!C93)</f>
        <v>0.625</v>
      </c>
      <c r="D93">
        <f>IF(売・四本値!I93="",#N/A,売・四本値!I93)</f>
        <v>3</v>
      </c>
      <c r="E93">
        <f>IF(買・四本値!H93="",#N/A,買・四本値!H93)</f>
        <v>-20</v>
      </c>
      <c r="F93">
        <f t="shared" si="1"/>
        <v>-17</v>
      </c>
    </row>
    <row r="94" spans="2:6">
      <c r="B94" s="237" t="str">
        <f>売・四本値!B94</f>
        <v/>
      </c>
      <c r="C94" s="239">
        <f>IF(売・四本値!C94="","",売・四本値!C94)</f>
        <v>0.66666666666666663</v>
      </c>
      <c r="D94">
        <f>IF(売・四本値!I94="",#N/A,売・四本値!I94)</f>
        <v>4</v>
      </c>
      <c r="E94">
        <f>IF(買・四本値!H94="",#N/A,買・四本値!H94)</f>
        <v>-20</v>
      </c>
      <c r="F94">
        <f t="shared" si="1"/>
        <v>-16</v>
      </c>
    </row>
    <row r="95" spans="2:6">
      <c r="B95" s="237" t="str">
        <f>売・四本値!B95</f>
        <v/>
      </c>
      <c r="C95" s="239">
        <f>IF(売・四本値!C95="","",売・四本値!C95)</f>
        <v>0.70833333333333337</v>
      </c>
      <c r="D95">
        <f>IF(売・四本値!I95="",#N/A,売・四本値!I95)</f>
        <v>-2</v>
      </c>
      <c r="E95">
        <f>IF(買・四本値!H95="",#N/A,買・四本値!H95)</f>
        <v>-10</v>
      </c>
      <c r="F95">
        <f t="shared" si="1"/>
        <v>-12</v>
      </c>
    </row>
    <row r="96" spans="2:6">
      <c r="B96" s="237" t="str">
        <f>売・四本値!B96</f>
        <v/>
      </c>
      <c r="C96" s="239">
        <f>IF(売・四本値!C96="","",売・四本値!C96)</f>
        <v>0.75</v>
      </c>
      <c r="D96">
        <f>IF(売・四本値!I96="",#N/A,売・四本値!I96)</f>
        <v>-4</v>
      </c>
      <c r="E96">
        <f>IF(買・四本値!H96="",#N/A,買・四本値!H96)</f>
        <v>0</v>
      </c>
      <c r="F96">
        <f t="shared" si="1"/>
        <v>-4</v>
      </c>
    </row>
    <row r="97" spans="1:11">
      <c r="B97" s="237" t="str">
        <f>売・四本値!B97</f>
        <v/>
      </c>
      <c r="C97" s="239">
        <f>IF(売・四本値!C97="","",売・四本値!C97)</f>
        <v>0.79166666666666663</v>
      </c>
      <c r="D97">
        <f>IF(売・四本値!I97="",#N/A,売・四本値!I97)</f>
        <v>-1</v>
      </c>
      <c r="E97">
        <f>IF(買・四本値!H97="",#N/A,買・四本値!H97)</f>
        <v>-20</v>
      </c>
      <c r="F97">
        <f t="shared" si="1"/>
        <v>-21</v>
      </c>
    </row>
    <row r="98" spans="1:11">
      <c r="B98" s="237" t="str">
        <f>売・四本値!B98</f>
        <v/>
      </c>
      <c r="C98" s="239">
        <f>IF(売・四本値!C98="","",売・四本値!C98)</f>
        <v>0.83333333333333337</v>
      </c>
      <c r="D98">
        <f>IF(売・四本値!I98="",#N/A,売・四本値!I98)</f>
        <v>-4</v>
      </c>
      <c r="E98">
        <f>IF(買・四本値!H98="",#N/A,買・四本値!H98)</f>
        <v>-10</v>
      </c>
      <c r="F98">
        <f t="shared" si="1"/>
        <v>-14</v>
      </c>
    </row>
    <row r="99" spans="1:11">
      <c r="B99" s="237" t="str">
        <f>売・四本値!B99</f>
        <v/>
      </c>
      <c r="C99" s="239">
        <f>IF(売・四本値!C99="","",売・四本値!C99)</f>
        <v>0.875</v>
      </c>
      <c r="D99">
        <f>IF(売・四本値!I99="",#N/A,売・四本値!I99)</f>
        <v>-4</v>
      </c>
      <c r="E99">
        <f>IF(買・四本値!H99="",#N/A,買・四本値!H99)</f>
        <v>-5</v>
      </c>
      <c r="F99">
        <f t="shared" si="1"/>
        <v>-9</v>
      </c>
    </row>
    <row r="100" spans="1:11">
      <c r="B100" s="237" t="str">
        <f>売・四本値!B100</f>
        <v/>
      </c>
      <c r="C100" s="239">
        <f>IF(売・四本値!C100="","",売・四本値!C100)</f>
        <v>0.91666666666666663</v>
      </c>
      <c r="D100">
        <f>IF(売・四本値!I100="",#N/A,売・四本値!I100)</f>
        <v>-3</v>
      </c>
      <c r="E100">
        <f>IF(買・四本値!H100="",#N/A,買・四本値!H100)</f>
        <v>-10</v>
      </c>
      <c r="F100">
        <f t="shared" si="1"/>
        <v>-13</v>
      </c>
    </row>
    <row r="101" spans="1:11">
      <c r="B101" s="237" t="str">
        <f>売・四本値!B101</f>
        <v/>
      </c>
      <c r="C101" s="239">
        <f>IF(売・四本値!C101="","",売・四本値!C101)</f>
        <v>0.95833333333333337</v>
      </c>
      <c r="D101">
        <f>IF(売・四本値!I101="",#N/A,売・四本値!I101)</f>
        <v>-1</v>
      </c>
      <c r="E101">
        <f>IF(買・四本値!H101="",#N/A,買・四本値!H101)</f>
        <v>-10</v>
      </c>
      <c r="F101">
        <f t="shared" si="1"/>
        <v>-11</v>
      </c>
    </row>
    <row r="102" spans="1:11">
      <c r="B102" s="237" t="str">
        <f>売・四本値!B102</f>
        <v/>
      </c>
      <c r="C102" s="239">
        <f>IF(売・四本値!C102="","",売・四本値!C102)</f>
        <v>0</v>
      </c>
      <c r="D102">
        <f>IF(売・四本値!I102="",#N/A,売・四本値!I102)</f>
        <v>0</v>
      </c>
      <c r="E102">
        <f>IF(買・四本値!H102="",#N/A,買・四本値!H102)</f>
        <v>-15</v>
      </c>
      <c r="F102">
        <f t="shared" si="1"/>
        <v>-15</v>
      </c>
    </row>
    <row r="103" spans="1:11">
      <c r="B103" s="237" t="str">
        <f>売・四本値!B103</f>
        <v/>
      </c>
      <c r="C103" s="239">
        <f>IF(売・四本値!C103="","",売・四本値!C103)</f>
        <v>4.1666666666666664E-2</v>
      </c>
      <c r="D103">
        <f>IF(売・四本値!I103="",#N/A,売・四本値!I103)</f>
        <v>-2</v>
      </c>
      <c r="E103">
        <f>IF(買・四本値!H103="",#N/A,買・四本値!H103)</f>
        <v>-15</v>
      </c>
      <c r="F103">
        <f t="shared" si="1"/>
        <v>-17</v>
      </c>
    </row>
    <row r="104" spans="1:11">
      <c r="B104" s="237" t="str">
        <f>売・四本値!B104</f>
        <v/>
      </c>
      <c r="C104" s="239">
        <f>IF(売・四本値!C104="","",売・四本値!C104)</f>
        <v>8.3333333333333329E-2</v>
      </c>
      <c r="D104">
        <f>IF(売・四本値!I104="",#N/A,売・四本値!I104)</f>
        <v>-3</v>
      </c>
      <c r="E104">
        <f>IF(買・四本値!H104="",#N/A,買・四本値!H104)</f>
        <v>-5</v>
      </c>
      <c r="F104">
        <f t="shared" si="1"/>
        <v>-8</v>
      </c>
    </row>
    <row r="105" spans="1:11">
      <c r="B105" s="237" t="str">
        <f>売・四本値!B105</f>
        <v/>
      </c>
      <c r="C105" s="239">
        <f>IF(売・四本値!C105="","",売・四本値!C105)</f>
        <v>0.125</v>
      </c>
      <c r="D105">
        <f>IF(売・四本値!I105="",#N/A,売・四本値!I105)</f>
        <v>-4</v>
      </c>
      <c r="E105">
        <f>IF(買・四本値!H105="",#N/A,買・四本値!H105)</f>
        <v>0</v>
      </c>
      <c r="F105">
        <f t="shared" si="1"/>
        <v>-4</v>
      </c>
    </row>
    <row r="106" spans="1:11">
      <c r="B106" s="237" t="str">
        <f>売・四本値!B106</f>
        <v/>
      </c>
      <c r="C106" s="239">
        <f>IF(売・四本値!C106="","",売・四本値!C106)</f>
        <v>0.16666666666666666</v>
      </c>
      <c r="D106">
        <f>IF(売・四本値!I106="",#N/A,売・四本値!I106)</f>
        <v>-4</v>
      </c>
      <c r="E106">
        <f>IF(買・四本値!H106="",#N/A,買・四本値!H106)</f>
        <v>-5</v>
      </c>
      <c r="F106">
        <f t="shared" si="1"/>
        <v>-9</v>
      </c>
    </row>
    <row r="107" spans="1:11">
      <c r="A107" s="160"/>
      <c r="B107" s="238" t="str">
        <f>売・四本値!B107</f>
        <v/>
      </c>
      <c r="C107" s="240">
        <f>IF(売・四本値!C107="","",売・四本値!C107)</f>
        <v>0.20833333333333334</v>
      </c>
      <c r="D107" s="160">
        <f>IF(売・四本値!I107="",#N/A,売・四本値!I107)</f>
        <v>-7</v>
      </c>
      <c r="E107" s="160">
        <f>IF(買・四本値!H107="",#N/A,買・四本値!H107)</f>
        <v>5</v>
      </c>
      <c r="F107" s="160">
        <f t="shared" si="1"/>
        <v>-2</v>
      </c>
      <c r="G107" s="160"/>
      <c r="H107" s="160"/>
      <c r="I107" s="160"/>
      <c r="J107" s="160"/>
      <c r="K107" s="160"/>
    </row>
  </sheetData>
  <mergeCells count="2">
    <mergeCell ref="W11:W12"/>
    <mergeCell ref="W13:W15"/>
  </mergeCells>
  <phoneticPr fontId="2"/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41" r:id="rId3" name="Button 1">
              <controlPr defaultSize="0" print="0" autoFill="0" autoPict="0" macro="[0]!時間足データクリア">
                <anchor moveWithCells="1" sizeWithCells="1">
                  <from>
                    <xdr:col>21</xdr:col>
                    <xdr:colOff>676275</xdr:colOff>
                    <xdr:row>16</xdr:row>
                    <xdr:rowOff>123825</xdr:rowOff>
                  </from>
                  <to>
                    <xdr:col>23</xdr:col>
                    <xdr:colOff>47625</xdr:colOff>
                    <xdr:row>19</xdr:row>
                    <xdr:rowOff>76200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/>
  <dimension ref="A1:H3"/>
  <sheetViews>
    <sheetView workbookViewId="0">
      <selection activeCell="D14" sqref="D14"/>
    </sheetView>
  </sheetViews>
  <sheetFormatPr defaultRowHeight="13.5"/>
  <cols>
    <col min="1" max="1" width="23.25" customWidth="1"/>
    <col min="2" max="3" width="9" style="79"/>
    <col min="4" max="4" width="60.625" customWidth="1"/>
  </cols>
  <sheetData>
    <row r="1" spans="1:8">
      <c r="A1" s="292" t="str">
        <f>[1]!ORDERRESULT("注文番号",A3)</f>
        <v>ORDERRESULT("注文番号",A3)</v>
      </c>
      <c r="B1" s="295" t="str">
        <f>[1]!ORDERRESULT("注文種別",B3)</f>
        <v>ORDERRESULT("注文種別",B3)</v>
      </c>
      <c r="C1" s="295" t="str">
        <f>[1]!ORDERRESULT("注文状態",C3)</f>
        <v>ORDERRESULT("注文状態",C3)</v>
      </c>
      <c r="D1" s="292" t="str">
        <f>[1]!ORDERRESULT("エラーメッセージ",D3)</f>
        <v>ORDERRESULT("エラーメッセージ",D3)</v>
      </c>
      <c r="E1" s="292"/>
      <c r="F1" s="292"/>
      <c r="G1" s="292"/>
      <c r="H1" s="292"/>
    </row>
    <row r="2" spans="1:8">
      <c r="A2" s="293" t="s">
        <v>179</v>
      </c>
      <c r="B2" s="293" t="s">
        <v>180</v>
      </c>
      <c r="C2" s="293" t="s">
        <v>181</v>
      </c>
      <c r="D2" s="293" t="s">
        <v>182</v>
      </c>
      <c r="E2" s="294"/>
      <c r="F2" s="294"/>
      <c r="G2" s="294"/>
      <c r="H2" s="294"/>
    </row>
    <row r="3" spans="1:8">
      <c r="A3" t="s">
        <v>111</v>
      </c>
      <c r="B3" s="79" t="s">
        <v>111</v>
      </c>
      <c r="C3" s="79" t="s">
        <v>111</v>
      </c>
      <c r="D3" t="s">
        <v>111</v>
      </c>
    </row>
  </sheetData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12</vt:i4>
      </vt:variant>
      <vt:variant>
        <vt:lpstr>名前付き一覧</vt:lpstr>
      </vt:variant>
      <vt:variant>
        <vt:i4>5</vt:i4>
      </vt:variant>
    </vt:vector>
  </HeadingPairs>
  <TitlesOfParts>
    <vt:vector size="17" baseType="lpstr">
      <vt:lpstr>価格リスト</vt:lpstr>
      <vt:lpstr>発注シート</vt:lpstr>
      <vt:lpstr>建玉状況</vt:lpstr>
      <vt:lpstr>クォート</vt:lpstr>
      <vt:lpstr>注文</vt:lpstr>
      <vt:lpstr>保有</vt:lpstr>
      <vt:lpstr>約定一覧</vt:lpstr>
      <vt:lpstr>売・四本値</vt:lpstr>
      <vt:lpstr>買・四本値</vt:lpstr>
      <vt:lpstr>売買損益グラフ</vt:lpstr>
      <vt:lpstr>損益グラフ</vt:lpstr>
      <vt:lpstr>注文通知情報</vt:lpstr>
      <vt:lpstr>チェック</vt:lpstr>
      <vt:lpstr>買時間足・データ</vt:lpstr>
      <vt:lpstr>買時間足・日付</vt:lpstr>
      <vt:lpstr>売時間足・データ</vt:lpstr>
      <vt:lpstr>売時間足・日付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2011-09-16T01:47:43Z</cp:lastPrinted>
  <dcterms:created xsi:type="dcterms:W3CDTF">2009-02-12T03:12:29Z</dcterms:created>
  <dcterms:modified xsi:type="dcterms:W3CDTF">2018-02-18T10:34:10Z</dcterms:modified>
</cp:coreProperties>
</file>