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yo\Desktop\"/>
    </mc:Choice>
  </mc:AlternateContent>
  <bookViews>
    <workbookView xWindow="0" yWindow="0" windowWidth="8910" windowHeight="1740"/>
  </bookViews>
  <sheets>
    <sheet name="発注設定" sheetId="1" r:id="rId1"/>
    <sheet name="発注" sheetId="2" r:id="rId2"/>
    <sheet name="情報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D3" i="3" s="1"/>
  <c r="C36" i="2" s="1"/>
  <c r="C37" i="2" s="1"/>
  <c r="B1" i="2"/>
  <c r="B2" i="3"/>
  <c r="C35" i="2" l="1"/>
  <c r="C40" i="2" s="1"/>
  <c r="C15" i="2"/>
  <c r="C22" i="2" l="1"/>
  <c r="C18" i="2"/>
  <c r="D18" i="2" s="1"/>
  <c r="C21" i="2"/>
  <c r="D21" i="2" s="1"/>
  <c r="C20" i="2"/>
  <c r="D20" i="2" s="1"/>
  <c r="C19" i="2"/>
  <c r="B5" i="2"/>
  <c r="B10" i="2" s="1"/>
  <c r="D40" i="2"/>
  <c r="D22" i="2"/>
  <c r="D19" i="2"/>
</calcChain>
</file>

<file path=xl/sharedStrings.xml><?xml version="1.0" encoding="utf-8"?>
<sst xmlns="http://schemas.openxmlformats.org/spreadsheetml/2006/main" count="27" uniqueCount="19">
  <si>
    <t>エントリ</t>
    <phoneticPr fontId="2"/>
  </si>
  <si>
    <t>エントリ価格</t>
    <rPh sb="4" eb="6">
      <t>カカク</t>
    </rPh>
    <phoneticPr fontId="2"/>
  </si>
  <si>
    <t>利確</t>
    <rPh sb="0" eb="2">
      <t>リカク</t>
    </rPh>
    <phoneticPr fontId="2"/>
  </si>
  <si>
    <t>損切り</t>
    <rPh sb="0" eb="2">
      <t>ソンギ</t>
    </rPh>
    <phoneticPr fontId="2"/>
  </si>
  <si>
    <t>枚数</t>
    <rPh sb="0" eb="2">
      <t>マイスウ</t>
    </rPh>
    <phoneticPr fontId="2"/>
  </si>
  <si>
    <t>価格</t>
    <rPh sb="0" eb="2">
      <t>カカク</t>
    </rPh>
    <phoneticPr fontId="2"/>
  </si>
  <si>
    <t>現在値</t>
    <rPh sb="0" eb="2">
      <t>ゲンザイ</t>
    </rPh>
    <rPh sb="2" eb="3">
      <t>チ</t>
    </rPh>
    <phoneticPr fontId="2"/>
  </si>
  <si>
    <t>売買</t>
    <rPh sb="0" eb="2">
      <t>バイバイ</t>
    </rPh>
    <phoneticPr fontId="2"/>
  </si>
  <si>
    <t>買い</t>
    <rPh sb="0" eb="1">
      <t>カ</t>
    </rPh>
    <phoneticPr fontId="2"/>
  </si>
  <si>
    <t>エントリ判断</t>
    <rPh sb="4" eb="6">
      <t>ハンダン</t>
    </rPh>
    <phoneticPr fontId="2"/>
  </si>
  <si>
    <t>ポジション</t>
    <phoneticPr fontId="2"/>
  </si>
  <si>
    <t>エントリ</t>
    <phoneticPr fontId="2"/>
  </si>
  <si>
    <t>判断</t>
    <rPh sb="0" eb="2">
      <t>ハンダン</t>
    </rPh>
    <phoneticPr fontId="2"/>
  </si>
  <si>
    <t>発注</t>
    <rPh sb="0" eb="2">
      <t>ハッチュウ</t>
    </rPh>
    <phoneticPr fontId="2"/>
  </si>
  <si>
    <t>約定してる？</t>
    <rPh sb="0" eb="2">
      <t>ヤクジョウ</t>
    </rPh>
    <phoneticPr fontId="2"/>
  </si>
  <si>
    <t>一部でも利確した？</t>
    <rPh sb="0" eb="2">
      <t>イチブ</t>
    </rPh>
    <rPh sb="4" eb="6">
      <t>リカク</t>
    </rPh>
    <phoneticPr fontId="2"/>
  </si>
  <si>
    <t>一部でも約定した？</t>
    <rPh sb="0" eb="2">
      <t>イチブ</t>
    </rPh>
    <rPh sb="4" eb="6">
      <t>ヤクジョウ</t>
    </rPh>
    <phoneticPr fontId="2"/>
  </si>
  <si>
    <t>損切り価格</t>
    <rPh sb="0" eb="2">
      <t>ソンギ</t>
    </rPh>
    <rPh sb="3" eb="5">
      <t>カカク</t>
    </rPh>
    <phoneticPr fontId="2"/>
  </si>
  <si>
    <t>***END***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</si>
</sst>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>
      <alignment vertical="center"/>
    </xf>
    <xf numFmtId="38" fontId="0" fillId="0" borderId="1" xfId="1" applyFont="1" applyBorder="1">
      <alignment vertical="center"/>
    </xf>
    <xf numFmtId="38" fontId="0" fillId="0" borderId="0" xfId="0" applyNumberForma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b">
        <v>0</v>
        <stp/>
        <stp>FQUOTE</stp>
        <stp>N225</stp>
        <stp>0</stp>
        <stp>現在値</stp>
        <tr r="B1" s="2"/>
      </tp>
    </main>
    <main first="oson2.rtdserver2">
      <tp t="b">
        <v>0</v>
        <stp/>
        <stp>情報</stp>
        <stp>=FOPPOSITION("数量",B3,"0")</stp>
        <tr r="B2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41</xdr:row>
      <xdr:rowOff>161924</xdr:rowOff>
    </xdr:from>
    <xdr:to>
      <xdr:col>9</xdr:col>
      <xdr:colOff>238125</xdr:colOff>
      <xdr:row>49</xdr:row>
      <xdr:rowOff>76199</xdr:rowOff>
    </xdr:to>
    <xdr:sp macro="" textlink="">
      <xdr:nvSpPr>
        <xdr:cNvPr id="2" name="角丸四角形吹き出し 1"/>
        <xdr:cNvSpPr/>
      </xdr:nvSpPr>
      <xdr:spPr>
        <a:xfrm>
          <a:off x="3619500" y="7191374"/>
          <a:ext cx="3133725" cy="1285875"/>
        </a:xfrm>
        <a:prstGeom prst="wedgeRoundRectCallout">
          <a:avLst>
            <a:gd name="adj1" fmla="val -68756"/>
            <a:gd name="adj2" fmla="val -75816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この時の</a:t>
          </a:r>
          <a:r>
            <a:rPr kumimoji="1" lang="en-US" altLang="ja-JP" sz="1100"/>
            <a:t>FNEWORDER</a:t>
          </a:r>
          <a:r>
            <a:rPr kumimoji="1" lang="ja-JP" altLang="en-US" sz="1100"/>
            <a:t>の</a:t>
          </a:r>
          <a:r>
            <a:rPr kumimoji="1" lang="ja-JP" altLang="en-US" sz="1100">
              <a:solidFill>
                <a:srgbClr val="FF0000"/>
              </a:solidFill>
            </a:rPr>
            <a:t>枚数は情報シートの枚数</a:t>
          </a:r>
          <a:r>
            <a:rPr kumimoji="1" lang="ja-JP" altLang="en-US" sz="1100"/>
            <a:t>を使ってください。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ja-JP" altLang="en-US" sz="1100"/>
            <a:t>一部利確がかかった後に、損切になったときに、残りをすべて損切りさせたいため</a:t>
          </a:r>
          <a:endParaRPr kumimoji="1" lang="en-US" altLang="ja-JP" sz="1100"/>
        </a:p>
      </xdr:txBody>
    </xdr:sp>
    <xdr:clientData/>
  </xdr:twoCellAnchor>
  <xdr:twoCellAnchor>
    <xdr:from>
      <xdr:col>3</xdr:col>
      <xdr:colOff>161925</xdr:colOff>
      <xdr:row>0</xdr:row>
      <xdr:rowOff>161924</xdr:rowOff>
    </xdr:from>
    <xdr:to>
      <xdr:col>7</xdr:col>
      <xdr:colOff>552450</xdr:colOff>
      <xdr:row>6</xdr:row>
      <xdr:rowOff>76199</xdr:rowOff>
    </xdr:to>
    <xdr:sp macro="" textlink="">
      <xdr:nvSpPr>
        <xdr:cNvPr id="3" name="角丸四角形吹き出し 2"/>
        <xdr:cNvSpPr/>
      </xdr:nvSpPr>
      <xdr:spPr>
        <a:xfrm>
          <a:off x="2209800" y="161924"/>
          <a:ext cx="3133725" cy="942975"/>
        </a:xfrm>
        <a:prstGeom prst="wedgeRoundRectCallout">
          <a:avLst>
            <a:gd name="adj1" fmla="val -89121"/>
            <a:gd name="adj2" fmla="val 15834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現在値が発注設定シートの設定金額を、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ja-JP" altLang="en-US" sz="1100"/>
            <a:t>買いの時は、超えたら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ja-JP" altLang="en-US" sz="1100"/>
            <a:t>売りの時は、下回ったら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en-US" altLang="ja-JP" sz="1100"/>
            <a:t>"</a:t>
          </a:r>
          <a:r>
            <a:rPr kumimoji="1" lang="ja-JP" altLang="en-US" sz="1100"/>
            <a:t>エントリ</a:t>
          </a:r>
          <a:r>
            <a:rPr kumimoji="1" lang="en-US" altLang="ja-JP" sz="1100"/>
            <a:t>"</a:t>
          </a:r>
          <a:r>
            <a:rPr kumimoji="1" lang="ja-JP" altLang="en-US" sz="1100"/>
            <a:t>と出ます</a:t>
          </a:r>
          <a:endParaRPr kumimoji="1" lang="en-US" altLang="ja-JP" sz="1100"/>
        </a:p>
      </xdr:txBody>
    </xdr:sp>
    <xdr:clientData/>
  </xdr:twoCellAnchor>
  <xdr:twoCellAnchor>
    <xdr:from>
      <xdr:col>3</xdr:col>
      <xdr:colOff>533400</xdr:colOff>
      <xdr:row>7</xdr:row>
      <xdr:rowOff>66674</xdr:rowOff>
    </xdr:from>
    <xdr:to>
      <xdr:col>8</xdr:col>
      <xdr:colOff>238125</xdr:colOff>
      <xdr:row>12</xdr:row>
      <xdr:rowOff>152399</xdr:rowOff>
    </xdr:to>
    <xdr:sp macro="" textlink="">
      <xdr:nvSpPr>
        <xdr:cNvPr id="4" name="角丸四角形吹き出し 3"/>
        <xdr:cNvSpPr/>
      </xdr:nvSpPr>
      <xdr:spPr>
        <a:xfrm>
          <a:off x="2933700" y="1266824"/>
          <a:ext cx="3133725" cy="942975"/>
        </a:xfrm>
        <a:prstGeom prst="wedgeRoundRectCallout">
          <a:avLst>
            <a:gd name="adj1" fmla="val -105231"/>
            <a:gd name="adj2" fmla="val -12449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エントリ判断が、</a:t>
          </a:r>
          <a:r>
            <a:rPr kumimoji="1" lang="en-US" altLang="ja-JP" sz="1100"/>
            <a:t>"</a:t>
          </a:r>
          <a:r>
            <a:rPr kumimoji="1" lang="ja-JP" altLang="en-US" sz="1100"/>
            <a:t>エントリ</a:t>
          </a:r>
          <a:r>
            <a:rPr kumimoji="1" lang="en-US" altLang="ja-JP" sz="1100"/>
            <a:t>"</a:t>
          </a:r>
          <a:r>
            <a:rPr kumimoji="1" lang="ja-JP" altLang="en-US" sz="1100"/>
            <a:t>となったら、新規発注</a:t>
          </a:r>
          <a:endParaRPr kumimoji="1" lang="en-US" altLang="ja-JP" sz="1100"/>
        </a:p>
      </xdr:txBody>
    </xdr:sp>
    <xdr:clientData/>
  </xdr:twoCellAnchor>
  <xdr:twoCellAnchor>
    <xdr:from>
      <xdr:col>9</xdr:col>
      <xdr:colOff>542925</xdr:colOff>
      <xdr:row>13</xdr:row>
      <xdr:rowOff>47624</xdr:rowOff>
    </xdr:from>
    <xdr:to>
      <xdr:col>14</xdr:col>
      <xdr:colOff>247650</xdr:colOff>
      <xdr:row>18</xdr:row>
      <xdr:rowOff>133349</xdr:rowOff>
    </xdr:to>
    <xdr:sp macro="" textlink="">
      <xdr:nvSpPr>
        <xdr:cNvPr id="5" name="角丸四角形吹き出し 4"/>
        <xdr:cNvSpPr/>
      </xdr:nvSpPr>
      <xdr:spPr>
        <a:xfrm>
          <a:off x="6705600" y="2276474"/>
          <a:ext cx="3133725" cy="942975"/>
        </a:xfrm>
        <a:prstGeom prst="wedgeRoundRectCallout">
          <a:avLst>
            <a:gd name="adj1" fmla="val -202191"/>
            <a:gd name="adj2" fmla="val -24570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ポジション関数を観て約定したかの判断</a:t>
          </a:r>
          <a:endParaRPr kumimoji="1" lang="en-US" altLang="ja-JP" sz="1100"/>
        </a:p>
      </xdr:txBody>
    </xdr:sp>
    <xdr:clientData/>
  </xdr:twoCellAnchor>
  <xdr:twoCellAnchor>
    <xdr:from>
      <xdr:col>2</xdr:col>
      <xdr:colOff>381000</xdr:colOff>
      <xdr:row>24</xdr:row>
      <xdr:rowOff>133350</xdr:rowOff>
    </xdr:from>
    <xdr:to>
      <xdr:col>7</xdr:col>
      <xdr:colOff>85725</xdr:colOff>
      <xdr:row>29</xdr:row>
      <xdr:rowOff>66676</xdr:rowOff>
    </xdr:to>
    <xdr:sp macro="" textlink="">
      <xdr:nvSpPr>
        <xdr:cNvPr id="6" name="角丸四角形吹き出し 5"/>
        <xdr:cNvSpPr/>
      </xdr:nvSpPr>
      <xdr:spPr>
        <a:xfrm>
          <a:off x="1743075" y="4248150"/>
          <a:ext cx="3133725" cy="790576"/>
        </a:xfrm>
        <a:prstGeom prst="wedgeRoundRectCallout">
          <a:avLst>
            <a:gd name="adj1" fmla="val -46872"/>
            <a:gd name="adj2" fmla="val -119118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約定していて、買いの時は発注設定シートの金額を超えた場合、</a:t>
          </a:r>
          <a:r>
            <a:rPr kumimoji="1" lang="en-US" altLang="ja-JP" sz="1100"/>
            <a:t>"</a:t>
          </a:r>
          <a:r>
            <a:rPr kumimoji="1" lang="ja-JP" altLang="en-US" sz="1100"/>
            <a:t>利確</a:t>
          </a:r>
          <a:r>
            <a:rPr kumimoji="1" lang="en-US" altLang="ja-JP" sz="1100"/>
            <a:t>"</a:t>
          </a:r>
          <a:r>
            <a:rPr kumimoji="1" lang="ja-JP" altLang="en-US" sz="1100"/>
            <a:t>という文字が出ます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ja-JP" altLang="en-US" sz="1100"/>
            <a:t>売りの時は反対です。</a:t>
          </a:r>
          <a:endParaRPr kumimoji="1" lang="en-US" altLang="ja-JP" sz="1100"/>
        </a:p>
      </xdr:txBody>
    </xdr:sp>
    <xdr:clientData/>
  </xdr:twoCellAnchor>
  <xdr:twoCellAnchor>
    <xdr:from>
      <xdr:col>5</xdr:col>
      <xdr:colOff>276225</xdr:colOff>
      <xdr:row>19</xdr:row>
      <xdr:rowOff>28575</xdr:rowOff>
    </xdr:from>
    <xdr:to>
      <xdr:col>9</xdr:col>
      <xdr:colOff>666750</xdr:colOff>
      <xdr:row>23</xdr:row>
      <xdr:rowOff>133351</xdr:rowOff>
    </xdr:to>
    <xdr:sp macro="" textlink="">
      <xdr:nvSpPr>
        <xdr:cNvPr id="7" name="角丸四角形吹き出し 6"/>
        <xdr:cNvSpPr/>
      </xdr:nvSpPr>
      <xdr:spPr>
        <a:xfrm>
          <a:off x="3695700" y="3286125"/>
          <a:ext cx="3133725" cy="790576"/>
        </a:xfrm>
        <a:prstGeom prst="wedgeRoundRectCallout">
          <a:avLst>
            <a:gd name="adj1" fmla="val -80915"/>
            <a:gd name="adj2" fmla="val -82973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利確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判断が、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利確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となったら、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利確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発注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枚数は発注シートの各枚数をっ</a:t>
          </a:r>
          <a:endParaRPr lang="ja-JP" altLang="ja-JP">
            <a:effectLst/>
          </a:endParaRPr>
        </a:p>
      </xdr:txBody>
    </xdr:sp>
    <xdr:clientData/>
  </xdr:twoCellAnchor>
  <xdr:twoCellAnchor>
    <xdr:from>
      <xdr:col>0</xdr:col>
      <xdr:colOff>66675</xdr:colOff>
      <xdr:row>46</xdr:row>
      <xdr:rowOff>0</xdr:rowOff>
    </xdr:from>
    <xdr:to>
      <xdr:col>4</xdr:col>
      <xdr:colOff>114300</xdr:colOff>
      <xdr:row>50</xdr:row>
      <xdr:rowOff>104776</xdr:rowOff>
    </xdr:to>
    <xdr:sp macro="" textlink="">
      <xdr:nvSpPr>
        <xdr:cNvPr id="8" name="角丸四角形吹き出し 7"/>
        <xdr:cNvSpPr/>
      </xdr:nvSpPr>
      <xdr:spPr>
        <a:xfrm>
          <a:off x="66675" y="7886700"/>
          <a:ext cx="3133725" cy="790576"/>
        </a:xfrm>
        <a:prstGeom prst="wedgeRoundRectCallout">
          <a:avLst>
            <a:gd name="adj1" fmla="val 16046"/>
            <a:gd name="adj2" fmla="val -186588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約定していて、買いの時は発注設定シートの金額を下回った場合、</a:t>
          </a:r>
          <a:r>
            <a:rPr kumimoji="1" lang="en-US" altLang="ja-JP" sz="1100"/>
            <a:t>"</a:t>
          </a:r>
          <a:r>
            <a:rPr kumimoji="1" lang="ja-JP" altLang="en-US" sz="1100"/>
            <a:t>損切</a:t>
          </a:r>
          <a:r>
            <a:rPr kumimoji="1" lang="en-US" altLang="ja-JP" sz="1100"/>
            <a:t>"</a:t>
          </a:r>
          <a:r>
            <a:rPr kumimoji="1" lang="ja-JP" altLang="en-US" sz="1100"/>
            <a:t>という文字が出ます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ja-JP" altLang="en-US" sz="1100"/>
            <a:t>売りの時は反対です。</a:t>
          </a:r>
          <a:endParaRPr kumimoji="1" lang="en-US" altLang="ja-JP" sz="1100"/>
        </a:p>
      </xdr:txBody>
    </xdr:sp>
    <xdr:clientData/>
  </xdr:twoCellAnchor>
  <xdr:twoCellAnchor>
    <xdr:from>
      <xdr:col>4</xdr:col>
      <xdr:colOff>438150</xdr:colOff>
      <xdr:row>32</xdr:row>
      <xdr:rowOff>19050</xdr:rowOff>
    </xdr:from>
    <xdr:to>
      <xdr:col>9</xdr:col>
      <xdr:colOff>142875</xdr:colOff>
      <xdr:row>36</xdr:row>
      <xdr:rowOff>123826</xdr:rowOff>
    </xdr:to>
    <xdr:sp macro="" textlink="">
      <xdr:nvSpPr>
        <xdr:cNvPr id="9" name="角丸四角形吹き出し 8"/>
        <xdr:cNvSpPr/>
      </xdr:nvSpPr>
      <xdr:spPr>
        <a:xfrm>
          <a:off x="3524250" y="5505450"/>
          <a:ext cx="3133725" cy="790576"/>
        </a:xfrm>
        <a:prstGeom prst="wedgeRoundRectCallout">
          <a:avLst>
            <a:gd name="adj1" fmla="val -82131"/>
            <a:gd name="adj2" fmla="val 49557"/>
            <a:gd name="adj3" fmla="val 16667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一部でも約定した場合、損切価格を引き上げ</a:t>
          </a:r>
          <a:endParaRPr kumimoji="1" lang="en-US" altLang="ja-JP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OPPOSITION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G15" sqref="G15"/>
    </sheetView>
  </sheetViews>
  <sheetFormatPr defaultRowHeight="13.5" x14ac:dyDescent="0.15"/>
  <cols>
    <col min="1" max="1" width="3" customWidth="1"/>
    <col min="2" max="2" width="10.875" customWidth="1"/>
  </cols>
  <sheetData>
    <row r="1" spans="1:4" ht="18.75" x14ac:dyDescent="0.15">
      <c r="A1" s="1" t="s">
        <v>0</v>
      </c>
    </row>
    <row r="2" spans="1:4" x14ac:dyDescent="0.15">
      <c r="B2" s="3" t="s">
        <v>7</v>
      </c>
      <c r="C2" s="2" t="s">
        <v>8</v>
      </c>
    </row>
    <row r="3" spans="1:4" x14ac:dyDescent="0.15">
      <c r="B3" s="3" t="s">
        <v>1</v>
      </c>
      <c r="C3" s="6">
        <v>19000</v>
      </c>
    </row>
    <row r="4" spans="1:4" x14ac:dyDescent="0.15">
      <c r="B4" s="3" t="s">
        <v>4</v>
      </c>
      <c r="C4" s="2">
        <v>6</v>
      </c>
    </row>
    <row r="8" spans="1:4" ht="18.75" x14ac:dyDescent="0.15">
      <c r="A8" s="1" t="s">
        <v>2</v>
      </c>
    </row>
    <row r="9" spans="1:4" x14ac:dyDescent="0.15">
      <c r="B9" s="5"/>
      <c r="C9" s="4" t="s">
        <v>5</v>
      </c>
      <c r="D9" s="4" t="s">
        <v>4</v>
      </c>
    </row>
    <row r="10" spans="1:4" x14ac:dyDescent="0.15">
      <c r="B10" s="2">
        <v>1</v>
      </c>
      <c r="C10" s="6">
        <v>19100</v>
      </c>
      <c r="D10" s="2">
        <v>2</v>
      </c>
    </row>
    <row r="11" spans="1:4" x14ac:dyDescent="0.15">
      <c r="B11" s="2">
        <v>2</v>
      </c>
      <c r="C11" s="6">
        <v>19200</v>
      </c>
      <c r="D11" s="2">
        <v>1</v>
      </c>
    </row>
    <row r="12" spans="1:4" x14ac:dyDescent="0.15">
      <c r="B12" s="2">
        <v>3</v>
      </c>
      <c r="C12" s="6">
        <v>19300</v>
      </c>
      <c r="D12" s="2">
        <v>1</v>
      </c>
    </row>
    <row r="13" spans="1:4" x14ac:dyDescent="0.15">
      <c r="B13" s="2">
        <v>4</v>
      </c>
      <c r="C13" s="6">
        <v>19400</v>
      </c>
      <c r="D13" s="2">
        <v>1</v>
      </c>
    </row>
    <row r="14" spans="1:4" x14ac:dyDescent="0.15">
      <c r="B14" s="2">
        <v>5</v>
      </c>
      <c r="C14" s="6">
        <v>19500</v>
      </c>
      <c r="D14" s="2">
        <v>1</v>
      </c>
    </row>
    <row r="19" spans="1:3" ht="18.75" x14ac:dyDescent="0.15">
      <c r="A19" s="1" t="s">
        <v>3</v>
      </c>
    </row>
    <row r="20" spans="1:3" x14ac:dyDescent="0.15">
      <c r="B20" s="3" t="s">
        <v>5</v>
      </c>
      <c r="C20" s="6">
        <v>18000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defaultRowHeight="13.5" x14ac:dyDescent="0.15"/>
  <cols>
    <col min="1" max="1" width="6" customWidth="1"/>
    <col min="2" max="2" width="16.5" customWidth="1"/>
  </cols>
  <sheetData>
    <row r="1" spans="1:3" x14ac:dyDescent="0.15">
      <c r="A1" t="s">
        <v>6</v>
      </c>
      <c r="B1">
        <f>[1]!FQUOTE("N225","0","現在値")</f>
        <v>0</v>
      </c>
    </row>
    <row r="4" spans="1:3" x14ac:dyDescent="0.15">
      <c r="A4" t="s">
        <v>9</v>
      </c>
    </row>
    <row r="5" spans="1:3" x14ac:dyDescent="0.15">
      <c r="B5" t="e">
        <f>IF(AND(発注設定!C2="買い",#REF!&gt;発注設定!C3),"エントリ",IF(AND(発注設定!C2="売り",#REF!&lt;発注設定!C3),"エントリ","待機"))</f>
        <v>#REF!</v>
      </c>
    </row>
    <row r="9" spans="1:3" x14ac:dyDescent="0.15">
      <c r="A9" t="s">
        <v>11</v>
      </c>
    </row>
    <row r="10" spans="1:3" x14ac:dyDescent="0.15">
      <c r="B10" t="e">
        <f>IF(B5="エントリ","FOPNEWORDER()","待機")</f>
        <v>#REF!</v>
      </c>
    </row>
    <row r="14" spans="1:3" x14ac:dyDescent="0.15">
      <c r="A14" t="s">
        <v>2</v>
      </c>
    </row>
    <row r="15" spans="1:3" x14ac:dyDescent="0.15">
      <c r="B15" t="s">
        <v>14</v>
      </c>
      <c r="C15" t="str">
        <f>情報!$C$3</f>
        <v>まだ</v>
      </c>
    </row>
    <row r="17" spans="2:4" x14ac:dyDescent="0.15">
      <c r="B17" s="5"/>
      <c r="C17" s="4" t="s">
        <v>12</v>
      </c>
      <c r="D17" s="4" t="s">
        <v>13</v>
      </c>
    </row>
    <row r="18" spans="2:4" x14ac:dyDescent="0.15">
      <c r="B18" s="2">
        <v>1</v>
      </c>
      <c r="C18" s="2" t="e">
        <f>IF(AND($C$15="約定",発注設定!$C$2="買い",発注設定!C10&lt;=#REF!),"利確",IF(AND($C$15="約定",発注設定!$C$2="売り",発注設定!C10&gt;=#REF!),"利確","利確待機"))</f>
        <v>#REF!</v>
      </c>
      <c r="D18" s="6" t="e">
        <f>IF(C18="利確","FNEWORDER()","")</f>
        <v>#REF!</v>
      </c>
    </row>
    <row r="19" spans="2:4" x14ac:dyDescent="0.15">
      <c r="B19" s="2">
        <v>2</v>
      </c>
      <c r="C19" s="2" t="e">
        <f>IF(AND($C$15="約定",発注設定!$C$2="買い",発注設定!C11&lt;=#REF!),"利確",IF(AND($C$15="約定",発注設定!$C$2="売り",発注設定!C11&gt;=#REF!),"利確","利確待機"))</f>
        <v>#REF!</v>
      </c>
      <c r="D19" s="6" t="e">
        <f>IF(C19="利確","FNEWORDER()","")</f>
        <v>#REF!</v>
      </c>
    </row>
    <row r="20" spans="2:4" x14ac:dyDescent="0.15">
      <c r="B20" s="2">
        <v>3</v>
      </c>
      <c r="C20" s="2" t="e">
        <f>IF(AND($C$15="約定",発注設定!$C$2="買い",発注設定!C12&lt;=#REF!),"利確",IF(AND($C$15="約定",発注設定!$C$2="売り",発注設定!C12&gt;=#REF!),"利確","利確待機"))</f>
        <v>#REF!</v>
      </c>
      <c r="D20" s="6" t="e">
        <f>IF(C20="利確","FNEWORDER()","")</f>
        <v>#REF!</v>
      </c>
    </row>
    <row r="21" spans="2:4" x14ac:dyDescent="0.15">
      <c r="B21" s="2">
        <v>4</v>
      </c>
      <c r="C21" s="2" t="e">
        <f>IF(AND($C$15="約定",発注設定!$C$2="買い",発注設定!C13&lt;=#REF!),"利確",IF(AND($C$15="約定",発注設定!$C$2="売り",発注設定!C13&gt;=#REF!),"利確","利確待機"))</f>
        <v>#REF!</v>
      </c>
      <c r="D21" s="6" t="e">
        <f>IF(C21="利確","FNEWORDER()","")</f>
        <v>#REF!</v>
      </c>
    </row>
    <row r="22" spans="2:4" x14ac:dyDescent="0.15">
      <c r="B22" s="2">
        <v>5</v>
      </c>
      <c r="C22" s="2" t="e">
        <f>IF(AND($C$15="約定",発注設定!$C$2="買い",発注設定!C14&lt;=#REF!),"利確",IF(AND($C$15="約定",発注設定!$C$2="売り",発注設定!C14&gt;=#REF!),"利確","利確待機"))</f>
        <v>#REF!</v>
      </c>
      <c r="D22" s="6" t="e">
        <f t="shared" ref="D22" si="0">IF(C22="利確","FNEWORDER()","")</f>
        <v>#REF!</v>
      </c>
    </row>
    <row r="34" spans="1:4" x14ac:dyDescent="0.15">
      <c r="A34" t="s">
        <v>3</v>
      </c>
    </row>
    <row r="35" spans="1:4" x14ac:dyDescent="0.15">
      <c r="B35" t="s">
        <v>14</v>
      </c>
      <c r="C35" t="str">
        <f>情報!$C$3</f>
        <v>まだ</v>
      </c>
    </row>
    <row r="36" spans="1:4" x14ac:dyDescent="0.15">
      <c r="B36" t="s">
        <v>16</v>
      </c>
      <c r="C36" t="str">
        <f>情報!$D$3</f>
        <v>まだ</v>
      </c>
    </row>
    <row r="37" spans="1:4" x14ac:dyDescent="0.15">
      <c r="B37" t="s">
        <v>17</v>
      </c>
      <c r="C37" s="7">
        <f>IF(C36="一部利確",発注設定!C3,発注設定!C20)</f>
        <v>18000</v>
      </c>
    </row>
    <row r="39" spans="1:4" x14ac:dyDescent="0.15">
      <c r="B39" s="5"/>
      <c r="C39" s="4" t="s">
        <v>12</v>
      </c>
      <c r="D39" s="4" t="s">
        <v>13</v>
      </c>
    </row>
    <row r="40" spans="1:4" x14ac:dyDescent="0.15">
      <c r="B40" s="2">
        <v>1</v>
      </c>
      <c r="C40" s="2" t="e">
        <f>IF(AND($C$35="約定",発注設定!$C$2="買い",C37&gt;=#REF!),"損切",IF(AND($C$35="約定",発注設定!$C$2="売り",C37&lt;=#REF!),"損切","損切待機"))</f>
        <v>#REF!</v>
      </c>
      <c r="D40" s="6" t="e">
        <f>IF(C40="損切","FNEWORDER()","")</f>
        <v>#REF!</v>
      </c>
    </row>
  </sheetData>
  <phoneticPr fontId="2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3.5" x14ac:dyDescent="0.15"/>
  <cols>
    <col min="1" max="1" width="3.625" customWidth="1"/>
    <col min="2" max="2" width="29.25" customWidth="1"/>
    <col min="3" max="3" width="12.375" customWidth="1"/>
    <col min="4" max="4" width="17.875" customWidth="1"/>
  </cols>
  <sheetData>
    <row r="1" spans="1:4" x14ac:dyDescent="0.15">
      <c r="A1" t="s">
        <v>10</v>
      </c>
    </row>
    <row r="2" spans="1:4" x14ac:dyDescent="0.15">
      <c r="B2" s="2" t="e">
        <f>[1]!FOPPOSITION("数量",B3,"0")</f>
        <v>#N/A</v>
      </c>
      <c r="C2" s="2" t="s">
        <v>14</v>
      </c>
      <c r="D2" s="2" t="s">
        <v>15</v>
      </c>
    </row>
    <row r="3" spans="1:4" x14ac:dyDescent="0.15">
      <c r="B3" s="2" t="s">
        <v>18</v>
      </c>
      <c r="C3" s="2" t="str">
        <f>IF(B3="***END***","まだ","約定")</f>
        <v>まだ</v>
      </c>
      <c r="D3" s="2" t="str">
        <f>IF(AND(発注設定!C4&lt;&gt;B3,C3="約定"),"一部利確","まだ")</f>
        <v>まだ</v>
      </c>
    </row>
    <row r="5" spans="1:4" x14ac:dyDescent="0.15">
      <c r="C5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発注設定</vt:lpstr>
      <vt:lpstr>発注</vt:lpstr>
      <vt:lpstr>情報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</dc:creator>
  <cp:lastModifiedBy>ryo</cp:lastModifiedBy>
  <dcterms:created xsi:type="dcterms:W3CDTF">2017-02-04T03:21:59Z</dcterms:created>
  <dcterms:modified xsi:type="dcterms:W3CDTF">2017-02-04T04:32:12Z</dcterms:modified>
</cp:coreProperties>
</file>