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oyatsu\Desktop\"/>
    </mc:Choice>
  </mc:AlternateContent>
  <xr:revisionPtr revIDLastSave="0" documentId="13_ncr:1_{748E8BDA-A534-4AEB-A4FC-89F1E6470C6A}" xr6:coauthVersionLast="46" xr6:coauthVersionMax="46" xr10:uidLastSave="{00000000-0000-0000-0000-000000000000}"/>
  <bookViews>
    <workbookView xWindow="-120" yWindow="-120" windowWidth="38640" windowHeight="21390" activeTab="1" xr2:uid="{EFE84CBC-F658-438D-8AC7-F50D4E5A2E14}"/>
  </bookViews>
  <sheets>
    <sheet name="あゆみ" sheetId="2" r:id="rId1"/>
    <sheet name="Board" sheetId="3" r:id="rId2"/>
    <sheet name="ORDQUERY" sheetId="4" r:id="rId3"/>
    <sheet name="Position" sheetId="7" r:id="rId4"/>
    <sheet name="Trigger_ORDQUERY" sheetId="5" r:id="rId5"/>
    <sheet name="Trigger_Position" sheetId="6" r:id="rId6"/>
  </sheets>
  <externalReferences>
    <externalReference r:id="rId7"/>
    <externalReference r:id="rId8"/>
    <externalReference r:id="rId9"/>
  </externalReferences>
  <definedNames>
    <definedName name="_xlnm._FilterDatabase" localSheetId="1" hidden="1">Board!#REF!</definedName>
    <definedName name="Cell_Ord注文中_訂正完了Flg">[1]ORDQUERY!$C$60</definedName>
    <definedName name="Cell_Ord注文中DataEndCount" localSheetId="3">[2]ORDQUERY!$B$58</definedName>
    <definedName name="Cell_Ord注文中DataEndCount">[1]ORDQUERY!$B$58</definedName>
    <definedName name="Cell_Ord約定済_訂正完了Flg" localSheetId="3">[2]ORDQUERY!$C$132</definedName>
    <definedName name="Cell_Ord約定済_訂正完了Flg">[1]ORDQUERY!$C$132</definedName>
    <definedName name="Cell_Ord約定済DataEndCount" localSheetId="3">[2]ORDQUERY!$B$130</definedName>
    <definedName name="Cell_Ord約定済DataEndCount">[1]ORDQUERY!$B$130</definedName>
    <definedName name="Cell_PosDataEndCount" localSheetId="3">Position!$AA$57</definedName>
    <definedName name="Cell_PosDataEndCount">[1]Position!$AA$57</definedName>
    <definedName name="Cell_Pos訂正完了Flg" localSheetId="3">Position!$AB$59</definedName>
    <definedName name="Cell_Pos訂正完了Flg">[1]Position!$AB$59</definedName>
    <definedName name="Cell_コード番号" localSheetId="1">Board!$B$2</definedName>
    <definedName name="List_足設定1_日足WithFlg">あゆみ!$G$3:$G$11</definedName>
    <definedName name="List_単元_1">[1]Utility!$B$4:$B$23</definedName>
    <definedName name="List_単元_10">[1]Utility!$C$4:$C$18</definedName>
    <definedName name="List_単元_100">[1]Utility!$D$4:$D$18</definedName>
    <definedName name="List_銘柄コード_日足">あゆみ!$C$2:$C$11</definedName>
    <definedName name="Table_AllData">あゆみ!$F$15:$IJ$115</definedName>
    <definedName name="Table_BoardAction" localSheetId="1">Board!$C$8:$I$31</definedName>
    <definedName name="Table_BoardUnion" localSheetId="1">Board!$B$2:$O$41</definedName>
    <definedName name="Table_MyORDQUERY_注文中">[1]ORDQUERY!$B$5:$S$54</definedName>
    <definedName name="Table_MyORDQUERY_約定済" localSheetId="3">[2]ORDQUERY!$B$77:$S$126</definedName>
    <definedName name="Table_MyORDQUERY_約定済">[1]ORDQUERY!$B$77:$S$126</definedName>
    <definedName name="Table_MyPosition_Lastday">Position!$AR$5:$BD$54</definedName>
    <definedName name="Table_MyPosition_Today" localSheetId="3">Position!$AA$5:$AM$54</definedName>
    <definedName name="Table_MyPosition_Today">[1]Position!$AA$5:$AM$54</definedName>
    <definedName name="Table_あゆみ1_日足">あゆみ!$F$15:$L$115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57" i="7" l="1"/>
  <c r="AA57" i="7"/>
  <c r="AN54" i="7"/>
  <c r="AN53" i="7"/>
  <c r="AN52" i="7"/>
  <c r="AN51" i="7"/>
  <c r="AN50" i="7"/>
  <c r="AN49" i="7"/>
  <c r="AN48" i="7"/>
  <c r="AN47" i="7"/>
  <c r="AN46" i="7"/>
  <c r="AN45" i="7"/>
  <c r="AN44" i="7"/>
  <c r="AN43" i="7"/>
  <c r="AN42" i="7"/>
  <c r="AN41" i="7"/>
  <c r="AN40" i="7"/>
  <c r="AN39" i="7"/>
  <c r="AN38" i="7"/>
  <c r="AN37" i="7"/>
  <c r="AN36" i="7"/>
  <c r="AN35" i="7"/>
  <c r="AN34" i="7"/>
  <c r="AN33" i="7"/>
  <c r="AN32" i="7"/>
  <c r="AN31" i="7"/>
  <c r="AN30" i="7"/>
  <c r="AN29" i="7"/>
  <c r="AN28" i="7"/>
  <c r="AN27" i="7"/>
  <c r="AN26" i="7"/>
  <c r="AN25" i="7"/>
  <c r="AN24" i="7"/>
  <c r="AN23" i="7"/>
  <c r="AN22" i="7"/>
  <c r="AN21" i="7"/>
  <c r="AN20" i="7"/>
  <c r="AN19" i="7"/>
  <c r="AN18" i="7"/>
  <c r="AN17" i="7"/>
  <c r="AN16" i="7"/>
  <c r="AN15" i="7"/>
  <c r="AN14" i="7"/>
  <c r="AN13" i="7"/>
  <c r="AN12" i="7"/>
  <c r="AN11" i="7"/>
  <c r="AN10" i="7"/>
  <c r="AN9" i="7"/>
  <c r="AN8" i="7"/>
  <c r="AN7" i="7"/>
  <c r="AN6" i="7"/>
  <c r="AN5" i="7"/>
  <c r="B130" i="4"/>
  <c r="U126" i="4"/>
  <c r="T126" i="4"/>
  <c r="U125" i="4"/>
  <c r="T125" i="4"/>
  <c r="U124" i="4"/>
  <c r="T124" i="4"/>
  <c r="U123" i="4"/>
  <c r="T123" i="4"/>
  <c r="U122" i="4"/>
  <c r="T122" i="4"/>
  <c r="U121" i="4"/>
  <c r="T121" i="4"/>
  <c r="U120" i="4"/>
  <c r="T120" i="4"/>
  <c r="U119" i="4"/>
  <c r="T119" i="4"/>
  <c r="U118" i="4"/>
  <c r="T118" i="4"/>
  <c r="U117" i="4"/>
  <c r="T117" i="4"/>
  <c r="U116" i="4"/>
  <c r="T116" i="4"/>
  <c r="U115" i="4"/>
  <c r="T115" i="4"/>
  <c r="U114" i="4"/>
  <c r="T114" i="4"/>
  <c r="U113" i="4"/>
  <c r="T113" i="4"/>
  <c r="U112" i="4"/>
  <c r="T112" i="4"/>
  <c r="U111" i="4"/>
  <c r="T111" i="4"/>
  <c r="U110" i="4"/>
  <c r="T110" i="4"/>
  <c r="U109" i="4"/>
  <c r="T109" i="4"/>
  <c r="U108" i="4"/>
  <c r="T108" i="4"/>
  <c r="U107" i="4"/>
  <c r="T107" i="4"/>
  <c r="U106" i="4"/>
  <c r="T106" i="4"/>
  <c r="U105" i="4"/>
  <c r="T105" i="4"/>
  <c r="U104" i="4"/>
  <c r="T104" i="4"/>
  <c r="U103" i="4"/>
  <c r="T103" i="4"/>
  <c r="U102" i="4"/>
  <c r="T102" i="4"/>
  <c r="U101" i="4"/>
  <c r="T101" i="4"/>
  <c r="U100" i="4"/>
  <c r="T100" i="4"/>
  <c r="U99" i="4"/>
  <c r="T99" i="4"/>
  <c r="U98" i="4"/>
  <c r="T98" i="4"/>
  <c r="U97" i="4"/>
  <c r="T97" i="4"/>
  <c r="U96" i="4"/>
  <c r="T96" i="4"/>
  <c r="U95" i="4"/>
  <c r="T95" i="4"/>
  <c r="U94" i="4"/>
  <c r="T94" i="4"/>
  <c r="U93" i="4"/>
  <c r="T93" i="4"/>
  <c r="U92" i="4"/>
  <c r="T92" i="4"/>
  <c r="U91" i="4"/>
  <c r="T91" i="4"/>
  <c r="U90" i="4"/>
  <c r="T90" i="4"/>
  <c r="U89" i="4"/>
  <c r="T89" i="4"/>
  <c r="U88" i="4"/>
  <c r="T88" i="4"/>
  <c r="U87" i="4"/>
  <c r="T87" i="4"/>
  <c r="U86" i="4"/>
  <c r="T86" i="4"/>
  <c r="U85" i="4"/>
  <c r="T85" i="4"/>
  <c r="U84" i="4"/>
  <c r="T84" i="4"/>
  <c r="U83" i="4"/>
  <c r="T83" i="4"/>
  <c r="U82" i="4"/>
  <c r="T82" i="4"/>
  <c r="U81" i="4"/>
  <c r="T81" i="4"/>
  <c r="U80" i="4"/>
  <c r="T80" i="4"/>
  <c r="U79" i="4"/>
  <c r="T79" i="4"/>
  <c r="U78" i="4"/>
  <c r="T78" i="4"/>
  <c r="U77" i="4"/>
  <c r="T77" i="4"/>
  <c r="B58" i="4"/>
  <c r="T54" i="4"/>
  <c r="T53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F74" i="4" a="1"/>
  <c r="H74" i="4" a="1"/>
  <c r="E74" i="4" a="1"/>
  <c r="E130" i="4" a="1"/>
  <c r="AE57" i="7" a="1"/>
  <c r="O74" i="4" a="1"/>
  <c r="J74" i="4" a="1"/>
  <c r="N74" i="4" a="1"/>
  <c r="E58" i="4" a="1"/>
  <c r="L74" i="4" a="1"/>
  <c r="B74" i="4" a="1"/>
  <c r="Q74" i="4" a="1"/>
  <c r="M74" i="4" a="1"/>
  <c r="S74" i="4" a="1"/>
  <c r="P74" i="4" a="1"/>
  <c r="D74" i="4" a="1"/>
  <c r="K74" i="4" a="1"/>
  <c r="G74" i="4" a="1"/>
  <c r="I74" i="4" a="1"/>
  <c r="R74" i="4" a="1"/>
  <c r="C74" i="4" a="1"/>
  <c r="C130" i="4" l="1"/>
  <c r="C132" i="4" s="1"/>
  <c r="E130" i="4"/>
  <c r="C4" i="5" s="1"/>
  <c r="E58" i="4"/>
  <c r="C3" i="5" s="1"/>
  <c r="AE57" i="7"/>
  <c r="AB57" i="7"/>
  <c r="AB59" i="7" s="1"/>
  <c r="U127" i="4"/>
  <c r="C58" i="4"/>
  <c r="C60" i="4" s="1"/>
  <c r="C74" i="4"/>
  <c r="G74" i="4"/>
  <c r="K74" i="4"/>
  <c r="O74" i="4"/>
  <c r="S74" i="4"/>
  <c r="D74" i="4"/>
  <c r="H74" i="4"/>
  <c r="L74" i="4"/>
  <c r="P74" i="4"/>
  <c r="M74" i="4"/>
  <c r="E74" i="4"/>
  <c r="I74" i="4"/>
  <c r="Q74" i="4"/>
  <c r="B74" i="4"/>
  <c r="F74" i="4"/>
  <c r="J74" i="4"/>
  <c r="N74" i="4"/>
  <c r="R74" i="4"/>
  <c r="B3" i="6" l="1"/>
  <c r="O17" i="3" l="1"/>
  <c r="Q3" i="3"/>
  <c r="B32" i="3" a="1"/>
  <c r="L23" i="3" a="1"/>
  <c r="J3" i="3" a="1"/>
  <c r="N3" i="3" a="1"/>
  <c r="J23" i="3" a="1"/>
  <c r="J13" i="3" a="1"/>
  <c r="F12" i="3" a="1"/>
  <c r="G22" i="3" a="1"/>
  <c r="G13" i="3" a="1"/>
  <c r="E8" i="3" a="1"/>
  <c r="F17" i="3" a="1"/>
  <c r="G20" i="3" a="1"/>
  <c r="F29" i="3" a="1"/>
  <c r="O30" i="3" a="1"/>
  <c r="F10" i="3" a="1"/>
  <c r="F27" i="3" a="1"/>
  <c r="B11" i="3" a="1"/>
  <c r="E17" i="3" a="1"/>
  <c r="B10" i="3" a="1"/>
  <c r="G15" i="3" a="1"/>
  <c r="F13" i="3" a="1"/>
  <c r="E28" i="3" a="1"/>
  <c r="F20" i="3" a="1"/>
  <c r="F18" i="3" a="1"/>
  <c r="O20" i="3" a="1"/>
  <c r="F24" i="3" a="1"/>
  <c r="E24" i="3" a="1"/>
  <c r="F14" i="3" a="1"/>
  <c r="B20" i="3" a="1"/>
  <c r="B17" i="3" a="1"/>
  <c r="E21" i="3" a="1"/>
  <c r="F15" i="3" a="1"/>
  <c r="E18" i="3" a="1"/>
  <c r="E12" i="3" a="1"/>
  <c r="O31" i="3" a="1"/>
  <c r="B7" i="3" a="1"/>
  <c r="F22" i="3" a="1"/>
  <c r="E23" i="3" a="1"/>
  <c r="G18" i="3" a="1"/>
  <c r="G29" i="3" a="1"/>
  <c r="G17" i="3" a="1"/>
  <c r="G21" i="3" a="1"/>
  <c r="P37" i="3" a="1"/>
  <c r="F21" i="3" a="1"/>
  <c r="C2" i="3" a="1"/>
  <c r="O29" i="3" a="1"/>
  <c r="E13" i="3" a="1"/>
  <c r="O18" i="3" a="1"/>
  <c r="B12" i="3" a="1"/>
  <c r="O22" i="3" a="1"/>
  <c r="F26" i="3" a="1"/>
  <c r="B13" i="3" a="1"/>
  <c r="F23" i="3" a="1"/>
  <c r="B26" i="3" a="1"/>
  <c r="G12" i="3" a="1"/>
  <c r="O32" i="3" a="1"/>
  <c r="B29" i="3" a="1"/>
  <c r="B22" i="3" a="1"/>
  <c r="E25" i="3" a="1"/>
  <c r="G23" i="3" a="1"/>
  <c r="H3" i="3" a="1"/>
  <c r="G14" i="3" a="1"/>
  <c r="F19" i="3" a="1"/>
  <c r="O39" i="3" a="1"/>
  <c r="O19" i="3" a="1"/>
  <c r="E10" i="3" a="1"/>
  <c r="G10" i="3" a="1"/>
  <c r="G26" i="3" a="1"/>
  <c r="O33" i="3" a="1"/>
  <c r="E27" i="3" a="1"/>
  <c r="E14" i="3" a="1"/>
  <c r="O34" i="3" a="1"/>
  <c r="G19" i="3" a="1"/>
  <c r="O24" i="3" a="1"/>
  <c r="G11" i="3" a="1"/>
  <c r="G16" i="3" a="1"/>
  <c r="O21" i="3" a="1"/>
  <c r="F9" i="3" a="1"/>
  <c r="B21" i="3" a="1"/>
  <c r="O28" i="3" a="1"/>
  <c r="E26" i="3" a="1"/>
  <c r="B19" i="3" a="1"/>
  <c r="E19" i="3" a="1"/>
  <c r="B24" i="3" a="1"/>
  <c r="H2" i="3" a="1"/>
  <c r="F28" i="3" a="1"/>
  <c r="O35" i="3" a="1"/>
  <c r="F4" i="3" a="1"/>
  <c r="F5" i="3" a="1"/>
  <c r="B16" i="3" a="1"/>
  <c r="E29" i="3" a="1"/>
  <c r="G27" i="3" a="1"/>
  <c r="B27" i="3" a="1"/>
  <c r="B23" i="3" a="1"/>
  <c r="G25" i="3" a="1"/>
  <c r="F16" i="3" a="1"/>
  <c r="B25" i="3" a="1"/>
  <c r="E22" i="3" a="1"/>
  <c r="P36" i="3" a="1"/>
  <c r="O26" i="3" a="1"/>
  <c r="B18" i="3" a="1"/>
  <c r="F11" i="3" a="1"/>
  <c r="G24" i="3" a="1"/>
  <c r="O25" i="3" a="1"/>
  <c r="G28" i="3" a="1"/>
  <c r="B14" i="3" a="1"/>
  <c r="B28" i="3" a="1"/>
  <c r="E16" i="3" a="1"/>
  <c r="E15" i="3" a="1"/>
  <c r="E20" i="3" a="1"/>
  <c r="O27" i="3" a="1"/>
  <c r="B15" i="3" a="1"/>
  <c r="P38" i="3" a="1"/>
  <c r="F3" i="3" a="1"/>
  <c r="E11" i="3" a="1"/>
  <c r="F30" i="3" a="1"/>
  <c r="F25" i="3" a="1"/>
  <c r="G8" i="3" a="1"/>
  <c r="F12" i="3" l="1"/>
  <c r="C41" i="3"/>
  <c r="F3" i="3"/>
  <c r="J20" i="3"/>
  <c r="J18" i="3"/>
  <c r="J16" i="3"/>
  <c r="J14" i="3"/>
  <c r="J19" i="3"/>
  <c r="J15" i="3"/>
  <c r="M21" i="3"/>
  <c r="M19" i="3"/>
  <c r="M17" i="3"/>
  <c r="M15" i="3"/>
  <c r="M13" i="3"/>
  <c r="J21" i="3"/>
  <c r="J17" i="3"/>
  <c r="J13" i="3"/>
  <c r="L21" i="3"/>
  <c r="L19" i="3"/>
  <c r="L17" i="3"/>
  <c r="L15" i="3"/>
  <c r="L13" i="3"/>
  <c r="K21" i="3"/>
  <c r="K19" i="3"/>
  <c r="K17" i="3"/>
  <c r="K15" i="3"/>
  <c r="K13" i="3"/>
  <c r="K18" i="3"/>
  <c r="M16" i="3"/>
  <c r="L16" i="3"/>
  <c r="K20" i="3"/>
  <c r="M20" i="3"/>
  <c r="K16" i="3"/>
  <c r="L20" i="3"/>
  <c r="M14" i="3"/>
  <c r="L14" i="3"/>
  <c r="M18" i="3"/>
  <c r="K14" i="3"/>
  <c r="L18" i="3"/>
  <c r="G17" i="3"/>
  <c r="B26" i="3"/>
  <c r="O27" i="3"/>
  <c r="F4" i="3"/>
  <c r="H4" i="3" s="1"/>
  <c r="E12" i="3"/>
  <c r="G8" i="3"/>
  <c r="F10" i="3"/>
  <c r="G14" i="3"/>
  <c r="F24" i="3"/>
  <c r="E26" i="3"/>
  <c r="G16" i="3"/>
  <c r="O24" i="3"/>
  <c r="O32" i="3"/>
  <c r="E23" i="3"/>
  <c r="E10" i="3"/>
  <c r="G28" i="3"/>
  <c r="G11" i="3"/>
  <c r="B14" i="3"/>
  <c r="E15" i="3"/>
  <c r="E29" i="3"/>
  <c r="P36" i="3"/>
  <c r="O36" i="3" s="1"/>
  <c r="G13" i="3"/>
  <c r="L30" i="3"/>
  <c r="L26" i="3"/>
  <c r="L24" i="3"/>
  <c r="M29" i="3"/>
  <c r="M25" i="3"/>
  <c r="L28" i="3"/>
  <c r="L29" i="3"/>
  <c r="L25" i="3"/>
  <c r="L32" i="3"/>
  <c r="M32" i="3"/>
  <c r="M28" i="3"/>
  <c r="M24" i="3"/>
  <c r="L23" i="3"/>
  <c r="M31" i="3"/>
  <c r="L31" i="3"/>
  <c r="M30" i="3"/>
  <c r="L27" i="3"/>
  <c r="M27" i="3"/>
  <c r="M26" i="3"/>
  <c r="M23" i="3"/>
  <c r="G25" i="3"/>
  <c r="B16" i="3"/>
  <c r="E24" i="3"/>
  <c r="F27" i="3"/>
  <c r="O39" i="3"/>
  <c r="B28" i="3"/>
  <c r="O29" i="3"/>
  <c r="O30" i="3"/>
  <c r="O33" i="3"/>
  <c r="O12" i="3"/>
  <c r="O8" i="3"/>
  <c r="O4" i="3"/>
  <c r="N12" i="3"/>
  <c r="N8" i="3"/>
  <c r="N4" i="3"/>
  <c r="O15" i="3"/>
  <c r="C5" i="3" s="1"/>
  <c r="O11" i="3"/>
  <c r="O7" i="3"/>
  <c r="O3" i="3"/>
  <c r="N15" i="3"/>
  <c r="N11" i="3"/>
  <c r="N7" i="3"/>
  <c r="N3" i="3"/>
  <c r="O14" i="3"/>
  <c r="C4" i="3" s="1"/>
  <c r="O10" i="3"/>
  <c r="F41" i="3" s="1"/>
  <c r="O6" i="3"/>
  <c r="O13" i="3"/>
  <c r="N13" i="3"/>
  <c r="N10" i="3"/>
  <c r="O9" i="3"/>
  <c r="G41" i="3" s="1"/>
  <c r="N5" i="3"/>
  <c r="N9" i="3"/>
  <c r="O5" i="3"/>
  <c r="N6" i="3"/>
  <c r="N14" i="3"/>
  <c r="B10" i="3"/>
  <c r="E22" i="3"/>
  <c r="G27" i="3"/>
  <c r="H3" i="3"/>
  <c r="B7" i="3"/>
  <c r="G10" i="3"/>
  <c r="E11" i="3"/>
  <c r="G12" i="3"/>
  <c r="E13" i="3"/>
  <c r="B15" i="3"/>
  <c r="E17" i="3"/>
  <c r="O18" i="3"/>
  <c r="O19" i="3"/>
  <c r="O20" i="3"/>
  <c r="G6" i="3" s="1"/>
  <c r="E6" i="3" s="1"/>
  <c r="O21" i="3"/>
  <c r="O22" i="3"/>
  <c r="F23" i="3"/>
  <c r="G24" i="3"/>
  <c r="F26" i="3"/>
  <c r="E28" i="3"/>
  <c r="O31" i="3"/>
  <c r="O34" i="3"/>
  <c r="P37" i="3"/>
  <c r="O37" i="3" s="1"/>
  <c r="K32" i="3"/>
  <c r="K28" i="3"/>
  <c r="K24" i="3"/>
  <c r="J32" i="3"/>
  <c r="J28" i="3"/>
  <c r="J24" i="3"/>
  <c r="K26" i="3"/>
  <c r="K31" i="3"/>
  <c r="K27" i="3"/>
  <c r="K23" i="3"/>
  <c r="K30" i="3"/>
  <c r="J31" i="3"/>
  <c r="J27" i="3"/>
  <c r="J23" i="3"/>
  <c r="J30" i="3"/>
  <c r="K29" i="3"/>
  <c r="J26" i="3"/>
  <c r="J29" i="3"/>
  <c r="K25" i="3"/>
  <c r="J25" i="3"/>
  <c r="B25" i="3"/>
  <c r="O26" i="3"/>
  <c r="F29" i="3"/>
  <c r="C2" i="3"/>
  <c r="F5" i="3"/>
  <c r="E14" i="3"/>
  <c r="G15" i="3"/>
  <c r="E16" i="3"/>
  <c r="F18" i="3"/>
  <c r="F19" i="3"/>
  <c r="F20" i="3"/>
  <c r="F21" i="3"/>
  <c r="F22" i="3"/>
  <c r="E25" i="3"/>
  <c r="B27" i="3"/>
  <c r="O28" i="3"/>
  <c r="G29" i="3"/>
  <c r="F30" i="3"/>
  <c r="E19" i="3"/>
  <c r="E21" i="3"/>
  <c r="J11" i="3"/>
  <c r="J9" i="3"/>
  <c r="J7" i="3"/>
  <c r="J5" i="3"/>
  <c r="J3" i="3"/>
  <c r="M10" i="3"/>
  <c r="M8" i="3"/>
  <c r="M6" i="3"/>
  <c r="M4" i="3"/>
  <c r="L10" i="3"/>
  <c r="L8" i="3"/>
  <c r="L6" i="3"/>
  <c r="L4" i="3"/>
  <c r="K10" i="3"/>
  <c r="K8" i="3"/>
  <c r="K6" i="3"/>
  <c r="K4" i="3"/>
  <c r="J10" i="3"/>
  <c r="J8" i="3"/>
  <c r="J6" i="3"/>
  <c r="J4" i="3"/>
  <c r="M11" i="3"/>
  <c r="K7" i="3"/>
  <c r="K9" i="3"/>
  <c r="L7" i="3"/>
  <c r="L11" i="3"/>
  <c r="M5" i="3"/>
  <c r="K11" i="3"/>
  <c r="L5" i="3"/>
  <c r="K5" i="3"/>
  <c r="L3" i="3"/>
  <c r="K3" i="3"/>
  <c r="M9" i="3"/>
  <c r="L9" i="3"/>
  <c r="M3" i="3"/>
  <c r="M7" i="3"/>
  <c r="F11" i="3"/>
  <c r="F13" i="3"/>
  <c r="F17" i="3"/>
  <c r="B18" i="3"/>
  <c r="B19" i="3"/>
  <c r="B20" i="3"/>
  <c r="B21" i="3"/>
  <c r="B22" i="3"/>
  <c r="B23" i="3"/>
  <c r="G23" i="3"/>
  <c r="B24" i="3"/>
  <c r="O25" i="3"/>
  <c r="G26" i="3"/>
  <c r="F28" i="3"/>
  <c r="B32" i="3"/>
  <c r="O35" i="3"/>
  <c r="B12" i="3"/>
  <c r="F15" i="3"/>
  <c r="E18" i="3"/>
  <c r="E20" i="3"/>
  <c r="H2" i="3"/>
  <c r="E8" i="3"/>
  <c r="F9" i="3"/>
  <c r="B11" i="3"/>
  <c r="B13" i="3"/>
  <c r="F14" i="3"/>
  <c r="F16" i="3"/>
  <c r="B17" i="3"/>
  <c r="G18" i="3"/>
  <c r="G19" i="3"/>
  <c r="G20" i="3"/>
  <c r="G21" i="3"/>
  <c r="G22" i="3"/>
  <c r="F25" i="3"/>
  <c r="E27" i="3"/>
  <c r="B29" i="3"/>
  <c r="P38" i="3"/>
  <c r="O38" i="3" s="1"/>
  <c r="B41" i="3"/>
  <c r="D16" i="3" a="1"/>
  <c r="D18" i="3" a="1"/>
  <c r="D23" i="3" a="1"/>
  <c r="H29" i="3" a="1"/>
  <c r="H21" i="3" a="1"/>
  <c r="H23" i="3" a="1"/>
  <c r="D19" i="3" a="1"/>
  <c r="H30" i="3" a="1"/>
  <c r="D21" i="3" a="1"/>
  <c r="H28" i="3" a="1"/>
  <c r="H19" i="3" a="1"/>
  <c r="H16" i="3" a="1"/>
  <c r="D11" i="3" a="1"/>
  <c r="D20" i="3" a="1"/>
  <c r="H22" i="3" a="1"/>
  <c r="D12" i="3" a="1"/>
  <c r="D13" i="3" a="1"/>
  <c r="H20" i="3" a="1"/>
  <c r="D22" i="3" a="1"/>
  <c r="H24" i="3" a="1"/>
  <c r="D15" i="3" a="1"/>
  <c r="H17" i="3" a="1"/>
  <c r="D9" i="3" a="1"/>
  <c r="H26" i="3" a="1"/>
  <c r="D14" i="3" a="1"/>
  <c r="D17" i="3" a="1"/>
  <c r="D10" i="3" a="1"/>
  <c r="H18" i="3" a="1"/>
  <c r="H25" i="3" a="1"/>
  <c r="H27" i="3" a="1"/>
  <c r="H25" i="3" l="1"/>
  <c r="I25" i="3" s="1"/>
  <c r="D14" i="3"/>
  <c r="C14" i="3" s="1"/>
  <c r="D15" i="3"/>
  <c r="C15" i="3" s="1"/>
  <c r="D13" i="3"/>
  <c r="C13" i="3" s="1"/>
  <c r="H19" i="3"/>
  <c r="I19" i="3" s="1"/>
  <c r="D19" i="3"/>
  <c r="C19" i="3" s="1"/>
  <c r="D11" i="3"/>
  <c r="C11" i="3" s="1"/>
  <c r="D18" i="3"/>
  <c r="C18" i="3" s="1"/>
  <c r="H18" i="3"/>
  <c r="I18" i="3" s="1"/>
  <c r="H26" i="3"/>
  <c r="I26" i="3" s="1"/>
  <c r="H24" i="3"/>
  <c r="I24" i="3" s="1"/>
  <c r="D12" i="3"/>
  <c r="C12" i="3" s="1"/>
  <c r="H28" i="3"/>
  <c r="I28" i="3" s="1"/>
  <c r="H23" i="3"/>
  <c r="I23" i="3" s="1"/>
  <c r="D23" i="3"/>
  <c r="H27" i="3"/>
  <c r="I27" i="3" s="1"/>
  <c r="D10" i="3"/>
  <c r="C10" i="3" s="1"/>
  <c r="D9" i="3"/>
  <c r="C9" i="3" s="1"/>
  <c r="D22" i="3"/>
  <c r="C22" i="3" s="1"/>
  <c r="H22" i="3"/>
  <c r="I22" i="3" s="1"/>
  <c r="D21" i="3"/>
  <c r="C21" i="3" s="1"/>
  <c r="H21" i="3"/>
  <c r="I21" i="3" s="1"/>
  <c r="D16" i="3"/>
  <c r="C16" i="3" s="1"/>
  <c r="H16" i="3"/>
  <c r="I16" i="3" s="1"/>
  <c r="D17" i="3"/>
  <c r="C17" i="3" s="1"/>
  <c r="H17" i="3"/>
  <c r="I17" i="3" s="1"/>
  <c r="H20" i="3"/>
  <c r="I20" i="3" s="1"/>
  <c r="D20" i="3"/>
  <c r="C20" i="3" s="1"/>
  <c r="H30" i="3"/>
  <c r="I30" i="3" s="1"/>
  <c r="H29" i="3"/>
  <c r="I29" i="3" s="1"/>
  <c r="O23" i="3"/>
  <c r="G9" i="3"/>
  <c r="H5" i="3"/>
  <c r="C30" i="3"/>
  <c r="E41" i="3"/>
  <c r="C3" i="3"/>
  <c r="IE3" i="2" l="1"/>
  <c r="HW3" i="2"/>
  <c r="HO3" i="2"/>
  <c r="HG3" i="2"/>
  <c r="GY3" i="2"/>
  <c r="GQ3" i="2"/>
  <c r="GI3" i="2"/>
  <c r="GA3" i="2"/>
  <c r="FS3" i="2"/>
  <c r="FK3" i="2"/>
  <c r="FC3" i="2"/>
  <c r="EU3" i="2"/>
  <c r="EM3" i="2"/>
  <c r="EE3" i="2"/>
  <c r="D31" i="2" l="1"/>
  <c r="DW3" i="2"/>
  <c r="DO3" i="2"/>
  <c r="DG3" i="2"/>
  <c r="CY3" i="2"/>
  <c r="CQ3" i="2"/>
  <c r="CI3" i="2"/>
  <c r="IJ13" i="2"/>
  <c r="II13" i="2"/>
  <c r="IE11" i="2" s="1"/>
  <c r="IH13" i="2"/>
  <c r="IG13" i="2"/>
  <c r="IF13" i="2"/>
  <c r="IE13" i="2"/>
  <c r="ID13" i="2"/>
  <c r="IB13" i="2"/>
  <c r="IA13" i="2"/>
  <c r="HW11" i="2" s="1"/>
  <c r="HZ13" i="2"/>
  <c r="HY13" i="2"/>
  <c r="HX13" i="2"/>
  <c r="HW13" i="2"/>
  <c r="HV13" i="2"/>
  <c r="HT13" i="2"/>
  <c r="HS13" i="2"/>
  <c r="HO11" i="2" s="1"/>
  <c r="HR13" i="2"/>
  <c r="HQ13" i="2"/>
  <c r="HP13" i="2"/>
  <c r="HO13" i="2"/>
  <c r="HN13" i="2"/>
  <c r="HL13" i="2"/>
  <c r="HK13" i="2"/>
  <c r="HG11" i="2" s="1"/>
  <c r="HJ13" i="2"/>
  <c r="HI13" i="2"/>
  <c r="HH13" i="2"/>
  <c r="HG13" i="2"/>
  <c r="HF13" i="2"/>
  <c r="HD13" i="2"/>
  <c r="HC13" i="2"/>
  <c r="GY11" i="2" s="1"/>
  <c r="HB13" i="2"/>
  <c r="HA13" i="2"/>
  <c r="GZ13" i="2"/>
  <c r="GY13" i="2"/>
  <c r="GX13" i="2"/>
  <c r="GV13" i="2"/>
  <c r="GU13" i="2"/>
  <c r="GQ11" i="2" s="1"/>
  <c r="GT13" i="2"/>
  <c r="GS13" i="2"/>
  <c r="GR13" i="2"/>
  <c r="GQ13" i="2"/>
  <c r="GP13" i="2"/>
  <c r="GN13" i="2"/>
  <c r="GM13" i="2"/>
  <c r="GI11" i="2" s="1"/>
  <c r="GL13" i="2"/>
  <c r="GK13" i="2"/>
  <c r="GJ13" i="2"/>
  <c r="GI13" i="2"/>
  <c r="GH13" i="2"/>
  <c r="GF13" i="2"/>
  <c r="GE13" i="2"/>
  <c r="GA11" i="2" s="1"/>
  <c r="GD13" i="2"/>
  <c r="GC13" i="2"/>
  <c r="GB13" i="2"/>
  <c r="GA13" i="2"/>
  <c r="FZ13" i="2"/>
  <c r="FX13" i="2"/>
  <c r="FW13" i="2"/>
  <c r="FS11" i="2" s="1"/>
  <c r="FV13" i="2"/>
  <c r="FU13" i="2"/>
  <c r="FT13" i="2"/>
  <c r="FS13" i="2"/>
  <c r="FR13" i="2"/>
  <c r="FP13" i="2"/>
  <c r="FO13" i="2"/>
  <c r="FK11" i="2" s="1"/>
  <c r="FN13" i="2"/>
  <c r="FM13" i="2"/>
  <c r="FL13" i="2"/>
  <c r="FK13" i="2"/>
  <c r="FJ13" i="2"/>
  <c r="FH13" i="2"/>
  <c r="FG13" i="2"/>
  <c r="FC11" i="2" s="1"/>
  <c r="FF13" i="2"/>
  <c r="FE13" i="2"/>
  <c r="FD13" i="2"/>
  <c r="FC13" i="2"/>
  <c r="FB13" i="2"/>
  <c r="EZ13" i="2"/>
  <c r="EY13" i="2"/>
  <c r="EU11" i="2" s="1"/>
  <c r="EX13" i="2"/>
  <c r="EW13" i="2"/>
  <c r="EV13" i="2"/>
  <c r="EU13" i="2"/>
  <c r="ET13" i="2"/>
  <c r="ER13" i="2"/>
  <c r="EQ13" i="2"/>
  <c r="EM11" i="2" s="1"/>
  <c r="EP13" i="2"/>
  <c r="EO13" i="2"/>
  <c r="EN13" i="2"/>
  <c r="EM13" i="2"/>
  <c r="EL13" i="2"/>
  <c r="EJ13" i="2"/>
  <c r="EI13" i="2"/>
  <c r="EE11" i="2" s="1"/>
  <c r="EH13" i="2"/>
  <c r="EG13" i="2"/>
  <c r="EF13" i="2"/>
  <c r="EE13" i="2"/>
  <c r="ED13" i="2"/>
  <c r="EB13" i="2"/>
  <c r="EA13" i="2"/>
  <c r="DW11" i="2" s="1"/>
  <c r="DZ13" i="2"/>
  <c r="DY13" i="2"/>
  <c r="DX13" i="2"/>
  <c r="DW13" i="2"/>
  <c r="DV13" i="2"/>
  <c r="DT13" i="2"/>
  <c r="DS13" i="2"/>
  <c r="DO11" i="2" s="1"/>
  <c r="DR13" i="2"/>
  <c r="DQ13" i="2"/>
  <c r="DP13" i="2"/>
  <c r="DO13" i="2"/>
  <c r="DN13" i="2"/>
  <c r="DL13" i="2"/>
  <c r="DK13" i="2"/>
  <c r="DG11" i="2" s="1"/>
  <c r="DJ13" i="2"/>
  <c r="DI13" i="2"/>
  <c r="DH13" i="2"/>
  <c r="DG13" i="2"/>
  <c r="DF13" i="2"/>
  <c r="DD13" i="2"/>
  <c r="DC13" i="2"/>
  <c r="CY11" i="2" s="1"/>
  <c r="DB13" i="2"/>
  <c r="DA13" i="2"/>
  <c r="CZ13" i="2"/>
  <c r="CY13" i="2"/>
  <c r="CX13" i="2"/>
  <c r="CV13" i="2"/>
  <c r="CU13" i="2"/>
  <c r="CQ11" i="2" s="1"/>
  <c r="CT13" i="2"/>
  <c r="CS13" i="2"/>
  <c r="CR13" i="2"/>
  <c r="CQ13" i="2"/>
  <c r="CP13" i="2"/>
  <c r="CN13" i="2"/>
  <c r="CM13" i="2"/>
  <c r="CI11" i="2" s="1"/>
  <c r="CL13" i="2"/>
  <c r="CK13" i="2"/>
  <c r="CJ13" i="2"/>
  <c r="CI13" i="2"/>
  <c r="CH13" i="2"/>
  <c r="CF13" i="2"/>
  <c r="CE13" i="2"/>
  <c r="CA11" i="2" s="1"/>
  <c r="CD13" i="2"/>
  <c r="CC13" i="2"/>
  <c r="CB13" i="2"/>
  <c r="CA13" i="2"/>
  <c r="BZ13" i="2"/>
  <c r="BX13" i="2"/>
  <c r="BW13" i="2"/>
  <c r="BS11" i="2" s="1"/>
  <c r="BV13" i="2"/>
  <c r="BU13" i="2"/>
  <c r="BT13" i="2"/>
  <c r="BS13" i="2"/>
  <c r="BR13" i="2"/>
  <c r="BP13" i="2"/>
  <c r="BO13" i="2"/>
  <c r="BK11" i="2" s="1"/>
  <c r="BN13" i="2"/>
  <c r="BM13" i="2"/>
  <c r="BL13" i="2"/>
  <c r="BK13" i="2"/>
  <c r="BJ13" i="2"/>
  <c r="BH13" i="2"/>
  <c r="BG13" i="2"/>
  <c r="BC11" i="2" s="1"/>
  <c r="BF13" i="2"/>
  <c r="BE13" i="2"/>
  <c r="BD13" i="2"/>
  <c r="BC13" i="2"/>
  <c r="BB13" i="2"/>
  <c r="AZ13" i="2"/>
  <c r="AY13" i="2"/>
  <c r="AU11" i="2" s="1"/>
  <c r="AX13" i="2"/>
  <c r="AW13" i="2"/>
  <c r="AV13" i="2"/>
  <c r="AU13" i="2"/>
  <c r="AT13" i="2"/>
  <c r="AR13" i="2"/>
  <c r="AQ13" i="2"/>
  <c r="AM11" i="2" s="1"/>
  <c r="AP13" i="2"/>
  <c r="AO13" i="2"/>
  <c r="AN13" i="2"/>
  <c r="AM13" i="2"/>
  <c r="AL13" i="2"/>
  <c r="AJ13" i="2"/>
  <c r="AI13" i="2"/>
  <c r="AE11" i="2" s="1"/>
  <c r="AH13" i="2"/>
  <c r="AG13" i="2"/>
  <c r="AF13" i="2"/>
  <c r="AE13" i="2"/>
  <c r="AD13" i="2"/>
  <c r="AB13" i="2"/>
  <c r="AA13" i="2"/>
  <c r="W11" i="2" s="1"/>
  <c r="Z13" i="2"/>
  <c r="Y13" i="2"/>
  <c r="X13" i="2"/>
  <c r="W13" i="2"/>
  <c r="V13" i="2"/>
  <c r="T13" i="2"/>
  <c r="S13" i="2"/>
  <c r="O11" i="2" s="1"/>
  <c r="R13" i="2"/>
  <c r="Q13" i="2"/>
  <c r="P13" i="2"/>
  <c r="O13" i="2"/>
  <c r="N13" i="2"/>
  <c r="L13" i="2"/>
  <c r="K13" i="2"/>
  <c r="G11" i="2" s="1"/>
  <c r="J13" i="2"/>
  <c r="I13" i="2"/>
  <c r="H13" i="2"/>
  <c r="G13" i="2"/>
  <c r="F13" i="2"/>
  <c r="CA3" i="2"/>
  <c r="BS3" i="2"/>
  <c r="BK3" i="2"/>
  <c r="BC3" i="2"/>
  <c r="AU3" i="2"/>
  <c r="AM3" i="2"/>
  <c r="AE3" i="2"/>
  <c r="W3" i="2"/>
  <c r="O3" i="2"/>
  <c r="G3" i="2"/>
  <c r="CJ4" i="2"/>
  <c r="FD5" i="2"/>
  <c r="FL6" i="2"/>
  <c r="X2" i="2"/>
  <c r="HH7" i="2"/>
  <c r="GR2" i="2"/>
  <c r="X5" i="2"/>
  <c r="EF5" i="2"/>
  <c r="BT5" i="2"/>
  <c r="GB6" i="2"/>
  <c r="GZ5" i="2"/>
  <c r="X3" i="2"/>
  <c r="HP5" i="2"/>
  <c r="DX7" i="2"/>
  <c r="BD6" i="2"/>
  <c r="DH8" i="2"/>
  <c r="AV8" i="2"/>
  <c r="AN6" i="2"/>
  <c r="EV8" i="2"/>
  <c r="EN8" i="2"/>
  <c r="GR7" i="2"/>
  <c r="FD4" i="2"/>
  <c r="X7" i="2"/>
  <c r="CR5" i="2"/>
  <c r="FL7" i="2"/>
  <c r="BD4" i="2"/>
  <c r="GJ8" i="2"/>
  <c r="BL7" i="2"/>
  <c r="AV5" i="2"/>
  <c r="HP4" i="2"/>
  <c r="IF3" i="2"/>
  <c r="GR3" i="2"/>
  <c r="GB8" i="2"/>
  <c r="AF4" i="2"/>
  <c r="IF4" i="2"/>
  <c r="HX2" i="2"/>
  <c r="DX3" i="2"/>
  <c r="GR5" i="2"/>
  <c r="FT4" i="2"/>
  <c r="EV5" i="2"/>
  <c r="GJ6" i="2"/>
  <c r="GZ7" i="2"/>
  <c r="AF5" i="2"/>
  <c r="GR6" i="2"/>
  <c r="FD6" i="2"/>
  <c r="BL3" i="2"/>
  <c r="BD2" i="2"/>
  <c r="HH8" i="2"/>
  <c r="H6" i="2"/>
  <c r="H7" i="2"/>
  <c r="DX8" i="2"/>
  <c r="EN6" i="2"/>
  <c r="CJ5" i="2"/>
  <c r="FT7" i="2"/>
  <c r="EN4" i="2"/>
  <c r="EV4" i="2"/>
  <c r="H4" i="2"/>
  <c r="DP7" i="2"/>
  <c r="BT3" i="2"/>
  <c r="GR8" i="2"/>
  <c r="FT8" i="2"/>
  <c r="GB2" i="2"/>
  <c r="BD7" i="2"/>
  <c r="FT2" i="2"/>
  <c r="HP7" i="2"/>
  <c r="HH2" i="2"/>
  <c r="CJ6" i="2"/>
  <c r="IF5" i="2"/>
  <c r="AN3" i="2"/>
  <c r="FL4" i="2"/>
  <c r="HH5" i="2"/>
  <c r="IF7" i="2"/>
  <c r="GZ6" i="2"/>
  <c r="BT6" i="2"/>
  <c r="CJ8" i="2"/>
  <c r="DH6" i="2"/>
  <c r="CB7" i="2"/>
  <c r="EF4" i="2"/>
  <c r="FD3" i="2"/>
  <c r="BL8" i="2"/>
  <c r="FT3" i="2"/>
  <c r="AN4" i="2"/>
  <c r="CJ3" i="2"/>
  <c r="EV7" i="2"/>
  <c r="EV6" i="2"/>
  <c r="DP8" i="2"/>
  <c r="CJ7" i="2"/>
  <c r="CR6" i="2"/>
  <c r="BT7" i="2"/>
  <c r="BL6" i="2"/>
  <c r="AV2" i="2"/>
  <c r="HH3" i="2"/>
  <c r="EF2" i="2"/>
  <c r="P2" i="2"/>
  <c r="DH3" i="2"/>
  <c r="GJ5" i="2"/>
  <c r="HH6" i="2"/>
  <c r="CB2" i="2"/>
  <c r="BD3" i="2"/>
  <c r="CB3" i="2"/>
  <c r="CR7" i="2"/>
  <c r="H2" i="2"/>
  <c r="CB8" i="2"/>
  <c r="AN8" i="2"/>
  <c r="FD8" i="2"/>
  <c r="BL5" i="2"/>
  <c r="AV4" i="2"/>
  <c r="DP5" i="2"/>
  <c r="HX3" i="2"/>
  <c r="IF2" i="2"/>
  <c r="HX8" i="2"/>
  <c r="GZ4" i="2"/>
  <c r="HX6" i="2"/>
  <c r="HH4" i="2"/>
  <c r="CZ6" i="2"/>
  <c r="AN5" i="2"/>
  <c r="CB6" i="2"/>
  <c r="H3" i="2"/>
  <c r="CZ2" i="2"/>
  <c r="BT2" i="2"/>
  <c r="FT6" i="2"/>
  <c r="FL3" i="2"/>
  <c r="DP6" i="2"/>
  <c r="EV2" i="2"/>
  <c r="HX5" i="2"/>
  <c r="AN7" i="2"/>
  <c r="DH5" i="2"/>
  <c r="BL4" i="2"/>
  <c r="GZ3" i="2"/>
  <c r="DX2" i="2"/>
  <c r="H5" i="2"/>
  <c r="GZ8" i="2"/>
  <c r="H8" i="2"/>
  <c r="GZ2" i="2"/>
  <c r="CR2" i="2"/>
  <c r="BL2" i="2"/>
  <c r="EF7" i="2"/>
  <c r="EV3" i="2"/>
  <c r="GB4" i="2"/>
  <c r="EN7" i="2"/>
  <c r="DP4" i="2"/>
  <c r="X8" i="2"/>
  <c r="CZ5" i="2"/>
  <c r="AN2" i="2"/>
  <c r="BT4" i="2"/>
  <c r="EN5" i="2"/>
  <c r="AF7" i="2"/>
  <c r="EN3" i="2"/>
  <c r="AF8" i="2"/>
  <c r="HP3" i="2"/>
  <c r="GJ4" i="2"/>
  <c r="X4" i="2"/>
  <c r="AF6" i="2"/>
  <c r="DH2" i="2"/>
  <c r="P8" i="2"/>
  <c r="AF2" i="2"/>
  <c r="HX4" i="2"/>
  <c r="CB5" i="2"/>
  <c r="GJ7" i="2"/>
  <c r="CZ7" i="2"/>
  <c r="FL5" i="2"/>
  <c r="FT5" i="2"/>
  <c r="P3" i="2"/>
  <c r="HX7" i="2"/>
  <c r="HP6" i="2"/>
  <c r="X6" i="2"/>
  <c r="CB4" i="2"/>
  <c r="GB5" i="2"/>
  <c r="AV3" i="2"/>
  <c r="DP3" i="2"/>
  <c r="FL2" i="2"/>
  <c r="CR3" i="2"/>
  <c r="CJ2" i="2"/>
  <c r="DX6" i="2"/>
  <c r="AV7" i="2"/>
  <c r="DP2" i="2"/>
  <c r="AF3" i="2"/>
  <c r="BT8" i="2"/>
  <c r="EF3" i="2"/>
  <c r="EN2" i="2"/>
  <c r="CZ8" i="2"/>
  <c r="IF6" i="2"/>
  <c r="DH7" i="2"/>
  <c r="CR8" i="2"/>
  <c r="GJ2" i="2"/>
  <c r="BD8" i="2"/>
  <c r="HP2" i="2"/>
  <c r="AV6" i="2"/>
  <c r="CZ4" i="2"/>
  <c r="HP8" i="2"/>
  <c r="EF8" i="2"/>
  <c r="FL8" i="2"/>
  <c r="GB3" i="2"/>
  <c r="GB7" i="2"/>
  <c r="FD2" i="2"/>
  <c r="IF8" i="2"/>
  <c r="BD5" i="2"/>
  <c r="P6" i="2"/>
  <c r="P5" i="2"/>
  <c r="DX5" i="2"/>
  <c r="CR4" i="2"/>
  <c r="DX4" i="2"/>
  <c r="FD7" i="2"/>
  <c r="CZ3" i="2"/>
  <c r="P7" i="2"/>
  <c r="GR4" i="2"/>
  <c r="P4" i="2"/>
  <c r="GJ3" i="2"/>
  <c r="DH4" i="2"/>
  <c r="EF6" i="2"/>
  <c r="D34" i="2" l="1"/>
  <c r="GA10" i="2"/>
  <c r="FS10" i="2"/>
  <c r="FK10" i="2"/>
  <c r="GQ9" i="2"/>
  <c r="FS9" i="2"/>
  <c r="FK9" i="2"/>
  <c r="GI9" i="2"/>
  <c r="GQ10" i="2"/>
  <c r="GY10" i="2"/>
  <c r="HG10" i="2"/>
  <c r="EE10" i="2"/>
  <c r="DW10" i="2"/>
  <c r="DO9" i="2"/>
  <c r="DO10" i="2"/>
  <c r="DG10" i="2"/>
  <c r="DG9" i="2"/>
  <c r="CY9" i="2"/>
  <c r="CY10" i="2"/>
  <c r="CQ10" i="2"/>
  <c r="CQ9" i="2"/>
  <c r="CI10" i="2"/>
  <c r="CI9" i="2"/>
  <c r="HW9" i="2"/>
  <c r="HW10" i="2"/>
  <c r="IE10" i="2"/>
  <c r="IE9" i="2"/>
  <c r="GY9" i="2"/>
  <c r="GI10" i="2"/>
  <c r="HG9" i="2"/>
  <c r="HO9" i="2"/>
  <c r="HO10" i="2"/>
  <c r="GA9" i="2"/>
  <c r="AE9" i="2"/>
  <c r="EU9" i="2"/>
  <c r="EU10" i="2"/>
  <c r="FC9" i="2"/>
  <c r="FC10" i="2"/>
  <c r="AM9" i="2"/>
  <c r="DW9" i="2"/>
  <c r="EE9" i="2"/>
  <c r="EM9" i="2"/>
  <c r="EM10" i="2"/>
  <c r="BS9" i="2"/>
  <c r="BS10" i="2"/>
  <c r="O9" i="2"/>
  <c r="O10" i="2"/>
  <c r="BC10" i="2"/>
  <c r="CA10" i="2"/>
  <c r="G9" i="2"/>
  <c r="G10" i="2"/>
  <c r="W10" i="2"/>
  <c r="AU10" i="2"/>
  <c r="CA9" i="2"/>
  <c r="BC9" i="2"/>
  <c r="AM10" i="2"/>
  <c r="AU9" i="2"/>
  <c r="BK9" i="2"/>
  <c r="AE10" i="2"/>
  <c r="BK10" i="2"/>
  <c r="W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<sst xmlns="http://schemas.openxmlformats.org/spreadsheetml/2006/main" count="829" uniqueCount="169">
  <si>
    <t>銘柄
コード</t>
    <phoneticPr fontId="17"/>
  </si>
  <si>
    <t>四本足引数</t>
    <rPh sb="0" eb="3">
      <t>ヨンホンアシ</t>
    </rPh>
    <rPh sb="3" eb="5">
      <t>ヒキスウ</t>
    </rPh>
    <phoneticPr fontId="20"/>
  </si>
  <si>
    <t>銘柄コード</t>
    <rPh sb="0" eb="2">
      <t>メイガラ</t>
    </rPh>
    <phoneticPr fontId="20"/>
  </si>
  <si>
    <t>市場</t>
    <rPh sb="0" eb="2">
      <t>シジョウ</t>
    </rPh>
    <phoneticPr fontId="20"/>
  </si>
  <si>
    <t>足種別</t>
    <rPh sb="0" eb="1">
      <t>アシ</t>
    </rPh>
    <rPh sb="1" eb="3">
      <t>シュベツ</t>
    </rPh>
    <phoneticPr fontId="20"/>
  </si>
  <si>
    <t>D</t>
  </si>
  <si>
    <t>取得期間</t>
    <rPh sb="0" eb="2">
      <t>シュトク</t>
    </rPh>
    <rPh sb="2" eb="4">
      <t>キカン</t>
    </rPh>
    <phoneticPr fontId="20"/>
  </si>
  <si>
    <t>昇順降順</t>
    <rPh sb="0" eb="2">
      <t>ショウジュン</t>
    </rPh>
    <rPh sb="2" eb="4">
      <t>コウジュン</t>
    </rPh>
    <phoneticPr fontId="20"/>
  </si>
  <si>
    <t>A</t>
    <phoneticPr fontId="17"/>
  </si>
  <si>
    <t>本数</t>
    <rPh sb="0" eb="2">
      <t>ホンスウ</t>
    </rPh>
    <phoneticPr fontId="20"/>
  </si>
  <si>
    <t>IsCompletedFlg</t>
    <phoneticPr fontId="17"/>
  </si>
  <si>
    <t>IsErasedFlg</t>
    <phoneticPr fontId="17"/>
  </si>
  <si>
    <t>DataCount</t>
    <phoneticPr fontId="17"/>
  </si>
  <si>
    <t>取引日付</t>
  </si>
  <si>
    <t>約定時刻</t>
    <phoneticPr fontId="17"/>
  </si>
  <si>
    <t>始値</t>
    <phoneticPr fontId="17"/>
  </si>
  <si>
    <t>高値</t>
    <rPh sb="0" eb="2">
      <t>タカネ</t>
    </rPh>
    <phoneticPr fontId="20"/>
  </si>
  <si>
    <t>安値</t>
    <rPh sb="0" eb="2">
      <t>ヤスネ</t>
    </rPh>
    <phoneticPr fontId="20"/>
  </si>
  <si>
    <t>終値</t>
    <rPh sb="0" eb="2">
      <t>オワリネ</t>
    </rPh>
    <phoneticPr fontId="20"/>
  </si>
  <si>
    <t>出来高</t>
    <rPh sb="0" eb="3">
      <t>デキダカ</t>
    </rPh>
    <phoneticPr fontId="20"/>
  </si>
  <si>
    <t>SetCount</t>
    <phoneticPr fontId="17"/>
  </si>
  <si>
    <t>GetCount</t>
    <phoneticPr fontId="17"/>
  </si>
  <si>
    <t>値幅上限</t>
    <phoneticPr fontId="17"/>
  </si>
  <si>
    <t>売注文情報</t>
    <rPh sb="0" eb="1">
      <t>ウ</t>
    </rPh>
    <rPh sb="1" eb="3">
      <t>チュウモン</t>
    </rPh>
    <rPh sb="3" eb="5">
      <t>ジョウホウ</t>
    </rPh>
    <phoneticPr fontId="17"/>
  </si>
  <si>
    <t>保有情報</t>
    <rPh sb="0" eb="2">
      <t>ホユウ</t>
    </rPh>
    <rPh sb="2" eb="4">
      <t>ジョウホウ</t>
    </rPh>
    <phoneticPr fontId="17"/>
  </si>
  <si>
    <t>銘柄Summary</t>
    <rPh sb="0" eb="2">
      <t>メイガラ</t>
    </rPh>
    <phoneticPr fontId="17"/>
  </si>
  <si>
    <t>保有数量</t>
    <rPh sb="0" eb="2">
      <t>ホユウ</t>
    </rPh>
    <rPh sb="2" eb="4">
      <t>スウリョウ</t>
    </rPh>
    <phoneticPr fontId="17"/>
  </si>
  <si>
    <t>前日終値</t>
    <rPh sb="0" eb="2">
      <t>ゼンジツ</t>
    </rPh>
    <rPh sb="2" eb="4">
      <t>オワリネ</t>
    </rPh>
    <phoneticPr fontId="17"/>
  </si>
  <si>
    <t>値幅下限</t>
    <phoneticPr fontId="17"/>
  </si>
  <si>
    <t>AskKey</t>
  </si>
  <si>
    <t>評価損益額</t>
  </si>
  <si>
    <t>始値</t>
    <rPh sb="0" eb="1">
      <t>ハジ</t>
    </rPh>
    <rPh sb="1" eb="2">
      <t>ネ</t>
    </rPh>
    <phoneticPr fontId="17"/>
  </si>
  <si>
    <t>前日比(始)</t>
    <rPh sb="0" eb="2">
      <t>ゼンジツ</t>
    </rPh>
    <rPh sb="4" eb="5">
      <t>ハジ</t>
    </rPh>
    <phoneticPr fontId="17"/>
  </si>
  <si>
    <t>銘柄コード</t>
  </si>
  <si>
    <t>評価損益率</t>
    <rPh sb="4" eb="5">
      <t>リツ</t>
    </rPh>
    <phoneticPr fontId="17"/>
  </si>
  <si>
    <t>現在値</t>
    <phoneticPr fontId="20"/>
  </si>
  <si>
    <t>前日比(現)</t>
    <rPh sb="4" eb="5">
      <t>ゲン</t>
    </rPh>
    <phoneticPr fontId="17"/>
  </si>
  <si>
    <t>銘柄名</t>
  </si>
  <si>
    <t>売</t>
    <rPh sb="0" eb="1">
      <t>ウ</t>
    </rPh>
    <phoneticPr fontId="20"/>
  </si>
  <si>
    <t>強度</t>
    <rPh sb="0" eb="2">
      <t>キョウド</t>
    </rPh>
    <phoneticPr fontId="20"/>
  </si>
  <si>
    <t>買</t>
    <rPh sb="0" eb="1">
      <t>カ</t>
    </rPh>
    <phoneticPr fontId="20"/>
  </si>
  <si>
    <t>業種</t>
    <rPh sb="0" eb="2">
      <t>ギョウシュ</t>
    </rPh>
    <phoneticPr fontId="17"/>
  </si>
  <si>
    <t>消</t>
    <rPh sb="0" eb="1">
      <t>ケ</t>
    </rPh>
    <phoneticPr fontId="20"/>
  </si>
  <si>
    <t>数</t>
    <rPh sb="0" eb="1">
      <t>カズ</t>
    </rPh>
    <phoneticPr fontId="20"/>
  </si>
  <si>
    <t>売気配</t>
  </si>
  <si>
    <t>価格</t>
  </si>
  <si>
    <t>買気配</t>
  </si>
  <si>
    <t>数</t>
    <rPh sb="0" eb="1">
      <t>スウ</t>
    </rPh>
    <phoneticPr fontId="20"/>
  </si>
  <si>
    <t>市場</t>
    <rPh sb="0" eb="2">
      <t>シジョウ</t>
    </rPh>
    <phoneticPr fontId="17"/>
  </si>
  <si>
    <t>成行</t>
    <phoneticPr fontId="17"/>
  </si>
  <si>
    <t>IsTOPIX100Flg</t>
    <phoneticPr fontId="17"/>
  </si>
  <si>
    <t>UP</t>
    <phoneticPr fontId="20"/>
  </si>
  <si>
    <t>日経225</t>
    <phoneticPr fontId="17"/>
  </si>
  <si>
    <t>_日経500</t>
  </si>
  <si>
    <t>JPX400</t>
    <phoneticPr fontId="17"/>
  </si>
  <si>
    <t>買注文情報</t>
    <rPh sb="0" eb="1">
      <t>カ</t>
    </rPh>
    <rPh sb="1" eb="3">
      <t>チュウモン</t>
    </rPh>
    <rPh sb="3" eb="5">
      <t>ジョウホウ</t>
    </rPh>
    <phoneticPr fontId="17"/>
  </si>
  <si>
    <t>JASDAQ_TOP20</t>
    <phoneticPr fontId="17"/>
  </si>
  <si>
    <t>マザーズCore</t>
    <phoneticPr fontId="17"/>
  </si>
  <si>
    <t>TOPIX上位</t>
    <phoneticPr fontId="17"/>
  </si>
  <si>
    <t>指数Count</t>
    <phoneticPr fontId="17"/>
  </si>
  <si>
    <t>銘柄情報(RSS)</t>
    <rPh sb="0" eb="2">
      <t>メイガラ</t>
    </rPh>
    <rPh sb="2" eb="4">
      <t>ジョウホウ</t>
    </rPh>
    <phoneticPr fontId="17"/>
  </si>
  <si>
    <t>破綻危険度</t>
    <phoneticPr fontId="17"/>
  </si>
  <si>
    <t>銘柄コード</t>
    <phoneticPr fontId="17"/>
  </si>
  <si>
    <t>現在値</t>
  </si>
  <si>
    <t>買付強度</t>
  </si>
  <si>
    <t>VWAP</t>
  </si>
  <si>
    <t>売約定情報</t>
    <rPh sb="0" eb="1">
      <t>ウ</t>
    </rPh>
    <rPh sb="1" eb="3">
      <t>ヤクジョウ</t>
    </rPh>
    <rPh sb="3" eb="5">
      <t>ジョウホウ</t>
    </rPh>
    <phoneticPr fontId="17"/>
  </si>
  <si>
    <t>買約定情報</t>
    <rPh sb="0" eb="1">
      <t>カ</t>
    </rPh>
    <rPh sb="1" eb="3">
      <t>ヤクジョウ</t>
    </rPh>
    <rPh sb="3" eb="5">
      <t>ジョウホウ</t>
    </rPh>
    <phoneticPr fontId="17"/>
  </si>
  <si>
    <t>前日終値</t>
  </si>
  <si>
    <t>前日比率</t>
  </si>
  <si>
    <t>始値</t>
  </si>
  <si>
    <t>高値</t>
  </si>
  <si>
    <t>安値</t>
  </si>
  <si>
    <t>出来高</t>
  </si>
  <si>
    <t>買気配値</t>
    <phoneticPr fontId="17"/>
  </si>
  <si>
    <t>買気配種別</t>
    <phoneticPr fontId="17"/>
  </si>
  <si>
    <t>UNDER</t>
    <phoneticPr fontId="20"/>
  </si>
  <si>
    <t>買気配数量</t>
    <phoneticPr fontId="17"/>
  </si>
  <si>
    <t>単元株数</t>
    <rPh sb="0" eb="2">
      <t>タンゲン</t>
    </rPh>
    <rPh sb="2" eb="4">
      <t>カブスウ</t>
    </rPh>
    <phoneticPr fontId="17"/>
  </si>
  <si>
    <r>
      <rPr>
        <b/>
        <sz val="11"/>
        <color rgb="FFFF0000"/>
        <rFont val="MyricaM M"/>
        <family val="3"/>
        <charset val="128"/>
      </rPr>
      <t>︽</t>
    </r>
    <phoneticPr fontId="17"/>
  </si>
  <si>
    <t>緊急退避価格訂正</t>
    <rPh sb="0" eb="2">
      <t>キンキュウ</t>
    </rPh>
    <rPh sb="2" eb="4">
      <t>タイヒ</t>
    </rPh>
    <rPh sb="4" eb="6">
      <t>カカク</t>
    </rPh>
    <rPh sb="6" eb="8">
      <t>テイセイ</t>
    </rPh>
    <phoneticPr fontId="17"/>
  </si>
  <si>
    <r>
      <rPr>
        <b/>
        <sz val="11"/>
        <color rgb="FFFF0000"/>
        <rFont val="MyricaM M"/>
        <family val="3"/>
        <charset val="128"/>
      </rPr>
      <t>︾</t>
    </r>
    <phoneticPr fontId="17"/>
  </si>
  <si>
    <t>売気配値</t>
    <phoneticPr fontId="17"/>
  </si>
  <si>
    <t>SpeedShot注文株数</t>
    <rPh sb="9" eb="11">
      <t>チュウモン</t>
    </rPh>
    <rPh sb="11" eb="13">
      <t>カブスウ</t>
    </rPh>
    <phoneticPr fontId="17"/>
  </si>
  <si>
    <t>売気配種別</t>
    <phoneticPr fontId="17"/>
  </si>
  <si>
    <t>売気配数量</t>
  </si>
  <si>
    <t>値幅上限</t>
  </si>
  <si>
    <t>値幅下限</t>
  </si>
  <si>
    <t>PBR</t>
  </si>
  <si>
    <t>PER</t>
  </si>
  <si>
    <t>EPS</t>
  </si>
  <si>
    <t>HV</t>
  </si>
  <si>
    <t>破綻危険度</t>
  </si>
  <si>
    <t>TOPIX100Flg</t>
    <phoneticPr fontId="17"/>
  </si>
  <si>
    <t>保有数量</t>
  </si>
  <si>
    <t>可能数量</t>
    <phoneticPr fontId="17"/>
  </si>
  <si>
    <t>注文中数量</t>
    <phoneticPr fontId="17"/>
  </si>
  <si>
    <t>注文中リスト</t>
    <rPh sb="0" eb="3">
      <t>チュウモンチュウ</t>
    </rPh>
    <phoneticPr fontId="17"/>
  </si>
  <si>
    <t>銘柄名</t>
    <rPh sb="0" eb="2">
      <t>メイガラ</t>
    </rPh>
    <rPh sb="2" eb="3">
      <t>メイ</t>
    </rPh>
    <phoneticPr fontId="20"/>
  </si>
  <si>
    <t>注文番号</t>
    <rPh sb="0" eb="2">
      <t>チュウモン</t>
    </rPh>
    <rPh sb="2" eb="4">
      <t>バンゴウ</t>
    </rPh>
    <phoneticPr fontId="20"/>
  </si>
  <si>
    <t>注文状態</t>
    <rPh sb="0" eb="2">
      <t>チュウモン</t>
    </rPh>
    <rPh sb="2" eb="4">
      <t>ジョウタイ</t>
    </rPh>
    <phoneticPr fontId="20"/>
  </si>
  <si>
    <t>約定状態</t>
    <rPh sb="0" eb="2">
      <t>ヤクジョウ</t>
    </rPh>
    <rPh sb="2" eb="4">
      <t>ジョウタイ</t>
    </rPh>
    <phoneticPr fontId="20"/>
  </si>
  <si>
    <t>売買</t>
    <rPh sb="0" eb="2">
      <t>バイバイ</t>
    </rPh>
    <phoneticPr fontId="20"/>
  </si>
  <si>
    <t>手数料プラン</t>
    <rPh sb="0" eb="3">
      <t>テスウリョウ</t>
    </rPh>
    <phoneticPr fontId="20"/>
  </si>
  <si>
    <t>受付日時</t>
  </si>
  <si>
    <t>有効期間</t>
  </si>
  <si>
    <t>有効日付</t>
  </si>
  <si>
    <t>注文株数</t>
  </si>
  <si>
    <t>未約定株数</t>
  </si>
  <si>
    <t>約定株数</t>
  </si>
  <si>
    <t>執行条件</t>
  </si>
  <si>
    <t>注文単価</t>
    <phoneticPr fontId="17"/>
  </si>
  <si>
    <t>平均約定単価</t>
    <phoneticPr fontId="17"/>
  </si>
  <si>
    <t>取消可能状態</t>
  </si>
  <si>
    <t>訂正可能状態</t>
  </si>
  <si>
    <t>完出力Flg</t>
    <rPh sb="0" eb="1">
      <t>カン</t>
    </rPh>
    <rPh sb="1" eb="3">
      <t>シュツリョク</t>
    </rPh>
    <phoneticPr fontId="17"/>
  </si>
  <si>
    <t>***END***</t>
  </si>
  <si>
    <t>***END***個数</t>
  </si>
  <si>
    <t>Ord訂正完了Flg</t>
    <rPh sb="3" eb="5">
      <t>テイセイ</t>
    </rPh>
    <rPh sb="5" eb="7">
      <t>カンリョウ</t>
    </rPh>
    <phoneticPr fontId="17"/>
  </si>
  <si>
    <t>約定済リスト</t>
    <rPh sb="0" eb="2">
      <t>ヤクジョウ</t>
    </rPh>
    <rPh sb="2" eb="3">
      <t>ズ</t>
    </rPh>
    <phoneticPr fontId="17"/>
  </si>
  <si>
    <t>注文表更新Trigger</t>
    <rPh sb="0" eb="2">
      <t>チュウモン</t>
    </rPh>
    <rPh sb="2" eb="3">
      <t>ヒョウ</t>
    </rPh>
    <rPh sb="3" eb="5">
      <t>コウシン</t>
    </rPh>
    <phoneticPr fontId="17"/>
  </si>
  <si>
    <t>注文中</t>
    <rPh sb="0" eb="3">
      <t>チュウモンチュウ</t>
    </rPh>
    <phoneticPr fontId="17"/>
  </si>
  <si>
    <t>約定済み</t>
    <rPh sb="0" eb="2">
      <t>ヤクジョウ</t>
    </rPh>
    <rPh sb="2" eb="3">
      <t>ズ</t>
    </rPh>
    <phoneticPr fontId="17"/>
  </si>
  <si>
    <t>Position表更新Trigger</t>
    <rPh sb="8" eb="9">
      <t>ヒョウ</t>
    </rPh>
    <rPh sb="9" eb="11">
      <t>コウシン</t>
    </rPh>
    <phoneticPr fontId="17"/>
  </si>
  <si>
    <t>Today</t>
    <phoneticPr fontId="17"/>
  </si>
  <si>
    <t>Lastday</t>
    <phoneticPr fontId="17"/>
  </si>
  <si>
    <t>注文中数量</t>
  </si>
  <si>
    <t>可能数量</t>
  </si>
  <si>
    <t>約定数量</t>
    <phoneticPr fontId="17"/>
  </si>
  <si>
    <t>取得単価</t>
  </si>
  <si>
    <t>参考単価</t>
    <rPh sb="0" eb="2">
      <t>サンコウ</t>
    </rPh>
    <rPh sb="2" eb="4">
      <t>タンカ</t>
    </rPh>
    <phoneticPr fontId="17"/>
  </si>
  <si>
    <t>取得金額</t>
  </si>
  <si>
    <t>評価金額</t>
  </si>
  <si>
    <t>評価損益率</t>
  </si>
  <si>
    <t>預り区分</t>
  </si>
  <si>
    <t>約定数量</t>
  </si>
  <si>
    <t>損益合計額</t>
    <rPh sb="2" eb="4">
      <t>ゴウケイ</t>
    </rPh>
    <phoneticPr fontId="17"/>
  </si>
  <si>
    <t>Pos訂正完了Flg</t>
    <rPh sb="3" eb="5">
      <t>テイセイ</t>
    </rPh>
    <rPh sb="5" eb="7">
      <t>カンリョウ</t>
    </rPh>
    <phoneticPr fontId="17"/>
  </si>
  <si>
    <t>=POSITION("","0","銘柄コード",AA5)</t>
    <phoneticPr fontId="17"/>
  </si>
  <si>
    <t>=POSITION("","0","銘柄名",AB5)</t>
    <phoneticPr fontId="17"/>
  </si>
  <si>
    <t>=POSITION("","0","保有数量",AC5)</t>
    <phoneticPr fontId="17"/>
  </si>
  <si>
    <t>=POSITION("","0","注文中数量",AD5)</t>
    <phoneticPr fontId="17"/>
  </si>
  <si>
    <t>=POSITION("","0","可能数量",AE5)</t>
    <phoneticPr fontId="17"/>
  </si>
  <si>
    <t>=POSITION("","0","約定数量",AF5)</t>
    <phoneticPr fontId="17"/>
  </si>
  <si>
    <t>=POSITION("","0","取得単価",AG5)</t>
    <phoneticPr fontId="17"/>
  </si>
  <si>
    <t>=POSITION("","0","参考単価",AH5)</t>
    <phoneticPr fontId="17"/>
  </si>
  <si>
    <t>=POSITION("","0","取得金額",AI5)</t>
    <phoneticPr fontId="17"/>
  </si>
  <si>
    <t>=POSITION("","0","評価金額",AJ5)</t>
    <phoneticPr fontId="17"/>
  </si>
  <si>
    <t>=POSITION("","0","評価損益額",AK5)</t>
    <phoneticPr fontId="17"/>
  </si>
  <si>
    <t>=POSITION("","0","評価損益率",AL5)</t>
    <phoneticPr fontId="17"/>
  </si>
  <si>
    <t>=POSITION("","0","預り区分",AM5)</t>
    <phoneticPr fontId="17"/>
  </si>
  <si>
    <t>=ORDQUERY("1","銘柄コード",B5)</t>
    <phoneticPr fontId="17"/>
  </si>
  <si>
    <t>=ORDQUERY("1","銘柄名",C5)</t>
    <phoneticPr fontId="17"/>
  </si>
  <si>
    <t>=ORDQUERY("1","注文番号",D5)</t>
    <phoneticPr fontId="17"/>
  </si>
  <si>
    <t>=ORDQUERY("1","注文状態",E5)</t>
    <phoneticPr fontId="17"/>
  </si>
  <si>
    <t>=ORDQUERY("1","約定状態",F5)</t>
    <phoneticPr fontId="17"/>
  </si>
  <si>
    <t>=ORDQUERY("1","売買",G5)</t>
    <phoneticPr fontId="17"/>
  </si>
  <si>
    <t>=ORDQUERY("1","手数料プラン",H5)</t>
    <phoneticPr fontId="17"/>
  </si>
  <si>
    <t>=ORDQUERY("1","受付日時",I5)</t>
    <phoneticPr fontId="17"/>
  </si>
  <si>
    <t>=ORDQUERY("1","有効期間",J5)</t>
    <phoneticPr fontId="17"/>
  </si>
  <si>
    <t>=ORDQUERY("1","有効日付",K5)</t>
    <phoneticPr fontId="17"/>
  </si>
  <si>
    <t>=ORDQUERY("1","注文株数",L5)</t>
    <phoneticPr fontId="17"/>
  </si>
  <si>
    <t>=ORDQUERY("1","未約定株数",M5)</t>
    <phoneticPr fontId="17"/>
  </si>
  <si>
    <t>=ORDQUERY("1","約定株数",N5)</t>
    <phoneticPr fontId="17"/>
  </si>
  <si>
    <t>=ORDQUERY("1","執行条件",O5)</t>
    <phoneticPr fontId="17"/>
  </si>
  <si>
    <t>=ORDQUERY("1","注文単価",P5)</t>
    <phoneticPr fontId="17"/>
  </si>
  <si>
    <t>=ORDQUERY("1","平均約定単価",Q5)</t>
    <phoneticPr fontId="17"/>
  </si>
  <si>
    <t>=ORDQUERY("1","取消可能状態",R5)</t>
    <phoneticPr fontId="17"/>
  </si>
  <si>
    <t>=ORDQUERY("1","訂正可能状態",S5)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</si>
</sst>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¥&quot;#,##0;[Red]&quot;¥&quot;\-#,##0"/>
    <numFmt numFmtId="176" formatCode="yyyy/m/d;@"/>
    <numFmt numFmtId="177" formatCode="h:mm;@"/>
    <numFmt numFmtId="178" formatCode="0\ &quot;株&quot;"/>
    <numFmt numFmtId="179" formatCode="0_ ;[Red]\-0\ "/>
    <numFmt numFmtId="180" formatCode="0.0%"/>
    <numFmt numFmtId="181" formatCode="#,##0;&quot;△ &quot;#,##0"/>
    <numFmt numFmtId="182" formatCode="\(General\)"/>
    <numFmt numFmtId="183" formatCode="#,##0_ "/>
    <numFmt numFmtId="184" formatCode="0_);[Red]\(0\)"/>
    <numFmt numFmtId="185" formatCode="0.0"/>
    <numFmt numFmtId="186" formatCode="0.0_ "/>
    <numFmt numFmtId="187" formatCode="0.0_ ;[Red]\-0.0\ "/>
    <numFmt numFmtId="188" formatCode="0.0_);[Red]\(0.0\)"/>
    <numFmt numFmtId="189" formatCode="[$-F400]h:mm:ss\ AM/PM"/>
  </numFmts>
  <fonts count="4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9C6500"/>
      <name val="游ゴシック"/>
      <family val="2"/>
      <charset val="128"/>
      <scheme val="minor"/>
    </font>
    <font>
      <sz val="11"/>
      <color rgb="FF000000"/>
      <name val="游ゴシック"/>
      <family val="3"/>
      <charset val="128"/>
    </font>
    <font>
      <sz val="11"/>
      <color theme="1"/>
      <name val="游ゴシック Medium"/>
      <family val="3"/>
      <charset val="128"/>
    </font>
    <font>
      <b/>
      <sz val="12"/>
      <color theme="1"/>
      <name val="游ゴシック Medium"/>
      <family val="3"/>
      <charset val="128"/>
    </font>
    <font>
      <b/>
      <sz val="12"/>
      <color rgb="FFFF0000"/>
      <name val="游ゴシック Medium"/>
      <family val="3"/>
      <charset val="128"/>
    </font>
    <font>
      <sz val="11"/>
      <name val="游ゴシック Medium"/>
      <family val="3"/>
      <charset val="128"/>
    </font>
    <font>
      <sz val="11"/>
      <color theme="0" tint="-0.499984740745262"/>
      <name val="游ゴシック Medium"/>
      <family val="3"/>
      <charset val="128"/>
    </font>
    <font>
      <sz val="11"/>
      <color theme="0" tint="-0.34998626667073579"/>
      <name val="游ゴシック Medium"/>
      <family val="3"/>
      <charset val="128"/>
    </font>
    <font>
      <b/>
      <sz val="11"/>
      <name val="游ゴシック Medium"/>
      <family val="3"/>
      <charset val="128"/>
    </font>
    <font>
      <sz val="11"/>
      <color rgb="FFC00000"/>
      <name val="游ゴシック Medium"/>
      <family val="3"/>
      <charset val="128"/>
    </font>
    <font>
      <sz val="11"/>
      <color rgb="FFFF0000"/>
      <name val="游ゴシック Medium"/>
      <family val="3"/>
      <charset val="128"/>
    </font>
    <font>
      <sz val="11"/>
      <color rgb="FF0070C0"/>
      <name val="游ゴシック Medium"/>
      <family val="3"/>
      <charset val="128"/>
    </font>
    <font>
      <b/>
      <sz val="11"/>
      <color rgb="FFFF0000"/>
      <name val="游ゴシック Medium"/>
      <family val="3"/>
      <charset val="128"/>
    </font>
    <font>
      <b/>
      <sz val="11"/>
      <color rgb="FFFF0000"/>
      <name val="MyricaM M"/>
      <family val="3"/>
      <charset val="128"/>
    </font>
    <font>
      <b/>
      <sz val="11"/>
      <color theme="1"/>
      <name val="游ゴシック Medium"/>
      <family val="3"/>
      <charset val="128"/>
    </font>
    <font>
      <sz val="11"/>
      <color theme="1" tint="0.249977111117893"/>
      <name val="游ゴシック Medium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2"/>
      <charset val="128"/>
    </font>
    <font>
      <b/>
      <sz val="9"/>
      <color rgb="FF0070C0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8F3"/>
        <bgColor indexed="64"/>
      </patternFill>
    </fill>
    <fill>
      <patternFill patternType="solid">
        <fgColor rgb="FFEFECF4"/>
        <bgColor indexed="64"/>
      </patternFill>
    </fill>
    <fill>
      <patternFill patternType="solid">
        <fgColor rgb="FFEBF6DE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CFEF9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9" fillId="0" borderId="0">
      <alignment vertical="center"/>
    </xf>
  </cellStyleXfs>
  <cellXfs count="279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76" fontId="18" fillId="0" borderId="0" xfId="0" applyNumberFormat="1" applyFont="1" applyAlignment="1">
      <alignment horizontal="center"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right" vertical="center"/>
    </xf>
    <xf numFmtId="0" fontId="21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9" fontId="18" fillId="0" borderId="0" xfId="1" applyFont="1" applyFill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0" xfId="36" applyFont="1" applyAlignment="1">
      <alignment horizontal="center" vertical="center" wrapText="1"/>
    </xf>
    <xf numFmtId="176" fontId="22" fillId="0" borderId="14" xfId="37" applyNumberFormat="1" applyFont="1" applyBorder="1" applyAlignment="1">
      <alignment horizontal="center" vertical="center" wrapText="1"/>
    </xf>
    <xf numFmtId="20" fontId="22" fillId="0" borderId="25" xfId="37" applyNumberFormat="1" applyFont="1" applyBorder="1" applyAlignment="1">
      <alignment horizontal="center" vertical="center" wrapText="1"/>
    </xf>
    <xf numFmtId="0" fontId="22" fillId="0" borderId="25" xfId="37" applyFont="1" applyBorder="1" applyAlignment="1">
      <alignment horizontal="center" vertical="center" wrapText="1"/>
    </xf>
    <xf numFmtId="0" fontId="22" fillId="0" borderId="15" xfId="37" applyFont="1" applyBorder="1" applyAlignment="1">
      <alignment horizontal="right" vertical="center" wrapText="1"/>
    </xf>
    <xf numFmtId="0" fontId="22" fillId="0" borderId="0" xfId="37" applyFont="1" applyAlignment="1">
      <alignment horizontal="right" vertical="center" wrapText="1"/>
    </xf>
    <xf numFmtId="14" fontId="0" fillId="0" borderId="14" xfId="0" applyNumberFormat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0" fontId="0" fillId="0" borderId="25" xfId="0" applyBorder="1">
      <alignment vertical="center"/>
    </xf>
    <xf numFmtId="21" fontId="18" fillId="0" borderId="0" xfId="0" applyNumberFormat="1" applyFon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0" fillId="0" borderId="0" xfId="0">
      <alignment vertical="center"/>
    </xf>
    <xf numFmtId="0" fontId="26" fillId="0" borderId="0" xfId="0" applyFont="1">
      <alignment vertical="center"/>
    </xf>
    <xf numFmtId="0" fontId="26" fillId="0" borderId="0" xfId="234" applyFont="1" applyAlignment="1">
      <alignment horizontal="center" vertical="center"/>
    </xf>
    <xf numFmtId="0" fontId="27" fillId="33" borderId="10" xfId="234" applyFont="1" applyFill="1" applyBorder="1" applyAlignment="1">
      <alignment horizontal="center" vertical="center" wrapText="1" shrinkToFit="1"/>
    </xf>
    <xf numFmtId="0" fontId="26" fillId="34" borderId="24" xfId="234" applyFont="1" applyFill="1" applyBorder="1" applyAlignment="1">
      <alignment horizontal="center" vertical="center"/>
    </xf>
    <xf numFmtId="178" fontId="29" fillId="36" borderId="14" xfId="234" applyNumberFormat="1" applyFont="1" applyFill="1" applyBorder="1" applyAlignment="1">
      <alignment horizontal="center" vertical="center" shrinkToFit="1"/>
    </xf>
    <xf numFmtId="0" fontId="26" fillId="37" borderId="25" xfId="234" applyFont="1" applyFill="1" applyBorder="1" applyAlignment="1">
      <alignment horizontal="center" vertical="center"/>
    </xf>
    <xf numFmtId="0" fontId="26" fillId="34" borderId="25" xfId="234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shrinkToFit="1"/>
    </xf>
    <xf numFmtId="0" fontId="30" fillId="0" borderId="25" xfId="0" applyFont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shrinkToFit="1"/>
    </xf>
    <xf numFmtId="0" fontId="26" fillId="0" borderId="25" xfId="0" applyFont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center" shrinkToFit="1"/>
    </xf>
    <xf numFmtId="0" fontId="31" fillId="0" borderId="37" xfId="234" applyFont="1" applyBorder="1" applyAlignment="1">
      <alignment horizontal="center" vertical="center" shrinkToFit="1"/>
    </xf>
    <xf numFmtId="0" fontId="31" fillId="0" borderId="38" xfId="234" applyFont="1" applyBorder="1" applyAlignment="1">
      <alignment horizontal="center" vertical="center" shrinkToFit="1"/>
    </xf>
    <xf numFmtId="0" fontId="29" fillId="0" borderId="39" xfId="234" applyFont="1" applyBorder="1" applyAlignment="1">
      <alignment horizontal="center" vertical="center" shrinkToFit="1"/>
    </xf>
    <xf numFmtId="0" fontId="29" fillId="0" borderId="40" xfId="234" applyFont="1" applyBorder="1" applyAlignment="1">
      <alignment horizontal="center" vertical="center" shrinkToFit="1"/>
    </xf>
    <xf numFmtId="0" fontId="29" fillId="0" borderId="41" xfId="234" applyFont="1" applyBorder="1" applyAlignment="1">
      <alignment horizontal="center" vertical="center" shrinkToFit="1"/>
    </xf>
    <xf numFmtId="0" fontId="29" fillId="0" borderId="15" xfId="234" applyFont="1" applyBorder="1" applyAlignment="1">
      <alignment horizontal="center" vertical="center" shrinkToFit="1"/>
    </xf>
    <xf numFmtId="0" fontId="29" fillId="0" borderId="15" xfId="1" applyNumberFormat="1" applyFont="1" applyFill="1" applyBorder="1" applyAlignment="1">
      <alignment horizontal="center" vertical="center" shrinkToFit="1"/>
    </xf>
    <xf numFmtId="0" fontId="26" fillId="0" borderId="41" xfId="0" applyFont="1" applyBorder="1" applyAlignment="1">
      <alignment horizontal="center" vertical="center" shrinkToFit="1"/>
    </xf>
    <xf numFmtId="179" fontId="26" fillId="0" borderId="15" xfId="0" applyNumberFormat="1" applyFont="1" applyBorder="1" applyAlignment="1">
      <alignment horizontal="center" vertical="center" shrinkToFit="1"/>
    </xf>
    <xf numFmtId="0" fontId="26" fillId="0" borderId="42" xfId="0" applyFont="1" applyBorder="1" applyAlignment="1">
      <alignment horizontal="center" vertical="center" shrinkToFit="1"/>
    </xf>
    <xf numFmtId="180" fontId="26" fillId="0" borderId="43" xfId="1" applyNumberFormat="1" applyFont="1" applyFill="1" applyBorder="1" applyAlignment="1">
      <alignment horizontal="center" vertical="center" shrinkToFit="1"/>
    </xf>
    <xf numFmtId="0" fontId="31" fillId="0" borderId="44" xfId="234" applyFont="1" applyBorder="1" applyAlignment="1">
      <alignment horizontal="center" vertical="center" shrinkToFit="1"/>
    </xf>
    <xf numFmtId="6" fontId="29" fillId="36" borderId="14" xfId="234" applyNumberFormat="1" applyFont="1" applyFill="1" applyBorder="1" applyAlignment="1">
      <alignment horizontal="center" vertical="center" shrinkToFit="1"/>
    </xf>
    <xf numFmtId="0" fontId="26" fillId="37" borderId="25" xfId="0" applyFont="1" applyFill="1" applyBorder="1" applyAlignment="1">
      <alignment horizontal="center" vertical="center" shrinkToFit="1"/>
    </xf>
    <xf numFmtId="3" fontId="26" fillId="0" borderId="45" xfId="267" applyNumberFormat="1" applyFont="1" applyBorder="1" applyAlignment="1">
      <alignment horizontal="center" vertical="center"/>
    </xf>
    <xf numFmtId="0" fontId="26" fillId="0" borderId="40" xfId="267" applyFont="1" applyBorder="1" applyAlignment="1">
      <alignment horizontal="center" vertical="center"/>
    </xf>
    <xf numFmtId="0" fontId="29" fillId="36" borderId="14" xfId="234" applyFont="1" applyFill="1" applyBorder="1" applyAlignment="1">
      <alignment horizontal="center" vertical="center" shrinkToFit="1"/>
    </xf>
    <xf numFmtId="179" fontId="33" fillId="37" borderId="25" xfId="234" applyNumberFormat="1" applyFont="1" applyFill="1" applyBorder="1" applyAlignment="1">
      <alignment horizontal="center" vertical="center" shrinkToFit="1"/>
    </xf>
    <xf numFmtId="0" fontId="33" fillId="37" borderId="25" xfId="234" applyFont="1" applyFill="1" applyBorder="1" applyAlignment="1">
      <alignment horizontal="center" vertical="center"/>
    </xf>
    <xf numFmtId="3" fontId="26" fillId="0" borderId="14" xfId="267" applyNumberFormat="1" applyFont="1" applyBorder="1" applyAlignment="1">
      <alignment horizontal="center" vertical="center"/>
    </xf>
    <xf numFmtId="0" fontId="26" fillId="0" borderId="15" xfId="267" applyFont="1" applyBorder="1" applyAlignment="1">
      <alignment horizontal="center" vertical="center" shrinkToFit="1"/>
    </xf>
    <xf numFmtId="181" fontId="26" fillId="0" borderId="14" xfId="234" applyNumberFormat="1" applyFont="1" applyBorder="1" applyAlignment="1">
      <alignment horizontal="center" vertical="center" shrinkToFit="1"/>
    </xf>
    <xf numFmtId="180" fontId="32" fillId="0" borderId="25" xfId="234" applyNumberFormat="1" applyFont="1" applyBorder="1" applyAlignment="1">
      <alignment horizontal="center" vertical="center"/>
    </xf>
    <xf numFmtId="0" fontId="32" fillId="0" borderId="25" xfId="234" applyFont="1" applyBorder="1" applyAlignment="1">
      <alignment horizontal="center" vertical="center"/>
    </xf>
    <xf numFmtId="180" fontId="32" fillId="0" borderId="25" xfId="1" applyNumberFormat="1" applyFont="1" applyFill="1" applyBorder="1" applyAlignment="1">
      <alignment horizontal="center" vertical="center"/>
    </xf>
    <xf numFmtId="0" fontId="26" fillId="0" borderId="15" xfId="267" applyFont="1" applyBorder="1" applyAlignment="1">
      <alignment horizontal="center" vertical="center"/>
    </xf>
    <xf numFmtId="0" fontId="26" fillId="0" borderId="25" xfId="234" applyFont="1" applyBorder="1" applyAlignment="1">
      <alignment horizontal="center" vertical="center" shrinkToFit="1"/>
    </xf>
    <xf numFmtId="0" fontId="26" fillId="0" borderId="15" xfId="234" applyFont="1" applyBorder="1" applyAlignment="1">
      <alignment horizontal="center" vertical="center" shrinkToFit="1"/>
    </xf>
    <xf numFmtId="0" fontId="29" fillId="0" borderId="14" xfId="234" applyFont="1" applyBorder="1" applyAlignment="1">
      <alignment horizontal="center" vertical="center"/>
    </xf>
    <xf numFmtId="0" fontId="29" fillId="38" borderId="25" xfId="234" applyFont="1" applyFill="1" applyBorder="1" applyAlignment="1">
      <alignment horizontal="center" vertical="center"/>
    </xf>
    <xf numFmtId="0" fontId="26" fillId="38" borderId="25" xfId="234" applyFont="1" applyFill="1" applyBorder="1" applyAlignment="1">
      <alignment horizontal="center" vertical="center" shrinkToFit="1"/>
    </xf>
    <xf numFmtId="0" fontId="34" fillId="38" borderId="25" xfId="234" applyFont="1" applyFill="1" applyBorder="1" applyAlignment="1">
      <alignment horizontal="center" vertical="center"/>
    </xf>
    <xf numFmtId="0" fontId="34" fillId="38" borderId="15" xfId="234" applyFont="1" applyFill="1" applyBorder="1" applyAlignment="1">
      <alignment horizontal="center" vertical="center"/>
    </xf>
    <xf numFmtId="181" fontId="35" fillId="0" borderId="14" xfId="234" applyNumberFormat="1" applyFont="1" applyBorder="1" applyAlignment="1">
      <alignment horizontal="center" vertical="center" shrinkToFit="1"/>
    </xf>
    <xf numFmtId="0" fontId="29" fillId="0" borderId="25" xfId="234" applyFont="1" applyBorder="1" applyAlignment="1">
      <alignment horizontal="center" vertical="center"/>
    </xf>
    <xf numFmtId="182" fontId="26" fillId="0" borderId="25" xfId="234" applyNumberFormat="1" applyFont="1" applyBorder="1" applyAlignment="1">
      <alignment horizontal="center" vertical="center" shrinkToFit="1"/>
    </xf>
    <xf numFmtId="181" fontId="26" fillId="0" borderId="14" xfId="234" applyNumberFormat="1" applyFont="1" applyBorder="1" applyAlignment="1">
      <alignment horizontal="right" vertical="center" shrinkToFit="1"/>
    </xf>
    <xf numFmtId="183" fontId="29" fillId="0" borderId="25" xfId="234" applyNumberFormat="1" applyFont="1" applyBorder="1" applyAlignment="1">
      <alignment horizontal="right" vertical="center" shrinkToFit="1"/>
    </xf>
    <xf numFmtId="183" fontId="26" fillId="0" borderId="25" xfId="234" applyNumberFormat="1" applyFont="1" applyBorder="1" applyAlignment="1">
      <alignment horizontal="right" vertical="center" shrinkToFit="1"/>
    </xf>
    <xf numFmtId="0" fontId="29" fillId="0" borderId="15" xfId="234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9" fillId="0" borderId="47" xfId="234" applyFont="1" applyBorder="1" applyAlignment="1">
      <alignment horizontal="center" vertical="center"/>
    </xf>
    <xf numFmtId="0" fontId="32" fillId="0" borderId="43" xfId="234" applyFont="1" applyBorder="1" applyAlignment="1">
      <alignment horizontal="center" vertical="center"/>
    </xf>
    <xf numFmtId="0" fontId="29" fillId="0" borderId="20" xfId="234" applyFont="1" applyBorder="1" applyAlignment="1">
      <alignment horizontal="center" vertical="center"/>
    </xf>
    <xf numFmtId="0" fontId="29" fillId="0" borderId="21" xfId="234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3" fontId="26" fillId="0" borderId="0" xfId="267" applyNumberFormat="1" applyFont="1" applyAlignment="1">
      <alignment horizontal="center" vertical="center"/>
    </xf>
    <xf numFmtId="0" fontId="26" fillId="0" borderId="0" xfId="267" applyFont="1" applyAlignment="1">
      <alignment horizontal="center" vertical="center"/>
    </xf>
    <xf numFmtId="9" fontId="26" fillId="0" borderId="15" xfId="1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/>
    </xf>
    <xf numFmtId="0" fontId="29" fillId="0" borderId="48" xfId="234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 shrinkToFit="1"/>
    </xf>
    <xf numFmtId="0" fontId="26" fillId="0" borderId="46" xfId="0" applyFont="1" applyBorder="1" applyAlignment="1">
      <alignment horizontal="center" vertical="center" shrinkToFit="1"/>
    </xf>
    <xf numFmtId="0" fontId="29" fillId="0" borderId="49" xfId="234" applyFont="1" applyBorder="1" applyAlignment="1">
      <alignment horizontal="center" vertical="center"/>
    </xf>
    <xf numFmtId="10" fontId="26" fillId="0" borderId="15" xfId="1" applyNumberFormat="1" applyFont="1" applyBorder="1" applyAlignment="1">
      <alignment horizontal="center" vertical="center"/>
    </xf>
    <xf numFmtId="181" fontId="35" fillId="0" borderId="47" xfId="234" applyNumberFormat="1" applyFont="1" applyBorder="1" applyAlignment="1">
      <alignment horizontal="center" vertical="center" shrinkToFit="1"/>
    </xf>
    <xf numFmtId="182" fontId="26" fillId="0" borderId="50" xfId="234" applyNumberFormat="1" applyFont="1" applyBorder="1" applyAlignment="1">
      <alignment horizontal="center" vertical="center" shrinkToFit="1"/>
    </xf>
    <xf numFmtId="0" fontId="26" fillId="0" borderId="50" xfId="234" applyFont="1" applyBorder="1" applyAlignment="1">
      <alignment horizontal="center" vertical="center" shrinkToFit="1"/>
    </xf>
    <xf numFmtId="0" fontId="29" fillId="0" borderId="50" xfId="234" applyFont="1" applyBorder="1" applyAlignment="1">
      <alignment horizontal="center" vertical="center"/>
    </xf>
    <xf numFmtId="0" fontId="29" fillId="0" borderId="43" xfId="234" applyFont="1" applyBorder="1" applyAlignment="1">
      <alignment horizontal="center" vertical="center"/>
    </xf>
    <xf numFmtId="0" fontId="29" fillId="0" borderId="0" xfId="234" applyFont="1" applyAlignment="1">
      <alignment horizontal="center" vertical="center"/>
    </xf>
    <xf numFmtId="0" fontId="29" fillId="40" borderId="26" xfId="234" applyFont="1" applyFill="1" applyBorder="1" applyAlignment="1">
      <alignment horizontal="center" vertical="center" shrinkToFit="1"/>
    </xf>
    <xf numFmtId="184" fontId="36" fillId="41" borderId="51" xfId="234" applyNumberFormat="1" applyFont="1" applyFill="1" applyBorder="1" applyAlignment="1">
      <alignment horizontal="center" vertical="center"/>
    </xf>
    <xf numFmtId="0" fontId="36" fillId="42" borderId="52" xfId="234" applyFont="1" applyFill="1" applyBorder="1" applyAlignment="1">
      <alignment horizontal="center" vertical="center"/>
    </xf>
    <xf numFmtId="0" fontId="36" fillId="42" borderId="54" xfId="234" applyFont="1" applyFill="1" applyBorder="1" applyAlignment="1">
      <alignment horizontal="center" vertical="center"/>
    </xf>
    <xf numFmtId="184" fontId="36" fillId="44" borderId="55" xfId="234" applyNumberFormat="1" applyFont="1" applyFill="1" applyBorder="1" applyAlignment="1">
      <alignment horizontal="center" vertical="center"/>
    </xf>
    <xf numFmtId="0" fontId="29" fillId="40" borderId="28" xfId="234" applyFont="1" applyFill="1" applyBorder="1" applyAlignment="1">
      <alignment horizontal="center" vertical="center" shrinkToFit="1"/>
    </xf>
    <xf numFmtId="0" fontId="38" fillId="0" borderId="0" xfId="0" applyFont="1" applyAlignment="1">
      <alignment horizontal="center" vertical="center"/>
    </xf>
    <xf numFmtId="0" fontId="39" fillId="0" borderId="0" xfId="234" applyFont="1" applyAlignment="1">
      <alignment horizontal="center" vertical="center"/>
    </xf>
    <xf numFmtId="185" fontId="26" fillId="0" borderId="0" xfId="234" applyNumberFormat="1" applyFont="1" applyAlignment="1">
      <alignment horizontal="center" vertical="center"/>
    </xf>
    <xf numFmtId="186" fontId="29" fillId="0" borderId="0" xfId="234" applyNumberFormat="1" applyFont="1" applyAlignment="1">
      <alignment horizontal="right" vertical="center"/>
    </xf>
    <xf numFmtId="187" fontId="39" fillId="0" borderId="0" xfId="1" applyNumberFormat="1" applyFont="1" applyFill="1" applyBorder="1" applyAlignment="1">
      <alignment horizontal="right" vertical="center" shrinkToFit="1"/>
    </xf>
    <xf numFmtId="10" fontId="39" fillId="0" borderId="0" xfId="1" applyNumberFormat="1" applyFont="1" applyFill="1" applyBorder="1" applyAlignment="1">
      <alignment horizontal="center" vertical="center" shrinkToFit="1"/>
    </xf>
    <xf numFmtId="0" fontId="26" fillId="0" borderId="21" xfId="0" applyFont="1" applyBorder="1" applyAlignment="1">
      <alignment horizontal="center" vertical="center" shrinkToFit="1"/>
    </xf>
    <xf numFmtId="0" fontId="29" fillId="45" borderId="10" xfId="234" applyFont="1" applyFill="1" applyBorder="1" applyAlignment="1">
      <alignment horizontal="center" vertical="center" shrinkToFit="1"/>
    </xf>
    <xf numFmtId="0" fontId="29" fillId="46" borderId="24" xfId="234" applyFont="1" applyFill="1" applyBorder="1" applyAlignment="1">
      <alignment horizontal="center" vertical="center" shrinkToFit="1"/>
    </xf>
    <xf numFmtId="0" fontId="29" fillId="46" borderId="24" xfId="234" applyFont="1" applyFill="1" applyBorder="1" applyAlignment="1">
      <alignment horizontal="center" vertical="center"/>
    </xf>
    <xf numFmtId="0" fontId="29" fillId="46" borderId="11" xfId="234" applyFont="1" applyFill="1" applyBorder="1" applyAlignment="1">
      <alignment horizontal="center" vertical="center" shrinkToFit="1"/>
    </xf>
    <xf numFmtId="0" fontId="26" fillId="45" borderId="20" xfId="234" applyFont="1" applyFill="1" applyBorder="1" applyAlignment="1">
      <alignment horizontal="center" vertical="center"/>
    </xf>
    <xf numFmtId="0" fontId="29" fillId="46" borderId="48" xfId="234" applyFont="1" applyFill="1" applyBorder="1" applyAlignment="1">
      <alignment horizontal="center" vertical="center"/>
    </xf>
    <xf numFmtId="0" fontId="29" fillId="46" borderId="21" xfId="234" applyFont="1" applyFill="1" applyBorder="1" applyAlignment="1">
      <alignment horizontal="center" vertical="center"/>
    </xf>
    <xf numFmtId="0" fontId="38" fillId="0" borderId="0" xfId="245" applyFont="1" applyAlignment="1">
      <alignment horizontal="center" vertical="center"/>
    </xf>
    <xf numFmtId="10" fontId="29" fillId="0" borderId="0" xfId="1" applyNumberFormat="1" applyFont="1" applyFill="1" applyBorder="1" applyAlignment="1">
      <alignment horizontal="center" vertical="center"/>
    </xf>
    <xf numFmtId="0" fontId="29" fillId="0" borderId="0" xfId="234" applyFont="1" applyAlignment="1">
      <alignment horizontal="center" vertical="center" shrinkToFit="1"/>
    </xf>
    <xf numFmtId="185" fontId="39" fillId="0" borderId="0" xfId="241" applyNumberFormat="1" applyFont="1" applyAlignment="1">
      <alignment horizontal="center" vertical="center"/>
    </xf>
    <xf numFmtId="0" fontId="29" fillId="0" borderId="0" xfId="234" applyFont="1">
      <alignment vertical="center"/>
    </xf>
    <xf numFmtId="0" fontId="26" fillId="0" borderId="0" xfId="234" applyFont="1">
      <alignment vertical="center"/>
    </xf>
    <xf numFmtId="0" fontId="18" fillId="0" borderId="0" xfId="190" applyFont="1" applyAlignment="1">
      <alignment horizontal="center" vertical="center"/>
    </xf>
    <xf numFmtId="0" fontId="18" fillId="0" borderId="0" xfId="190" applyFont="1">
      <alignment vertical="center"/>
    </xf>
    <xf numFmtId="0" fontId="40" fillId="0" borderId="0" xfId="190" applyFont="1" applyAlignment="1">
      <alignment horizontal="center" vertical="center" wrapText="1"/>
    </xf>
    <xf numFmtId="0" fontId="18" fillId="0" borderId="0" xfId="190" quotePrefix="1" applyFont="1" applyAlignment="1">
      <alignment vertical="center" wrapText="1"/>
    </xf>
    <xf numFmtId="0" fontId="18" fillId="0" borderId="0" xfId="190" applyFont="1" applyAlignment="1">
      <alignment vertical="center" wrapText="1"/>
    </xf>
    <xf numFmtId="0" fontId="41" fillId="0" borderId="0" xfId="234" applyFont="1">
      <alignment vertical="center"/>
    </xf>
    <xf numFmtId="0" fontId="40" fillId="0" borderId="0" xfId="190" applyFont="1" applyAlignment="1">
      <alignment horizontal="center" vertical="center"/>
    </xf>
    <xf numFmtId="0" fontId="18" fillId="40" borderId="10" xfId="190" applyFont="1" applyFill="1" applyBorder="1" applyAlignment="1">
      <alignment horizontal="center" vertical="center"/>
    </xf>
    <xf numFmtId="0" fontId="18" fillId="40" borderId="24" xfId="190" applyFont="1" applyFill="1" applyBorder="1" applyAlignment="1">
      <alignment horizontal="center" vertical="center"/>
    </xf>
    <xf numFmtId="0" fontId="18" fillId="46" borderId="11" xfId="234" applyFill="1" applyBorder="1" applyAlignment="1">
      <alignment horizontal="center" vertical="center"/>
    </xf>
    <xf numFmtId="0" fontId="18" fillId="47" borderId="14" xfId="190" applyFont="1" applyFill="1" applyBorder="1" applyAlignment="1">
      <alignment horizontal="center" vertical="center"/>
    </xf>
    <xf numFmtId="0" fontId="18" fillId="47" borderId="25" xfId="190" applyFont="1" applyFill="1" applyBorder="1" applyAlignment="1">
      <alignment horizontal="center" vertical="center"/>
    </xf>
    <xf numFmtId="22" fontId="18" fillId="47" borderId="25" xfId="190" applyNumberFormat="1" applyFont="1" applyFill="1" applyBorder="1" applyAlignment="1">
      <alignment horizontal="center" vertical="center"/>
    </xf>
    <xf numFmtId="56" fontId="18" fillId="47" borderId="25" xfId="190" applyNumberFormat="1" applyFont="1" applyFill="1" applyBorder="1" applyAlignment="1">
      <alignment horizontal="center" vertical="center"/>
    </xf>
    <xf numFmtId="0" fontId="18" fillId="46" borderId="15" xfId="234" applyFill="1" applyBorder="1" applyAlignment="1">
      <alignment horizontal="center" vertical="center"/>
    </xf>
    <xf numFmtId="0" fontId="42" fillId="47" borderId="14" xfId="234" applyFont="1" applyFill="1" applyBorder="1" applyAlignment="1">
      <alignment horizontal="center" vertical="center"/>
    </xf>
    <xf numFmtId="0" fontId="42" fillId="47" borderId="25" xfId="234" applyFont="1" applyFill="1" applyBorder="1" applyAlignment="1">
      <alignment horizontal="center" vertical="center"/>
    </xf>
    <xf numFmtId="0" fontId="43" fillId="47" borderId="14" xfId="234" applyFont="1" applyFill="1" applyBorder="1" applyAlignment="1">
      <alignment horizontal="center" vertical="center"/>
    </xf>
    <xf numFmtId="0" fontId="43" fillId="47" borderId="25" xfId="234" applyFont="1" applyFill="1" applyBorder="1" applyAlignment="1">
      <alignment horizontal="center" vertical="center"/>
    </xf>
    <xf numFmtId="0" fontId="44" fillId="47" borderId="14" xfId="234" applyFont="1" applyFill="1" applyBorder="1" applyAlignment="1">
      <alignment horizontal="center" vertical="center"/>
    </xf>
    <xf numFmtId="0" fontId="44" fillId="47" borderId="25" xfId="234" applyFont="1" applyFill="1" applyBorder="1" applyAlignment="1">
      <alignment horizontal="center" vertical="center"/>
    </xf>
    <xf numFmtId="49" fontId="43" fillId="47" borderId="14" xfId="234" applyNumberFormat="1" applyFont="1" applyFill="1" applyBorder="1" applyAlignment="1">
      <alignment horizontal="center" vertical="center"/>
    </xf>
    <xf numFmtId="49" fontId="43" fillId="47" borderId="25" xfId="234" applyNumberFormat="1" applyFont="1" applyFill="1" applyBorder="1" applyAlignment="1">
      <alignment horizontal="center" vertical="center"/>
    </xf>
    <xf numFmtId="0" fontId="18" fillId="47" borderId="20" xfId="190" applyFont="1" applyFill="1" applyBorder="1" applyAlignment="1">
      <alignment horizontal="center" vertical="center"/>
    </xf>
    <xf numFmtId="0" fontId="18" fillId="47" borderId="48" xfId="190" applyFont="1" applyFill="1" applyBorder="1" applyAlignment="1">
      <alignment horizontal="center" vertical="center"/>
    </xf>
    <xf numFmtId="22" fontId="18" fillId="47" borderId="48" xfId="190" applyNumberFormat="1" applyFont="1" applyFill="1" applyBorder="1" applyAlignment="1">
      <alignment horizontal="center" vertical="center"/>
    </xf>
    <xf numFmtId="56" fontId="18" fillId="47" borderId="48" xfId="190" applyNumberFormat="1" applyFont="1" applyFill="1" applyBorder="1" applyAlignment="1">
      <alignment horizontal="center" vertical="center"/>
    </xf>
    <xf numFmtId="0" fontId="18" fillId="46" borderId="21" xfId="234" applyFill="1" applyBorder="1" applyAlignment="1">
      <alignment horizontal="center" vertical="center"/>
    </xf>
    <xf numFmtId="0" fontId="18" fillId="0" borderId="10" xfId="190" applyFont="1" applyBorder="1" applyAlignment="1">
      <alignment horizontal="center" vertical="center"/>
    </xf>
    <xf numFmtId="0" fontId="18" fillId="0" borderId="11" xfId="234" applyBorder="1" applyAlignment="1">
      <alignment horizontal="center" vertical="center"/>
    </xf>
    <xf numFmtId="0" fontId="18" fillId="0" borderId="21" xfId="234" applyBorder="1" applyAlignment="1">
      <alignment horizontal="center" vertical="center"/>
    </xf>
    <xf numFmtId="0" fontId="18" fillId="42" borderId="60" xfId="190" applyFont="1" applyFill="1" applyBorder="1">
      <alignment vertical="center"/>
    </xf>
    <xf numFmtId="0" fontId="45" fillId="0" borderId="0" xfId="190" applyFont="1">
      <alignment vertical="center"/>
    </xf>
    <xf numFmtId="0" fontId="18" fillId="0" borderId="61" xfId="190" applyFont="1" applyBorder="1" applyAlignment="1">
      <alignment horizontal="center" vertical="center"/>
    </xf>
    <xf numFmtId="0" fontId="18" fillId="47" borderId="62" xfId="190" applyFont="1" applyFill="1" applyBorder="1" applyAlignment="1">
      <alignment horizontal="center" vertical="center"/>
    </xf>
    <xf numFmtId="0" fontId="18" fillId="46" borderId="31" xfId="234" applyFill="1" applyBorder="1" applyAlignment="1">
      <alignment horizontal="center" vertical="center"/>
    </xf>
    <xf numFmtId="0" fontId="0" fillId="0" borderId="26" xfId="0" applyBorder="1">
      <alignment vertical="center"/>
    </xf>
    <xf numFmtId="0" fontId="18" fillId="46" borderId="46" xfId="234" applyFill="1" applyBorder="1" applyAlignment="1">
      <alignment horizontal="center" vertical="center"/>
    </xf>
    <xf numFmtId="0" fontId="0" fillId="0" borderId="27" xfId="0" applyBorder="1">
      <alignment vertical="center"/>
    </xf>
    <xf numFmtId="0" fontId="18" fillId="46" borderId="49" xfId="234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60" xfId="0" applyBorder="1">
      <alignment vertical="center"/>
    </xf>
    <xf numFmtId="0" fontId="0" fillId="0" borderId="4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6" borderId="60" xfId="0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241" applyFont="1" applyAlignment="1">
      <alignment horizontal="center" vertical="center"/>
    </xf>
    <xf numFmtId="0" fontId="41" fillId="0" borderId="0" xfId="234" applyFont="1" applyAlignment="1">
      <alignment vertical="center" wrapText="1"/>
    </xf>
    <xf numFmtId="0" fontId="19" fillId="0" borderId="0" xfId="246" applyFont="1" applyAlignment="1">
      <alignment horizontal="center" vertical="center" wrapText="1"/>
    </xf>
    <xf numFmtId="0" fontId="40" fillId="40" borderId="60" xfId="234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40" borderId="10" xfId="234" applyFill="1" applyBorder="1" applyAlignment="1">
      <alignment horizontal="center" vertical="center" wrapText="1"/>
    </xf>
    <xf numFmtId="0" fontId="18" fillId="40" borderId="24" xfId="234" applyFill="1" applyBorder="1" applyAlignment="1">
      <alignment horizontal="center" vertical="center" wrapText="1"/>
    </xf>
    <xf numFmtId="0" fontId="40" fillId="40" borderId="24" xfId="234" applyFont="1" applyFill="1" applyBorder="1" applyAlignment="1">
      <alignment horizontal="center" vertical="center" wrapText="1"/>
    </xf>
    <xf numFmtId="0" fontId="18" fillId="46" borderId="11" xfId="234" applyFill="1" applyBorder="1" applyAlignment="1">
      <alignment horizontal="center" vertical="center" wrapText="1"/>
    </xf>
    <xf numFmtId="0" fontId="18" fillId="0" borderId="0" xfId="234" applyAlignment="1">
      <alignment horizontal="center" vertical="center" wrapText="1"/>
    </xf>
    <xf numFmtId="0" fontId="18" fillId="48" borderId="14" xfId="234" applyFill="1" applyBorder="1" applyAlignment="1">
      <alignment horizontal="center" vertical="center"/>
    </xf>
    <xf numFmtId="0" fontId="18" fillId="48" borderId="25" xfId="234" applyFill="1" applyBorder="1" applyAlignment="1">
      <alignment horizontal="center" vertical="center"/>
    </xf>
    <xf numFmtId="3" fontId="18" fillId="48" borderId="25" xfId="234" applyNumberFormat="1" applyFill="1" applyBorder="1" applyAlignment="1">
      <alignment horizontal="center" vertical="center"/>
    </xf>
    <xf numFmtId="3" fontId="40" fillId="48" borderId="25" xfId="234" applyNumberFormat="1" applyFont="1" applyFill="1" applyBorder="1" applyAlignment="1">
      <alignment horizontal="center" vertical="center"/>
    </xf>
    <xf numFmtId="10" fontId="40" fillId="48" borderId="25" xfId="234" applyNumberFormat="1" applyFont="1" applyFill="1" applyBorder="1" applyAlignment="1">
      <alignment horizontal="center" vertical="center"/>
    </xf>
    <xf numFmtId="0" fontId="18" fillId="0" borderId="0" xfId="234" applyAlignment="1">
      <alignment horizontal="center" vertical="center"/>
    </xf>
    <xf numFmtId="0" fontId="41" fillId="0" borderId="0" xfId="234" applyFont="1" applyAlignment="1">
      <alignment horizontal="center" vertical="center"/>
    </xf>
    <xf numFmtId="10" fontId="18" fillId="48" borderId="25" xfId="234" applyNumberFormat="1" applyFill="1" applyBorder="1" applyAlignment="1">
      <alignment horizontal="center" vertical="center"/>
    </xf>
    <xf numFmtId="0" fontId="18" fillId="48" borderId="20" xfId="234" applyFill="1" applyBorder="1" applyAlignment="1">
      <alignment horizontal="center" vertical="center"/>
    </xf>
    <xf numFmtId="0" fontId="18" fillId="48" borderId="48" xfId="234" applyFill="1" applyBorder="1" applyAlignment="1">
      <alignment horizontal="center" vertical="center"/>
    </xf>
    <xf numFmtId="3" fontId="40" fillId="48" borderId="48" xfId="234" applyNumberFormat="1" applyFont="1" applyFill="1" applyBorder="1" applyAlignment="1">
      <alignment horizontal="center" vertical="center"/>
    </xf>
    <xf numFmtId="10" fontId="18" fillId="48" borderId="48" xfId="234" applyNumberFormat="1" applyFill="1" applyBorder="1" applyAlignment="1">
      <alignment horizontal="center" vertical="center"/>
    </xf>
    <xf numFmtId="3" fontId="40" fillId="0" borderId="0" xfId="234" applyNumberFormat="1" applyFont="1">
      <alignment vertical="center"/>
    </xf>
    <xf numFmtId="10" fontId="18" fillId="0" borderId="0" xfId="234" applyNumberFormat="1">
      <alignment vertical="center"/>
    </xf>
    <xf numFmtId="0" fontId="18" fillId="0" borderId="31" xfId="234" applyBorder="1" applyAlignment="1">
      <alignment horizontal="center" vertical="center"/>
    </xf>
    <xf numFmtId="0" fontId="18" fillId="0" borderId="26" xfId="234" applyBorder="1" applyAlignment="1">
      <alignment horizontal="center" vertical="center"/>
    </xf>
    <xf numFmtId="0" fontId="18" fillId="0" borderId="49" xfId="234" applyBorder="1" applyAlignment="1">
      <alignment horizontal="center" vertical="center"/>
    </xf>
    <xf numFmtId="3" fontId="40" fillId="0" borderId="28" xfId="234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1" fillId="0" borderId="0" xfId="234" quotePrefix="1" applyFont="1" applyAlignment="1">
      <alignment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9" fillId="0" borderId="59" xfId="234" applyFont="1" applyBorder="1" applyAlignment="1">
      <alignment horizontal="center" vertical="center" shrinkToFit="1"/>
    </xf>
    <xf numFmtId="0" fontId="29" fillId="0" borderId="21" xfId="234" applyFont="1" applyBorder="1" applyAlignment="1">
      <alignment horizontal="center" vertical="center" shrinkToFit="1"/>
    </xf>
    <xf numFmtId="188" fontId="29" fillId="45" borderId="24" xfId="234" applyNumberFormat="1" applyFont="1" applyFill="1" applyBorder="1" applyAlignment="1">
      <alignment horizontal="center" vertical="center" shrinkToFit="1"/>
    </xf>
    <xf numFmtId="0" fontId="26" fillId="0" borderId="48" xfId="267" applyFont="1" applyBorder="1" applyAlignment="1">
      <alignment horizontal="center" vertical="center"/>
    </xf>
    <xf numFmtId="0" fontId="29" fillId="0" borderId="0" xfId="234" applyFont="1" applyAlignment="1">
      <alignment horizontal="center" vertical="center"/>
    </xf>
    <xf numFmtId="0" fontId="29" fillId="43" borderId="53" xfId="234" applyFont="1" applyFill="1" applyBorder="1" applyAlignment="1">
      <alignment horizontal="center" vertical="center"/>
    </xf>
    <xf numFmtId="0" fontId="26" fillId="40" borderId="56" xfId="234" applyFont="1" applyFill="1" applyBorder="1" applyAlignment="1">
      <alignment horizontal="center" vertical="center"/>
    </xf>
    <xf numFmtId="0" fontId="26" fillId="40" borderId="57" xfId="234" applyFont="1" applyFill="1" applyBorder="1" applyAlignment="1">
      <alignment horizontal="center" vertical="center"/>
    </xf>
    <xf numFmtId="0" fontId="38" fillId="40" borderId="57" xfId="234" applyFont="1" applyFill="1" applyBorder="1" applyAlignment="1">
      <alignment horizontal="center" vertical="center"/>
    </xf>
    <xf numFmtId="0" fontId="26" fillId="40" borderId="58" xfId="234" applyFont="1" applyFill="1" applyBorder="1" applyAlignment="1">
      <alignment horizontal="center" vertical="center"/>
    </xf>
    <xf numFmtId="0" fontId="29" fillId="0" borderId="33" xfId="234" applyFont="1" applyBorder="1" applyAlignment="1">
      <alignment horizontal="center" vertical="center" shrinkToFit="1"/>
    </xf>
    <xf numFmtId="0" fontId="29" fillId="0" borderId="11" xfId="234" applyFont="1" applyBorder="1" applyAlignment="1">
      <alignment horizontal="center" vertical="center" shrinkToFit="1"/>
    </xf>
    <xf numFmtId="0" fontId="29" fillId="0" borderId="41" xfId="234" applyFont="1" applyBorder="1" applyAlignment="1">
      <alignment horizontal="center" vertical="center" shrinkToFit="1"/>
    </xf>
    <xf numFmtId="0" fontId="29" fillId="0" borderId="15" xfId="234" applyFont="1" applyBorder="1" applyAlignment="1">
      <alignment horizontal="center" vertical="center" shrinkToFit="1"/>
    </xf>
    <xf numFmtId="0" fontId="29" fillId="35" borderId="14" xfId="190" applyFont="1" applyFill="1" applyBorder="1" applyAlignment="1">
      <alignment horizontal="center" vertical="center"/>
    </xf>
    <xf numFmtId="0" fontId="29" fillId="35" borderId="25" xfId="190" applyFont="1" applyFill="1" applyBorder="1" applyAlignment="1">
      <alignment horizontal="center" vertical="center"/>
    </xf>
    <xf numFmtId="0" fontId="29" fillId="35" borderId="15" xfId="190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35" borderId="11" xfId="0" applyFont="1" applyFill="1" applyBorder="1" applyAlignment="1">
      <alignment horizontal="center" vertical="center"/>
    </xf>
    <xf numFmtId="0" fontId="29" fillId="35" borderId="46" xfId="190" applyFont="1" applyFill="1" applyBorder="1" applyAlignment="1">
      <alignment horizontal="center" vertical="center"/>
    </xf>
    <xf numFmtId="178" fontId="29" fillId="36" borderId="25" xfId="234" applyNumberFormat="1" applyFont="1" applyFill="1" applyBorder="1" applyAlignment="1">
      <alignment horizontal="center" vertical="center" shrinkToFit="1"/>
    </xf>
    <xf numFmtId="0" fontId="26" fillId="34" borderId="25" xfId="234" applyFont="1" applyFill="1" applyBorder="1" applyAlignment="1">
      <alignment horizontal="center" vertical="center"/>
    </xf>
    <xf numFmtId="0" fontId="26" fillId="34" borderId="15" xfId="234" applyFont="1" applyFill="1" applyBorder="1" applyAlignment="1">
      <alignment horizontal="center" vertical="center"/>
    </xf>
    <xf numFmtId="180" fontId="29" fillId="39" borderId="50" xfId="1" applyNumberFormat="1" applyFont="1" applyFill="1" applyBorder="1" applyAlignment="1">
      <alignment horizontal="right" vertical="center" shrinkToFit="1"/>
    </xf>
    <xf numFmtId="6" fontId="32" fillId="36" borderId="25" xfId="234" applyNumberFormat="1" applyFont="1" applyFill="1" applyBorder="1" applyAlignment="1">
      <alignment horizontal="center" vertical="center" shrinkToFit="1"/>
    </xf>
    <xf numFmtId="180" fontId="26" fillId="37" borderId="25" xfId="1" applyNumberFormat="1" applyFont="1" applyFill="1" applyBorder="1" applyAlignment="1">
      <alignment horizontal="left" vertical="top"/>
    </xf>
    <xf numFmtId="180" fontId="26" fillId="37" borderId="15" xfId="1" applyNumberFormat="1" applyFont="1" applyFill="1" applyBorder="1" applyAlignment="1">
      <alignment horizontal="left" vertical="top"/>
    </xf>
    <xf numFmtId="180" fontId="29" fillId="36" borderId="25" xfId="234" applyNumberFormat="1" applyFont="1" applyFill="1" applyBorder="1" applyAlignment="1">
      <alignment horizontal="center" vertical="center" shrinkToFit="1"/>
    </xf>
    <xf numFmtId="0" fontId="29" fillId="0" borderId="25" xfId="234" applyFont="1" applyBorder="1" applyAlignment="1">
      <alignment horizontal="center" vertical="center"/>
    </xf>
    <xf numFmtId="0" fontId="29" fillId="0" borderId="15" xfId="234" applyFont="1" applyBorder="1" applyAlignment="1">
      <alignment horizontal="center" vertical="center"/>
    </xf>
    <xf numFmtId="10" fontId="26" fillId="39" borderId="25" xfId="99" applyNumberFormat="1" applyFont="1" applyFill="1" applyBorder="1" applyAlignment="1">
      <alignment horizontal="left" vertical="center" shrinkToFit="1"/>
    </xf>
    <xf numFmtId="10" fontId="26" fillId="39" borderId="15" xfId="99" applyNumberFormat="1" applyFont="1" applyFill="1" applyBorder="1" applyAlignment="1">
      <alignment horizontal="left" vertical="center" shrinkToFit="1"/>
    </xf>
    <xf numFmtId="0" fontId="28" fillId="0" borderId="31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6" fillId="34" borderId="24" xfId="234" applyFont="1" applyFill="1" applyBorder="1" applyAlignment="1">
      <alignment horizontal="center" vertical="center"/>
    </xf>
    <xf numFmtId="0" fontId="26" fillId="34" borderId="11" xfId="234" applyFont="1" applyFill="1" applyBorder="1" applyAlignment="1">
      <alignment horizontal="center" vertical="center"/>
    </xf>
    <xf numFmtId="0" fontId="29" fillId="35" borderId="10" xfId="190" applyFont="1" applyFill="1" applyBorder="1" applyAlignment="1">
      <alignment horizontal="center" vertical="center"/>
    </xf>
    <xf numFmtId="0" fontId="29" fillId="35" borderId="24" xfId="190" applyFont="1" applyFill="1" applyBorder="1" applyAlignment="1">
      <alignment horizontal="center" vertical="center"/>
    </xf>
    <xf numFmtId="0" fontId="29" fillId="35" borderId="11" xfId="190" applyFont="1" applyFill="1" applyBorder="1" applyAlignment="1">
      <alignment horizontal="center" vertical="center"/>
    </xf>
    <xf numFmtId="0" fontId="26" fillId="35" borderId="34" xfId="0" applyFont="1" applyFill="1" applyBorder="1" applyAlignment="1">
      <alignment horizontal="center" vertical="center"/>
    </xf>
    <xf numFmtId="0" fontId="26" fillId="35" borderId="35" xfId="0" applyFont="1" applyFill="1" applyBorder="1" applyAlignment="1">
      <alignment horizontal="center" vertical="center"/>
    </xf>
    <xf numFmtId="0" fontId="26" fillId="35" borderId="36" xfId="0" applyFont="1" applyFill="1" applyBorder="1" applyAlignment="1">
      <alignment horizontal="center" vertical="center"/>
    </xf>
    <xf numFmtId="0" fontId="0" fillId="40" borderId="51" xfId="0" applyFill="1" applyBorder="1" applyAlignment="1">
      <alignment horizontal="center" vertical="center"/>
    </xf>
    <xf numFmtId="0" fontId="0" fillId="40" borderId="55" xfId="0" applyFill="1" applyBorder="1" applyAlignment="1">
      <alignment horizontal="center" vertical="center"/>
    </xf>
    <xf numFmtId="189" fontId="40" fillId="0" borderId="0" xfId="190" applyNumberFormat="1" applyFont="1" applyAlignment="1">
      <alignment horizontal="center" vertical="center"/>
    </xf>
    <xf numFmtId="0" fontId="0" fillId="46" borderId="61" xfId="0" applyFill="1" applyBorder="1" applyAlignment="1">
      <alignment horizontal="center" vertical="center"/>
    </xf>
    <xf numFmtId="0" fontId="0" fillId="46" borderId="62" xfId="0" applyFill="1" applyBorder="1" applyAlignment="1">
      <alignment horizontal="center" vertical="center"/>
    </xf>
  </cellXfs>
  <cellStyles count="268">
    <cellStyle name="20% - アクセント 1" xfId="19" builtinId="30" customBuiltin="1"/>
    <cellStyle name="20% - アクセント 1 2" xfId="39" xr:uid="{6B95DB68-9971-4004-AD55-DE3E45AA654D}"/>
    <cellStyle name="20% - アクセント 1 2 2" xfId="40" xr:uid="{6976865E-4332-44B5-8AFA-CDC226D76DBF}"/>
    <cellStyle name="20% - アクセント 1 3" xfId="41" xr:uid="{58DF9C77-D61E-42B6-B30B-16645335E787}"/>
    <cellStyle name="20% - アクセント 1 3 2" xfId="42" xr:uid="{C0D7C1CD-679E-475A-AB94-2A7784C90F61}"/>
    <cellStyle name="20% - アクセント 1 4" xfId="43" xr:uid="{F5A901F7-DC7D-4E8B-ACEF-4A651EDE6313}"/>
    <cellStyle name="20% - アクセント 2" xfId="22" builtinId="34" customBuiltin="1"/>
    <cellStyle name="20% - アクセント 2 2" xfId="44" xr:uid="{67F1B7C1-46FD-42D0-AC86-9A29E45D4109}"/>
    <cellStyle name="20% - アクセント 2 2 2" xfId="45" xr:uid="{22BB9122-A4C0-40F0-AA4B-313E4183E7F0}"/>
    <cellStyle name="20% - アクセント 2 3" xfId="46" xr:uid="{10DDE499-4EFB-48EB-B02A-B27A8CA0B102}"/>
    <cellStyle name="20% - アクセント 2 3 2" xfId="47" xr:uid="{918C5107-9456-4255-B371-B636F0390EF4}"/>
    <cellStyle name="20% - アクセント 2 4" xfId="48" xr:uid="{6DA2BBA2-4F23-4A5A-ADE2-50879FBA2F4F}"/>
    <cellStyle name="20% - アクセント 3" xfId="25" builtinId="38" customBuiltin="1"/>
    <cellStyle name="20% - アクセント 3 2" xfId="49" xr:uid="{AB5E2BC2-C892-473F-A477-AFD390766FEE}"/>
    <cellStyle name="20% - アクセント 3 2 2" xfId="50" xr:uid="{905BBD52-2D38-49AD-AC94-1816675D4DA1}"/>
    <cellStyle name="20% - アクセント 3 3" xfId="51" xr:uid="{4A3191DB-DD4D-4A30-ACAC-1FE202BDB133}"/>
    <cellStyle name="20% - アクセント 3 3 2" xfId="52" xr:uid="{925D32FB-4345-4C3F-A306-709627846573}"/>
    <cellStyle name="20% - アクセント 3 4" xfId="53" xr:uid="{5DCB0D09-A5D0-4079-9005-5EB953A1A652}"/>
    <cellStyle name="20% - アクセント 4" xfId="28" builtinId="42" customBuiltin="1"/>
    <cellStyle name="20% - アクセント 4 2" xfId="54" xr:uid="{F4249771-6552-4D2C-9615-8F86891353DA}"/>
    <cellStyle name="20% - アクセント 4 2 2" xfId="55" xr:uid="{23711D33-E24C-44BA-829D-A386A8A9EAAC}"/>
    <cellStyle name="20% - アクセント 4 3" xfId="56" xr:uid="{CB14B686-1F8F-4CC2-9C44-1FAD439DF885}"/>
    <cellStyle name="20% - アクセント 4 3 2" xfId="57" xr:uid="{707D1114-F338-426E-8DCE-E49162066E21}"/>
    <cellStyle name="20% - アクセント 4 4" xfId="58" xr:uid="{7C001C60-1155-409E-8E9B-4675493BE027}"/>
    <cellStyle name="20% - アクセント 5" xfId="31" builtinId="46" customBuiltin="1"/>
    <cellStyle name="20% - アクセント 5 2" xfId="59" xr:uid="{2D2214B2-8C97-4850-B373-B8041B153A65}"/>
    <cellStyle name="20% - アクセント 5 2 2" xfId="60" xr:uid="{CB58341A-06B9-4073-8C43-9AA5D95ED0E0}"/>
    <cellStyle name="20% - アクセント 5 3" xfId="61" xr:uid="{690D379D-59B2-4ABA-A877-2B1C5B334740}"/>
    <cellStyle name="20% - アクセント 5 3 2" xfId="62" xr:uid="{AC4F594F-D57B-42A9-A76C-EB0D0A83DCAF}"/>
    <cellStyle name="20% - アクセント 5 4" xfId="63" xr:uid="{07AA9587-619A-4489-8BD0-9385BC599A2D}"/>
    <cellStyle name="20% - アクセント 6" xfId="34" builtinId="50" customBuiltin="1"/>
    <cellStyle name="20% - アクセント 6 2" xfId="64" xr:uid="{D8FE424A-1E61-425F-907B-23D775A4966E}"/>
    <cellStyle name="20% - アクセント 6 2 2" xfId="65" xr:uid="{2ED3D91F-5A95-41B5-9D6F-01808D49B9F7}"/>
    <cellStyle name="20% - アクセント 6 3" xfId="66" xr:uid="{56CE7369-5ABF-4021-8D3C-CA37B7AC4DE7}"/>
    <cellStyle name="20% - アクセント 6 3 2" xfId="67" xr:uid="{A37D3D94-EA1C-4A44-95AD-C12B0C755ADD}"/>
    <cellStyle name="20% - アクセント 6 4" xfId="68" xr:uid="{C7BBF86C-C97F-40B9-BC21-31EDAA15153A}"/>
    <cellStyle name="40% - アクセント 1" xfId="20" builtinId="31" customBuiltin="1"/>
    <cellStyle name="40% - アクセント 1 2" xfId="69" xr:uid="{09FB9922-FF43-4D73-83DA-8651E7829E01}"/>
    <cellStyle name="40% - アクセント 1 2 2" xfId="70" xr:uid="{74E79CAE-F15E-4E96-82DC-F169A941E66D}"/>
    <cellStyle name="40% - アクセント 1 3" xfId="71" xr:uid="{F38E99D1-FE98-406E-AEC4-B4D65EA52D2F}"/>
    <cellStyle name="40% - アクセント 1 3 2" xfId="72" xr:uid="{D9541B0C-5636-449C-82C4-8C830EF56F7C}"/>
    <cellStyle name="40% - アクセント 1 4" xfId="73" xr:uid="{5EFDD91B-B9FE-46DB-BA92-25C34EE7615B}"/>
    <cellStyle name="40% - アクセント 2" xfId="23" builtinId="35" customBuiltin="1"/>
    <cellStyle name="40% - アクセント 2 2" xfId="74" xr:uid="{D9D76932-89BE-44FF-838C-F4D820404FCC}"/>
    <cellStyle name="40% - アクセント 2 2 2" xfId="75" xr:uid="{629FBDC1-0F93-4BE3-A35E-0FD85346B5EB}"/>
    <cellStyle name="40% - アクセント 2 3" xfId="76" xr:uid="{26584C09-6EC2-4BBC-8CE5-F1EE0F36969C}"/>
    <cellStyle name="40% - アクセント 2 3 2" xfId="77" xr:uid="{165877F7-54D6-49B5-A61F-09CD660410D3}"/>
    <cellStyle name="40% - アクセント 2 4" xfId="78" xr:uid="{5968F79B-2FD2-4F67-947B-B026A8DD1065}"/>
    <cellStyle name="40% - アクセント 3" xfId="26" builtinId="39" customBuiltin="1"/>
    <cellStyle name="40% - アクセント 3 2" xfId="79" xr:uid="{89DCC618-DC5D-4FBB-9D72-CD2C2A71A544}"/>
    <cellStyle name="40% - アクセント 3 2 2" xfId="80" xr:uid="{6DE3F684-D1EA-4DA7-BE37-E7D556F10BF8}"/>
    <cellStyle name="40% - アクセント 3 3" xfId="81" xr:uid="{BE69AF19-D767-4933-AAEC-FFF658A624F2}"/>
    <cellStyle name="40% - アクセント 3 3 2" xfId="82" xr:uid="{7191BF94-CB5E-476F-AC58-CE969D770320}"/>
    <cellStyle name="40% - アクセント 3 4" xfId="83" xr:uid="{6E2AF811-0503-4DFE-B730-53E211B81D54}"/>
    <cellStyle name="40% - アクセント 4" xfId="29" builtinId="43" customBuiltin="1"/>
    <cellStyle name="40% - アクセント 4 2" xfId="84" xr:uid="{2DC4AC1F-6133-4187-A5A5-388D50BCAF3A}"/>
    <cellStyle name="40% - アクセント 4 2 2" xfId="85" xr:uid="{A3DD2E13-BAB1-4D69-B611-36993B25CF43}"/>
    <cellStyle name="40% - アクセント 4 3" xfId="86" xr:uid="{880A9E26-5BBC-4A0B-9975-0BEF579C5BAD}"/>
    <cellStyle name="40% - アクセント 4 3 2" xfId="87" xr:uid="{FA091DD3-1265-4FBF-B0C7-8409516A7AAD}"/>
    <cellStyle name="40% - アクセント 4 4" xfId="88" xr:uid="{F21A9AEB-3D84-45EB-900F-87EBAEA876A8}"/>
    <cellStyle name="40% - アクセント 5" xfId="32" builtinId="47" customBuiltin="1"/>
    <cellStyle name="40% - アクセント 5 2" xfId="89" xr:uid="{822B8623-5680-4524-9268-D254D0EB4C05}"/>
    <cellStyle name="40% - アクセント 5 2 2" xfId="90" xr:uid="{A46A0C51-8CD9-4B68-B45A-D2C6343A58D3}"/>
    <cellStyle name="40% - アクセント 5 3" xfId="91" xr:uid="{466A5CF2-D921-4B2B-81EA-F43A22529AB4}"/>
    <cellStyle name="40% - アクセント 5 3 2" xfId="92" xr:uid="{2A26A765-83B2-4CE8-BFA1-303EFF6527C8}"/>
    <cellStyle name="40% - アクセント 5 4" xfId="93" xr:uid="{6F4AC3AF-9E41-442F-9AF2-DA8116B15858}"/>
    <cellStyle name="40% - アクセント 6" xfId="35" builtinId="51" customBuiltin="1"/>
    <cellStyle name="40% - アクセント 6 2" xfId="94" xr:uid="{54EA2A34-3441-4371-9039-21EEC14AA934}"/>
    <cellStyle name="40% - アクセント 6 2 2" xfId="95" xr:uid="{B87D3185-085F-4B61-85D4-1F17D6F43BA9}"/>
    <cellStyle name="40% - アクセント 6 3" xfId="96" xr:uid="{6BD9939C-10BE-41B0-8A4A-418BEE173090}"/>
    <cellStyle name="40% - アクセント 6 3 2" xfId="97" xr:uid="{395CC5AB-73B2-4A2B-A88B-F4B50FD32A97}"/>
    <cellStyle name="40% - アクセント 6 4" xfId="98" xr:uid="{E8EA0980-C93C-41F3-8DCD-4C53EC861B55}"/>
    <cellStyle name="60% - アクセント 1 2" xfId="260" xr:uid="{1F408852-E5C0-4DB0-96C4-75250ABD9A01}"/>
    <cellStyle name="60% - アクセント 2 2" xfId="261" xr:uid="{B2665BE7-2412-41FD-89B6-EAABC422C95E}"/>
    <cellStyle name="60% - アクセント 3 2" xfId="262" xr:uid="{6E2591D3-4D09-4D66-9E63-F87FF6A8DBFB}"/>
    <cellStyle name="60% - アクセント 4 2" xfId="263" xr:uid="{E4B06508-9A6E-4653-8901-E340292AF978}"/>
    <cellStyle name="60% - アクセント 5 2" xfId="264" xr:uid="{5DBF87D4-D616-4AD4-A82E-5B5EF20E9D80}"/>
    <cellStyle name="60% - アクセント 6 2" xfId="265" xr:uid="{CA27FAE5-2921-48A0-8148-8E416C7937B0}"/>
    <cellStyle name="アクセント 1" xfId="18" builtinId="29" customBuiltin="1"/>
    <cellStyle name="アクセント 2" xfId="21" builtinId="33" customBuiltin="1"/>
    <cellStyle name="アクセント 3" xfId="24" builtinId="37" customBuiltin="1"/>
    <cellStyle name="アクセント 4" xfId="27" builtinId="41" customBuiltin="1"/>
    <cellStyle name="アクセント 5" xfId="30" builtinId="45" customBuiltin="1"/>
    <cellStyle name="アクセント 6" xfId="33" builtinId="49" customBuiltin="1"/>
    <cellStyle name="タイトル" xfId="2" builtinId="15" customBuiltin="1"/>
    <cellStyle name="タイトル 2" xfId="266" xr:uid="{E98890D8-E1CC-4721-B0D4-1C0F08210AFD}"/>
    <cellStyle name="チェック セル" xfId="13" builtinId="23" customBuiltin="1"/>
    <cellStyle name="どちらでもない 2" xfId="259" xr:uid="{25AE0ACB-5FBF-4095-9728-8940330CAA06}"/>
    <cellStyle name="パーセント" xfId="1" builtinId="5"/>
    <cellStyle name="パーセント 2" xfId="99" xr:uid="{2BE18A36-B55D-4DE4-B8E7-77C61D13082C}"/>
    <cellStyle name="パーセント 2 2" xfId="100" xr:uid="{304B163C-9966-47A6-BDAD-AFC86D2BA1CE}"/>
    <cellStyle name="パーセント 2 2 2" xfId="101" xr:uid="{05BBFAF1-192C-40EA-A0A5-5D4651462CD8}"/>
    <cellStyle name="パーセント 2 2 2 2" xfId="102" xr:uid="{60E8962D-07C4-4913-99DB-CD95E0A6DE8D}"/>
    <cellStyle name="パーセント 2 2 2 2 2" xfId="103" xr:uid="{62C74755-3E9C-4A97-B119-8C7E825BDE54}"/>
    <cellStyle name="パーセント 2 2 2 3" xfId="104" xr:uid="{45A27B54-60BB-4080-ABCF-8AA44D26C211}"/>
    <cellStyle name="パーセント 2 2 3" xfId="105" xr:uid="{4D450E77-4CD2-4D8F-9205-B6D10400435A}"/>
    <cellStyle name="パーセント 2 2 3 2" xfId="106" xr:uid="{8B9042B0-B262-4F6E-86FA-2AC7D6CB2DF6}"/>
    <cellStyle name="パーセント 2 2 4" xfId="107" xr:uid="{A87F98A4-FE13-43F3-9584-BC1BD827DB92}"/>
    <cellStyle name="パーセント 2 2 4 2" xfId="108" xr:uid="{30E0CE76-709D-4F47-A97C-08435CD335C1}"/>
    <cellStyle name="パーセント 2 2 5" xfId="109" xr:uid="{DF098B06-F217-4206-8E53-5EC2056262F1}"/>
    <cellStyle name="パーセント 2 3" xfId="110" xr:uid="{2F7D5978-D905-44A0-B6ED-6F1DA1126E89}"/>
    <cellStyle name="パーセント 2 3 2" xfId="111" xr:uid="{D02C0929-61E7-4225-A123-70297C4C665E}"/>
    <cellStyle name="パーセント 2 3 2 2" xfId="112" xr:uid="{AB58AC2B-29A8-4069-847C-3B6B14A6EFAB}"/>
    <cellStyle name="パーセント 2 3 3" xfId="113" xr:uid="{91B968EF-222E-4861-BDB0-EC5FA75F3698}"/>
    <cellStyle name="パーセント 2 4" xfId="114" xr:uid="{435BE0D9-F546-4B1D-A53B-C84C21BF41F9}"/>
    <cellStyle name="パーセント 2 4 2" xfId="115" xr:uid="{0CA6595C-57E0-422C-8B9F-1C16314260E1}"/>
    <cellStyle name="パーセント 2 4 2 2" xfId="116" xr:uid="{1A9506C5-FFCC-4F85-B23A-5A3F8ABF4146}"/>
    <cellStyle name="パーセント 2 4 3" xfId="117" xr:uid="{05BAEBA0-5FAD-4AB5-B59C-35E5E52E507C}"/>
    <cellStyle name="パーセント 2 5" xfId="118" xr:uid="{3BA4A56F-18AF-4307-ACCC-828A71AA4A1D}"/>
    <cellStyle name="パーセント 2 5 2" xfId="119" xr:uid="{BD9B51A6-B812-4C6F-991D-7F689DDD661B}"/>
    <cellStyle name="パーセント 2 6" xfId="120" xr:uid="{3DFCA72F-B190-4248-A0AC-E771E5199C13}"/>
    <cellStyle name="パーセント 2 7" xfId="121" xr:uid="{D5AC7C38-E365-435C-88D8-45F4C638F000}"/>
    <cellStyle name="パーセント 2 7 2" xfId="122" xr:uid="{576A2F96-0F0B-45B2-9C46-C751A5D265C2}"/>
    <cellStyle name="パーセント 3" xfId="123" xr:uid="{A5BA1DB9-4D78-4181-B384-83F2D8E3E315}"/>
    <cellStyle name="パーセント 3 2" xfId="124" xr:uid="{D4650D6F-1993-4579-8712-73913EA69BDC}"/>
    <cellStyle name="パーセント 3 2 2" xfId="125" xr:uid="{BBC34521-9412-495F-B94D-C96C477E0C0D}"/>
    <cellStyle name="パーセント 3 2 2 2" xfId="126" xr:uid="{B96489C1-904B-4DD2-976F-3E3CF4689DB3}"/>
    <cellStyle name="パーセント 3 2 3" xfId="127" xr:uid="{D4AA97E2-64EE-41CF-B2A8-9183C60AEA4B}"/>
    <cellStyle name="パーセント 3 3" xfId="128" xr:uid="{2C176F24-9109-4A48-9E4D-F46926F70EC4}"/>
    <cellStyle name="パーセント 3 3 2" xfId="129" xr:uid="{F0FC1306-1444-433A-A953-75739CBDB3E1}"/>
    <cellStyle name="パーセント 3 3 2 2" xfId="130" xr:uid="{97038381-4E00-4892-9875-C4C36856597D}"/>
    <cellStyle name="パーセント 3 3 3" xfId="131" xr:uid="{D72220B6-E782-40DE-93FD-FEAD56C7FC4C}"/>
    <cellStyle name="パーセント 3 4" xfId="132" xr:uid="{AD1359E9-F7FA-486D-AFC7-D5E6764801D0}"/>
    <cellStyle name="パーセント 3 4 2" xfId="133" xr:uid="{B6ED71B7-D676-4A06-B339-539EF7DEE27B}"/>
    <cellStyle name="パーセント 3 5" xfId="134" xr:uid="{5CB83C90-E103-4FDD-A70E-B0A099812D53}"/>
    <cellStyle name="パーセント 4" xfId="135" xr:uid="{19611D66-01B2-4D99-B6E8-D847CAEEA13F}"/>
    <cellStyle name="パーセント 4 2" xfId="136" xr:uid="{9213FE8B-2EE6-4FC4-8664-327613CD39D0}"/>
    <cellStyle name="パーセント 5" xfId="137" xr:uid="{B837AB09-2873-4CAF-96C1-4F132E43FD6A}"/>
    <cellStyle name="パーセント 5 2" xfId="138" xr:uid="{68BB2B9D-8FB4-4679-B813-571F4B2A73E6}"/>
    <cellStyle name="パーセント 6" xfId="139" xr:uid="{B681D6D8-7B76-4F43-8A0D-88A4F2EBC91E}"/>
    <cellStyle name="パーセント 6 2" xfId="140" xr:uid="{C5074E9B-C92C-4B84-A59E-0EF82621AF41}"/>
    <cellStyle name="パーセント 6 2 2" xfId="141" xr:uid="{372A5F15-9EA8-4A7C-87C5-0908726B6E12}"/>
    <cellStyle name="パーセント 6 3" xfId="142" xr:uid="{A72CC9EF-85BB-4BF1-BDF8-53A9E504C478}"/>
    <cellStyle name="パーセント 7" xfId="143" xr:uid="{8E46A6DC-DC9D-4258-8B7D-9CA6F2F0C898}"/>
    <cellStyle name="パーセント 7 2" xfId="144" xr:uid="{FFE17016-8FEB-4BE6-B374-1003F96B4C0D}"/>
    <cellStyle name="パーセント 8" xfId="145" xr:uid="{A4FF4DEA-1A4E-40E4-94BB-F28C863A601E}"/>
    <cellStyle name="パーセント 9" xfId="146" xr:uid="{35B85C3A-7572-4ADE-BEA4-C4540BBFFEE8}"/>
    <cellStyle name="メモ" xfId="15" builtinId="10" customBuiltin="1"/>
    <cellStyle name="メモ 2" xfId="147" xr:uid="{71794336-C465-486C-8C3B-CFDE8B881261}"/>
    <cellStyle name="メモ 2 2" xfId="148" xr:uid="{31D1588F-9FCA-44EC-BB01-BB36BF4327E0}"/>
    <cellStyle name="メモ 3" xfId="149" xr:uid="{77DE4C85-EFEE-480F-B75C-BDC1A03CCEE0}"/>
    <cellStyle name="メモ 3 2" xfId="150" xr:uid="{DECA9297-E9EC-49C0-BC69-DA423579EC7C}"/>
    <cellStyle name="メモ 4" xfId="151" xr:uid="{4F8527BF-1B82-4496-8E7A-84968193E408}"/>
    <cellStyle name="メモ 4 2" xfId="152" xr:uid="{358DA50C-425E-4D8F-9C16-1229EBAE53DF}"/>
    <cellStyle name="メモ 5" xfId="153" xr:uid="{C0516916-44C7-4E1F-BEA9-2DA465A1859F}"/>
    <cellStyle name="リンク セル" xfId="12" builtinId="24" customBuiltin="1"/>
    <cellStyle name="悪い" xfId="8" builtinId="27" customBuiltin="1"/>
    <cellStyle name="計算" xfId="11" builtinId="22" customBuiltin="1"/>
    <cellStyle name="警告文" xfId="14" builtinId="11" customBuiltin="1"/>
    <cellStyle name="桁区切り 2" xfId="154" xr:uid="{59E21F5F-64C7-416F-B41F-7D0B3A38C000}"/>
    <cellStyle name="桁区切り 2 2" xfId="155" xr:uid="{04B05EDD-899E-41EB-9863-881D0177B903}"/>
    <cellStyle name="桁区切り 2 2 2" xfId="156" xr:uid="{5AFFCC96-6430-4805-B962-4C6A366D59B5}"/>
    <cellStyle name="桁区切り 2 2 2 2" xfId="157" xr:uid="{08751C54-988B-43E5-997B-B66E4A8285A9}"/>
    <cellStyle name="桁区切り 2 2 3" xfId="158" xr:uid="{B32DA68C-4AA2-487E-858A-76C3696BD181}"/>
    <cellStyle name="桁区切り 2 3" xfId="159" xr:uid="{4E5330A1-7E4B-4C2C-B4C7-EE74F3AA11FA}"/>
    <cellStyle name="桁区切り 2 3 2" xfId="160" xr:uid="{2BA84BBA-00E4-4526-B7B1-752CC5B964EC}"/>
    <cellStyle name="桁区切り 2 4" xfId="161" xr:uid="{D4F0CD25-8D1A-414C-86C1-A8FD144AB558}"/>
    <cellStyle name="桁区切り 2 4 2" xfId="162" xr:uid="{285010B8-CA27-46AA-B923-6C61011F0812}"/>
    <cellStyle name="桁区切り 2 5" xfId="163" xr:uid="{7842547B-D0C5-4644-96CB-76CA9F18B6D5}"/>
    <cellStyle name="桁区切り 3" xfId="164" xr:uid="{6E5D95E6-3392-4988-B18F-3A4393C7DC08}"/>
    <cellStyle name="桁区切り 3 2" xfId="165" xr:uid="{C77F07D5-C79D-458C-897E-2E5B27E5F0DE}"/>
    <cellStyle name="桁区切り 4" xfId="166" xr:uid="{6FF40CF6-52B3-4D88-8D6B-F2A7EB191AA3}"/>
    <cellStyle name="桁区切り 4 2" xfId="167" xr:uid="{DACB73C2-DC8D-48D0-BF40-98053E4AF4E1}"/>
    <cellStyle name="桁区切り 5" xfId="168" xr:uid="{DBCB5861-DB3A-4125-944C-F3D73FA440E8}"/>
    <cellStyle name="桁区切り 5 2" xfId="169" xr:uid="{99793D6F-053E-4301-86F9-77D9F3816BA3}"/>
    <cellStyle name="桁区切り 5 2 2" xfId="170" xr:uid="{40EE3EFC-6D18-4DAA-87DB-CAEECC18CCBC}"/>
    <cellStyle name="桁区切り 5 3" xfId="171" xr:uid="{23DDD893-59FD-4DBD-8DB1-BFC95B0EB32E}"/>
    <cellStyle name="桁区切り 6" xfId="172" xr:uid="{95CDCF2B-447A-4C86-9C3E-F0EEAA969224}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通貨 2" xfId="173" xr:uid="{FD0CEF4C-1E11-4FEC-938D-6036D599E2D0}"/>
    <cellStyle name="通貨 2 2" xfId="174" xr:uid="{8177DD61-5CD5-4465-ADAD-C32EA8202E3F}"/>
    <cellStyle name="通貨 2 2 2" xfId="175" xr:uid="{EE632614-43B6-4572-BD1B-CF79AC7D822C}"/>
    <cellStyle name="通貨 2 3" xfId="176" xr:uid="{C4453014-5CD5-45AD-85E1-5148C0724046}"/>
    <cellStyle name="通貨 2 3 2" xfId="177" xr:uid="{D6D295E1-8D1C-463A-8CC0-ACC6130F4C7F}"/>
    <cellStyle name="通貨 2 4" xfId="178" xr:uid="{2DC4EBBD-7F66-41B5-9AA8-F18E5DF28548}"/>
    <cellStyle name="通貨 2 4 2" xfId="179" xr:uid="{EEB9F493-5E35-4341-B65C-34EA3DD37BB3}"/>
    <cellStyle name="通貨 2 5" xfId="180" xr:uid="{8E6EA95A-BF67-488D-A82C-FCA3FBC8C106}"/>
    <cellStyle name="通貨 3" xfId="181" xr:uid="{3E1E0B49-51CA-4A26-AC00-889762B32D47}"/>
    <cellStyle name="通貨 3 2" xfId="182" xr:uid="{45E3B31B-2CD5-4302-8F74-64EA60252565}"/>
    <cellStyle name="通貨 4" xfId="183" xr:uid="{FDDB50E3-A9EA-40EC-9D83-F3EFE902C685}"/>
    <cellStyle name="通貨 4 2" xfId="184" xr:uid="{549E3423-FD7A-47E1-A2E3-22FC3A9F363F}"/>
    <cellStyle name="通貨 5" xfId="185" xr:uid="{A14B3448-1AD9-46C4-A1F8-6D3F48B36233}"/>
    <cellStyle name="通貨 5 2" xfId="186" xr:uid="{FFD790E7-CAC1-4DA1-A182-E0AB6D13A3BC}"/>
    <cellStyle name="通貨 6" xfId="187" xr:uid="{EF59F871-5045-4B7D-9FD0-E311AC6647C7}"/>
    <cellStyle name="入力" xfId="9" builtinId="20" customBuiltin="1"/>
    <cellStyle name="標準" xfId="0" builtinId="0"/>
    <cellStyle name="標準 10" xfId="188" xr:uid="{7065224F-26FA-46D0-93C8-FD35641F8205}"/>
    <cellStyle name="標準 10 2" xfId="189" xr:uid="{8FE384F8-4E72-4836-B236-A5EB0B20463A}"/>
    <cellStyle name="標準 11" xfId="190" xr:uid="{8AAE6D9E-6839-4031-803F-9F2E229E664A}"/>
    <cellStyle name="標準 11 2" xfId="191" xr:uid="{001AFDC4-47C0-48C3-B78D-744F7D12ADF0}"/>
    <cellStyle name="標準 12" xfId="37" xr:uid="{4D3744E8-F5C5-486C-AEEC-5FCCF0E3D935}"/>
    <cellStyle name="標準 13" xfId="192" xr:uid="{3651E33A-78EA-4DEB-B898-E4DB1A76F032}"/>
    <cellStyle name="標準 14" xfId="258" xr:uid="{F51C05A1-8CDF-4A77-B559-DD33C78FD85A}"/>
    <cellStyle name="標準 14 2" xfId="267" xr:uid="{0C37D5EF-1DF6-4F0A-8FAE-6899AA0D6D31}"/>
    <cellStyle name="標準 2" xfId="38" xr:uid="{D2145632-AC02-4EF2-A188-A6B3DD97CF2E}"/>
    <cellStyle name="標準 2 2" xfId="193" xr:uid="{0CC92118-4B3D-4AFE-A661-CB3B9D632CAC}"/>
    <cellStyle name="標準 2 2 2" xfId="194" xr:uid="{4E60BC65-2A71-447D-9C0A-592821B8469B}"/>
    <cellStyle name="標準 2 2 2 2" xfId="195" xr:uid="{8C39A06B-4497-4292-B43E-FB2B33532304}"/>
    <cellStyle name="標準 2 2 2 2 2" xfId="196" xr:uid="{A66A38D6-0ED4-4F41-998A-82077300F843}"/>
    <cellStyle name="標準 2 2 2 3" xfId="197" xr:uid="{D6C03378-8B5B-41D7-95BA-3800F50840A2}"/>
    <cellStyle name="標準 2 2 2 3 2" xfId="198" xr:uid="{80A7E6FB-1140-4F64-8EE9-495E0800D593}"/>
    <cellStyle name="標準 2 2 2 4" xfId="199" xr:uid="{B9B63EC5-507E-43D1-818A-42BA56788957}"/>
    <cellStyle name="標準 2 2 3" xfId="200" xr:uid="{3C715895-4C21-474F-A827-7CF4ADC84C5C}"/>
    <cellStyle name="標準 2 2 3 2" xfId="201" xr:uid="{1AD2EB7C-8486-4B4C-A26F-4FA9726D5B4A}"/>
    <cellStyle name="標準 2 2 4" xfId="202" xr:uid="{96704323-0536-4FAE-911D-D1499B97CC0C}"/>
    <cellStyle name="標準 2 2 4 2" xfId="203" xr:uid="{D6FB1EFF-E716-4798-8441-288A15235F3C}"/>
    <cellStyle name="標準 2 2 5" xfId="204" xr:uid="{14F9D3B3-6BE5-406A-B6AB-1AEAF75A504E}"/>
    <cellStyle name="標準 2 3" xfId="205" xr:uid="{A6156EFB-AEC1-48B8-8AE4-A806E9C8A674}"/>
    <cellStyle name="標準 2 3 2" xfId="206" xr:uid="{1CBD8718-61D1-45B1-9983-9D80963DEDFC}"/>
    <cellStyle name="標準 2 3 2 2" xfId="207" xr:uid="{6852B073-40AD-420C-9B3C-CA3C2B6DBF22}"/>
    <cellStyle name="標準 2 3 3" xfId="208" xr:uid="{7BC26844-3E7F-407B-95FB-3B3FC954AFAB}"/>
    <cellStyle name="標準 2 4" xfId="209" xr:uid="{385740B6-0D4C-4F1F-99B1-0AA385D066EB}"/>
    <cellStyle name="標準 2 4 2" xfId="210" xr:uid="{E70E140C-C013-4C19-A09A-95BFCA198106}"/>
    <cellStyle name="標準 2 4 2 2" xfId="211" xr:uid="{93AE0350-3B9C-4E95-A5B1-CC16A6A0B989}"/>
    <cellStyle name="標準 2 4 3" xfId="212" xr:uid="{4582BC9D-FA37-4E6D-AC9F-EB31029BBA77}"/>
    <cellStyle name="標準 2 5" xfId="213" xr:uid="{E8CA1244-0BB5-4860-AFFB-92A3D653D519}"/>
    <cellStyle name="標準 2 5 2" xfId="214" xr:uid="{DF010BAE-E092-4DFA-9A14-7919656DA142}"/>
    <cellStyle name="標準 2 6" xfId="215" xr:uid="{5FC58E5D-9EE9-4CCE-8C4F-C57E0AA0E797}"/>
    <cellStyle name="標準 3" xfId="216" xr:uid="{FAEED6A0-76C4-4BD6-BA70-0A183DF0098F}"/>
    <cellStyle name="標準 3 2" xfId="217" xr:uid="{321FC7D0-449B-45F8-9F78-291605647B50}"/>
    <cellStyle name="標準 3 2 2" xfId="218" xr:uid="{FEDB4197-E5CC-4640-944F-D45B2302127C}"/>
    <cellStyle name="標準 3 2 2 2" xfId="219" xr:uid="{19559848-A301-4184-8CC1-A7465EEE07CF}"/>
    <cellStyle name="標準 3 2 3" xfId="220" xr:uid="{AF525CD1-1194-4D0F-9433-A0DF4DF34E37}"/>
    <cellStyle name="標準 3 3" xfId="221" xr:uid="{9D4CD3BD-F56C-4C25-855F-9D3A40DF9A9C}"/>
    <cellStyle name="標準 3 3 2" xfId="222" xr:uid="{C4DAA626-C1D2-485C-A521-67339241E625}"/>
    <cellStyle name="標準 3 3 2 2" xfId="223" xr:uid="{1E71FD29-F32C-4B31-A6ED-2B3531402C1E}"/>
    <cellStyle name="標準 3 3 3" xfId="224" xr:uid="{695549C4-DE51-479B-9FA3-9B719409C65F}"/>
    <cellStyle name="標準 3 4" xfId="225" xr:uid="{84842595-D3EF-46BD-8306-2277E8D6BB7B}"/>
    <cellStyle name="標準 3 4 2" xfId="226" xr:uid="{5CCE4048-497F-4120-8AB5-B676E6469E8E}"/>
    <cellStyle name="標準 3 5" xfId="227" xr:uid="{096BE43C-4FEA-40F0-A293-A257AE2A5629}"/>
    <cellStyle name="標準 3 5 2" xfId="228" xr:uid="{C15DF423-A168-40E5-9E67-0730E8143BBF}"/>
    <cellStyle name="標準 3 6" xfId="229" xr:uid="{529D0CBB-5360-464C-AFC6-96153BA6990D}"/>
    <cellStyle name="標準 3 6 2" xfId="230" xr:uid="{86F0DB62-C2E3-4085-9B16-4972E088A198}"/>
    <cellStyle name="標準 3 7" xfId="231" xr:uid="{09A4E81A-5FA3-441F-A9F4-BF4D3A1436A1}"/>
    <cellStyle name="標準 3 7 2" xfId="232" xr:uid="{0C1D1F65-416F-4FC4-9211-67449ECE7F40}"/>
    <cellStyle name="標準 3 8" xfId="233" xr:uid="{0C94F249-0441-4C67-987C-C6B0C571C519}"/>
    <cellStyle name="標準 4" xfId="234" xr:uid="{DBBDDA21-1DC0-4A08-B322-2C53692B6EBB}"/>
    <cellStyle name="標準 4 2" xfId="235" xr:uid="{8F59A1D0-F1B3-4B4D-A599-C725E82F69C6}"/>
    <cellStyle name="標準 4 2 2" xfId="236" xr:uid="{DD985EB4-5034-4509-B60A-15A955D73BFC}"/>
    <cellStyle name="標準 4 2 2 2" xfId="237" xr:uid="{DE360DF1-E566-42A8-8558-F2D2D2D16B16}"/>
    <cellStyle name="標準 4 2 3" xfId="238" xr:uid="{26409E25-745E-4763-9CF2-A9D4610BF9B9}"/>
    <cellStyle name="標準 4 3" xfId="239" xr:uid="{DDF7192B-9C4D-4D38-8119-B3156E35CF32}"/>
    <cellStyle name="標準 4 3 2" xfId="240" xr:uid="{29A0296B-4CCE-42D5-A384-68270113EC78}"/>
    <cellStyle name="標準 4 4" xfId="241" xr:uid="{9F798422-D7AB-4345-887B-6FBCFAC6EB16}"/>
    <cellStyle name="標準 4 4 2" xfId="242" xr:uid="{272AA439-2CFA-4CEA-8AA0-15315DF36EFA}"/>
    <cellStyle name="標準 4 4 2 2" xfId="243" xr:uid="{D7086F5C-228E-413A-9352-673596444A9A}"/>
    <cellStyle name="標準 4 4 3" xfId="36" xr:uid="{CD2BB7CB-52EC-4E7B-B4C4-4D042CB98B83}"/>
    <cellStyle name="標準 4 4 4" xfId="244" xr:uid="{7A5E4F66-0E22-4C36-8BB7-233438BAAA9E}"/>
    <cellStyle name="標準 4 5" xfId="245" xr:uid="{A27E0A27-5370-4429-ADA6-ECCE760ED3A4}"/>
    <cellStyle name="標準 4 6" xfId="246" xr:uid="{65F1ACE8-3FDF-4886-A4AC-E100BDCC8316}"/>
    <cellStyle name="標準 4 6 2" xfId="247" xr:uid="{A89B8DA5-3D74-4E75-B912-EE701591B5F3}"/>
    <cellStyle name="標準 5" xfId="248" xr:uid="{E95FCE8A-5202-4F46-8968-DC39AB535962}"/>
    <cellStyle name="標準 5 2" xfId="249" xr:uid="{B8EE71CE-0BE4-465C-B620-380611273FA4}"/>
    <cellStyle name="標準 6" xfId="250" xr:uid="{4CFFFF3B-B7F7-486D-9D44-A7738B22D08B}"/>
    <cellStyle name="標準 6 2" xfId="251" xr:uid="{3F4FB786-CA44-45E7-814F-4A5C87EC3433}"/>
    <cellStyle name="標準 7" xfId="252" xr:uid="{E0DCEEF3-23C6-40D9-B9FC-65D5C6E397B5}"/>
    <cellStyle name="標準 7 2" xfId="253" xr:uid="{4F9DAA65-440C-44AF-8963-3C52CB822F18}"/>
    <cellStyle name="標準 8" xfId="254" xr:uid="{1C123BC0-A2AE-4299-A206-D288FA97F1B7}"/>
    <cellStyle name="標準 8 2" xfId="255" xr:uid="{67E8DD7A-0C02-453D-998A-D3402FA6F173}"/>
    <cellStyle name="標準 9" xfId="256" xr:uid="{13E33862-2DFA-4FDA-93CF-D49457343F9C}"/>
    <cellStyle name="標準 9 2" xfId="257" xr:uid="{A3F0E64F-85B8-4F4F-B647-688586E1FE87}"/>
    <cellStyle name="良い" xfId="7" builtinId="26" customBuiltin="1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theme="4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ORDQUERY("2","訂正可能状態",S77)</v>
        <stp/>
        <stp>ORDQUERY</stp>
        <stp>=ORDQUERY("2","訂正可能状態",S77)</stp>
        <tr r="S74" s="4"/>
      </tp>
      <tp t="s">
        <v>CANDLE(HO3,HO4,HO5,HO6,"終値",HS15,HO7,HO8)</v>
        <stp/>
        <stp>あゆみ</stp>
        <stp>=CANDLE(HO3,HO4,HO5,HO6,"終値",HS15,HO7,HO8)</stp>
        <tr r="HP7" s="2"/>
      </tp>
      <tp t="s">
        <v>CANDLE(GY3,GY4,GY5,GY6,"終値",HC15,GY7,GY8)</v>
        <stp/>
        <stp>あゆみ</stp>
        <stp>=CANDLE(GY3,GY4,GY5,GY6,"終値",HC15,GY7,GY8)</stp>
        <tr r="GZ7" s="2"/>
      </tp>
      <tp t="s">
        <v>CANDLE(HG3,HG4,HG5,HG6,"終値",HK15,HG7,HG8)</v>
        <stp/>
        <stp>あゆみ</stp>
        <stp>=CANDLE(HG3,HG4,HG5,HG6,"終値",HK15,HG7,HG8)</stp>
        <tr r="HH7" s="2"/>
      </tp>
      <tp t="s">
        <v>CANDLE(HW3,HW4,HW5,HW6,"終値",IA15,HW7,HW8)</v>
        <stp/>
        <stp>あゆみ</stp>
        <stp>=CANDLE(HW3,HW4,HW5,HW6,"終値",IA15,HW7,HW8)</stp>
        <tr r="HX7" s="2"/>
      </tp>
      <tp t="s">
        <v>CANDLE(IE3,IE4,IE5,IE6,"終値",II15,IE7,IE8)</v>
        <stp/>
        <stp>あゆみ</stp>
        <stp>=CANDLE(IE3,IE4,IE5,IE6,"終値",II15,IE7,IE8)</stp>
        <tr r="IF7" s="2"/>
      </tp>
      <tp t="s">
        <v>CANDLE(AM3,AM4,AM5,AM6,"終値",AQ15,AM7,AM8)</v>
        <stp/>
        <stp>あゆみ</stp>
        <stp>=CANDLE(AM3,AM4,AM5,AM6,"終値",AQ15,AM7,AM8)</stp>
        <tr r="AN7" s="2"/>
      </tp>
      <tp t="s">
        <v>CANDLE(AU3,AU4,AU5,AU6,"終値",AY15,AU7,AU8)</v>
        <stp/>
        <stp>あゆみ</stp>
        <stp>=CANDLE(AU3,AU4,AU5,AU6,"終値",AY15,AU7,AU8)</stp>
        <tr r="AV7" s="2"/>
      </tp>
      <tp t="s">
        <v>CANDLE(AE3,AE4,AE5,AE6,"終値",AI15,AE7,AE8)</v>
        <stp/>
        <stp>あゆみ</stp>
        <stp>=CANDLE(AE3,AE4,AE5,AE6,"終値",AI15,AE7,AE8)</stp>
        <tr r="AF7" s="2"/>
      </tp>
      <tp t="s">
        <v>CANDLE(BS3,BS4,BS5,BS6,"終値",BW15,BS7,BS8)</v>
        <stp/>
        <stp>あゆみ</stp>
        <stp>=CANDLE(BS3,BS4,BS5,BS6,"終値",BW15,BS7,BS8)</stp>
        <tr r="BT7" s="2"/>
      </tp>
      <tp t="s">
        <v>CANDLE(BC3,BC4,BC5,BC6,"終値",BG15,BC7,BC8)</v>
        <stp/>
        <stp>あゆみ</stp>
        <stp>=CANDLE(BC3,BC4,BC5,BC6,"終値",BG15,BC7,BC8)</stp>
        <tr r="BD7" s="2"/>
      </tp>
      <tp t="s">
        <v>CANDLE(BK3,BK4,BK5,BK6,"終値",BO15,BK7,BK8)</v>
        <stp/>
        <stp>あゆみ</stp>
        <stp>=CANDLE(BK3,BK4,BK5,BK6,"終値",BO15,BK7,BK8)</stp>
        <tr r="BL7" s="2"/>
      </tp>
      <tp t="s">
        <v>CANDLE(CQ3,CQ4,CQ5,CQ6,"終値",CU15,CQ7,CQ8)</v>
        <stp/>
        <stp>あゆみ</stp>
        <stp>=CANDLE(CQ3,CQ4,CQ5,CQ6,"終値",CU15,CQ7,CQ8)</stp>
        <tr r="CR7" s="2"/>
      </tp>
      <tp t="s">
        <v>CANDLE(CA3,CA4,CA5,CA6,"終値",CE15,CA7,CA8)</v>
        <stp/>
        <stp>あゆみ</stp>
        <stp>=CANDLE(CA3,CA4,CA5,CA6,"終値",CE15,CA7,CA8)</stp>
        <tr r="CB7" s="2"/>
      </tp>
      <tp t="s">
        <v>CANDLE(CI3,CI4,CI5,CI6,"終値",CM15,CI7,CI8)</v>
        <stp/>
        <stp>あゆみ</stp>
        <stp>=CANDLE(CI3,CI4,CI5,CI6,"終値",CM15,CI7,CI8)</stp>
        <tr r="CJ7" s="2"/>
      </tp>
      <tp t="s">
        <v>CANDLE(DO3,DO4,DO5,DO6,"終値",DS15,DO7,DO8)</v>
        <stp/>
        <stp>あゆみ</stp>
        <stp>=CANDLE(DO3,DO4,DO5,DO6,"終値",DS15,DO7,DO8)</stp>
        <tr r="DP7" s="2"/>
      </tp>
      <tp t="s">
        <v>CANDLE(CY3,CY4,CY5,CY6,"終値",DC15,CY7,CY8)</v>
        <stp/>
        <stp>あゆみ</stp>
        <stp>=CANDLE(CY3,CY4,CY5,CY6,"終値",DC15,CY7,CY8)</stp>
        <tr r="CZ7" s="2"/>
      </tp>
      <tp t="s">
        <v>CANDLE(DG3,DG4,DG5,DG6,"終値",DK15,DG7,DG8)</v>
        <stp/>
        <stp>あゆみ</stp>
        <stp>=CANDLE(DG3,DG4,DG5,DG6,"終値",DK15,DG7,DG8)</stp>
        <tr r="DH7" s="2"/>
      </tp>
      <tp t="s">
        <v>CANDLE(EM3,EM4,EM5,EM6,"終値",EQ15,EM7,EM8)</v>
        <stp/>
        <stp>あゆみ</stp>
        <stp>=CANDLE(EM3,EM4,EM5,EM6,"終値",EQ15,EM7,EM8)</stp>
        <tr r="EN7" s="2"/>
      </tp>
      <tp t="s">
        <v>CANDLE(EU3,EU4,EU5,EU6,"終値",EY15,EU7,EU8)</v>
        <stp/>
        <stp>あゆみ</stp>
        <stp>=CANDLE(EU3,EU4,EU5,EU6,"終値",EY15,EU7,EU8)</stp>
        <tr r="EV7" s="2"/>
      </tp>
      <tp t="s">
        <v>CANDLE(DW3,DW4,DW5,DW6,"終値",EA15,DW7,DW8)</v>
        <stp/>
        <stp>あゆみ</stp>
        <stp>=CANDLE(DW3,DW4,DW5,DW6,"終値",EA15,DW7,DW8)</stp>
        <tr r="DX7" s="2"/>
      </tp>
      <tp t="s">
        <v>CANDLE(EE3,EE4,EE5,EE6,"終値",EI15,EE7,EE8)</v>
        <stp/>
        <stp>あゆみ</stp>
        <stp>=CANDLE(EE3,EE4,EE5,EE6,"終値",EI15,EE7,EE8)</stp>
        <tr r="EF7" s="2"/>
      </tp>
      <tp t="s">
        <v>CANDLE(FS3,FS4,FS5,FS6,"終値",FW15,FS7,FS8)</v>
        <stp/>
        <stp>あゆみ</stp>
        <stp>=CANDLE(FS3,FS4,FS5,FS6,"終値",FW15,FS7,FS8)</stp>
        <tr r="FT7" s="2"/>
      </tp>
      <tp t="s">
        <v>CANDLE(FC3,FC4,FC5,FC6,"終値",FG15,FC7,FC8)</v>
        <stp/>
        <stp>あゆみ</stp>
        <stp>=CANDLE(FC3,FC4,FC5,FC6,"終値",FG15,FC7,FC8)</stp>
        <tr r="FD7" s="2"/>
      </tp>
      <tp t="s">
        <v>CANDLE(FK3,FK4,FK5,FK6,"終値",FO15,FK7,FK8)</v>
        <stp/>
        <stp>あゆみ</stp>
        <stp>=CANDLE(FK3,FK4,FK5,FK6,"終値",FO15,FK7,FK8)</stp>
        <tr r="FL7" s="2"/>
      </tp>
      <tp t="s">
        <v>CANDLE(GQ3,GQ4,GQ5,GQ6,"終値",GU15,GQ7,GQ8)</v>
        <stp/>
        <stp>あゆみ</stp>
        <stp>=CANDLE(GQ3,GQ4,GQ5,GQ6,"終値",GU15,GQ7,GQ8)</stp>
        <tr r="GR7" s="2"/>
      </tp>
      <tp t="s">
        <v>CANDLE(GA3,GA4,GA5,GA6,"終値",GE15,GA7,GA8)</v>
        <stp/>
        <stp>あゆみ</stp>
        <stp>=CANDLE(GA3,GA4,GA5,GA6,"終値",GE15,GA7,GA8)</stp>
        <tr r="GB7" s="2"/>
      </tp>
      <tp t="s">
        <v>CANDLE(GI3,GI4,GI5,GI6,"終値",GM15,GI7,GI8)</v>
        <stp/>
        <stp>あゆみ</stp>
        <stp>=CANDLE(GI3,GI4,GI5,GI6,"終値",GM15,GI7,GI8)</stp>
        <tr r="GJ7" s="2"/>
      </tp>
      <tp t="s">
        <v>CANDLE(AU3,AU4,AU5,AU6,"始値",AV15,AU7,AU8)</v>
        <stp/>
        <stp>あゆみ</stp>
        <stp>=CANDLE(AU3,AU4,AU5,AU6,"始値",AV15,AU7,AU8)</stp>
        <tr r="AV4" s="2"/>
      </tp>
      <tp t="s">
        <v>CANDLE(AE3,AE4,AE5,AE6,"始値",AF15,AE7,AE8)</v>
        <stp/>
        <stp>あゆみ</stp>
        <stp>=CANDLE(AE3,AE4,AE5,AE6,"始値",AF15,AE7,AE8)</stp>
        <tr r="AF4" s="2"/>
      </tp>
      <tp t="s">
        <v>CANDLE(AM3,AM4,AM5,AM6,"始値",AN15,AM7,AM8)</v>
        <stp/>
        <stp>あゆみ</stp>
        <stp>=CANDLE(AM3,AM4,AM5,AM6,"始値",AN15,AM7,AM8)</stp>
        <tr r="AN4" s="2"/>
      </tp>
      <tp t="s">
        <v>CANDLE(CQ3,CQ4,CQ5,CQ6,"始値",CR15,CQ7,CQ8)</v>
        <stp/>
        <stp>あゆみ</stp>
        <stp>=CANDLE(CQ3,CQ4,CQ5,CQ6,"始値",CR15,CQ7,CQ8)</stp>
        <tr r="CR4" s="2"/>
      </tp>
      <tp t="s">
        <v>CANDLE(CY3,CY4,CY5,CY6,"始値",CZ15,CY7,CY8)</v>
        <stp/>
        <stp>あゆみ</stp>
        <stp>=CANDLE(CY3,CY4,CY5,CY6,"始値",CZ15,CY7,CY8)</stp>
        <tr r="CZ4" s="2"/>
      </tp>
      <tp t="s">
        <v>CANDLE(CA3,CA4,CA5,CA6,"始値",CB15,CA7,CA8)</v>
        <stp/>
        <stp>あゆみ</stp>
        <stp>=CANDLE(CA3,CA4,CA5,CA6,"始値",CB15,CA7,CA8)</stp>
        <tr r="CB4" s="2"/>
      </tp>
      <tp t="s">
        <v>CANDLE(CI3,CI4,CI5,CI6,"始値",CJ15,CI7,CI8)</v>
        <stp/>
        <stp>あゆみ</stp>
        <stp>=CANDLE(CI3,CI4,CI5,CI6,"始値",CJ15,CI7,CI8)</stp>
        <tr r="CJ4" s="2"/>
      </tp>
      <tp t="s">
        <v>CANDLE(BS3,BS4,BS5,BS6,"始値",BT15,BS7,BS8)</v>
        <stp/>
        <stp>あゆみ</stp>
        <stp>=CANDLE(BS3,BS4,BS5,BS6,"始値",BT15,BS7,BS8)</stp>
        <tr r="BT4" s="2"/>
      </tp>
      <tp t="s">
        <v>CANDLE(BC3,BC4,BC5,BC6,"始値",BD15,BC7,BC8)</v>
        <stp/>
        <stp>あゆみ</stp>
        <stp>=CANDLE(BC3,BC4,BC5,BC6,"始値",BD15,BC7,BC8)</stp>
        <tr r="BD4" s="2"/>
      </tp>
      <tp t="s">
        <v>CANDLE(BK3,BK4,BK5,BK6,"始値",BL15,BK7,BK8)</v>
        <stp/>
        <stp>あゆみ</stp>
        <stp>=CANDLE(BK3,BK4,BK5,BK6,"始値",BL15,BK7,BK8)</stp>
        <tr r="BL4" s="2"/>
      </tp>
      <tp t="s">
        <v>CANDLE(EU3,EU4,EU5,EU6,"始値",EV15,EU7,EU8)</v>
        <stp/>
        <stp>あゆみ</stp>
        <stp>=CANDLE(EU3,EU4,EU5,EU6,"始値",EV15,EU7,EU8)</stp>
        <tr r="EV4" s="2"/>
      </tp>
      <tp t="s">
        <v>CANDLE(EE3,EE4,EE5,EE6,"始値",EF15,EE7,EE8)</v>
        <stp/>
        <stp>あゆみ</stp>
        <stp>=CANDLE(EE3,EE4,EE5,EE6,"始値",EF15,EE7,EE8)</stp>
        <tr r="EF4" s="2"/>
      </tp>
      <tp t="s">
        <v>CANDLE(EM3,EM4,EM5,EM6,"始値",EN15,EM7,EM8)</v>
        <stp/>
        <stp>あゆみ</stp>
        <stp>=CANDLE(EM3,EM4,EM5,EM6,"始値",EN15,EM7,EM8)</stp>
        <tr r="EN4" s="2"/>
      </tp>
      <tp t="s">
        <v>CANDLE(DO3,DO4,DO5,DO6,"始値",DP15,DO7,DO8)</v>
        <stp/>
        <stp>あゆみ</stp>
        <stp>=CANDLE(DO3,DO4,DO5,DO6,"始値",DP15,DO7,DO8)</stp>
        <tr r="DP4" s="2"/>
      </tp>
      <tp t="s">
        <v>CANDLE(DW3,DW4,DW5,DW6,"始値",DX15,DW7,DW8)</v>
        <stp/>
        <stp>あゆみ</stp>
        <stp>=CANDLE(DW3,DW4,DW5,DW6,"始値",DX15,DW7,DW8)</stp>
        <tr r="DX4" s="2"/>
      </tp>
      <tp t="s">
        <v>CANDLE(DG3,DG4,DG5,DG6,"始値",DH15,DG7,DG8)</v>
        <stp/>
        <stp>あゆみ</stp>
        <stp>=CANDLE(DG3,DG4,DG5,DG6,"始値",DH15,DG7,DG8)</stp>
        <tr r="DH4" s="2"/>
      </tp>
      <tp t="s">
        <v>CANDLE(GQ3,GQ4,GQ5,GQ6,"始値",GR15,GQ7,GQ8)</v>
        <stp/>
        <stp>あゆみ</stp>
        <stp>=CANDLE(GQ3,GQ4,GQ5,GQ6,"始値",GR15,GQ7,GQ8)</stp>
        <tr r="GR4" s="2"/>
      </tp>
      <tp t="s">
        <v>CANDLE(GY3,GY4,GY5,GY6,"始値",GZ15,GY7,GY8)</v>
        <stp/>
        <stp>あゆみ</stp>
        <stp>=CANDLE(GY3,GY4,GY5,GY6,"始値",GZ15,GY7,GY8)</stp>
        <tr r="GZ4" s="2"/>
      </tp>
      <tp t="s">
        <v>CANDLE(GA3,GA4,GA5,GA6,"始値",GB15,GA7,GA8)</v>
        <stp/>
        <stp>あゆみ</stp>
        <stp>=CANDLE(GA3,GA4,GA5,GA6,"始値",GB15,GA7,GA8)</stp>
        <tr r="GB4" s="2"/>
      </tp>
      <tp t="s">
        <v>CANDLE(GI3,GI4,GI5,GI6,"始値",GJ15,GI7,GI8)</v>
        <stp/>
        <stp>あゆみ</stp>
        <stp>=CANDLE(GI3,GI4,GI5,GI6,"始値",GJ15,GI7,GI8)</stp>
        <tr r="GJ4" s="2"/>
      </tp>
      <tp t="s">
        <v>CANDLE(FS3,FS4,FS5,FS6,"始値",FT15,FS7,FS8)</v>
        <stp/>
        <stp>あゆみ</stp>
        <stp>=CANDLE(FS3,FS4,FS5,FS6,"始値",FT15,FS7,FS8)</stp>
        <tr r="FT4" s="2"/>
      </tp>
      <tp t="s">
        <v>CANDLE(FC3,FC4,FC5,FC6,"始値",FD15,FC7,FC8)</v>
        <stp/>
        <stp>あゆみ</stp>
        <stp>=CANDLE(FC3,FC4,FC5,FC6,"始値",FD15,FC7,FC8)</stp>
        <tr r="FD4" s="2"/>
      </tp>
      <tp t="s">
        <v>CANDLE(FK3,FK4,FK5,FK6,"始値",FL15,FK7,FK8)</v>
        <stp/>
        <stp>あゆみ</stp>
        <stp>=CANDLE(FK3,FK4,FK5,FK6,"始値",FL15,FK7,FK8)</stp>
        <tr r="FL4" s="2"/>
      </tp>
      <tp t="s">
        <v>CANDLE(IE3,IE4,IE5,IE6,"始値",IF15,IE7,IE8)</v>
        <stp/>
        <stp>あゆみ</stp>
        <stp>=CANDLE(IE3,IE4,IE5,IE6,"始値",IF15,IE7,IE8)</stp>
        <tr r="IF4" s="2"/>
      </tp>
      <tp t="s">
        <v>CANDLE(HO3,HO4,HO5,HO6,"始値",HP15,HO7,HO8)</v>
        <stp/>
        <stp>あゆみ</stp>
        <stp>=CANDLE(HO3,HO4,HO5,HO6,"始値",HP15,HO7,HO8)</stp>
        <tr r="HP4" s="2"/>
      </tp>
      <tp t="s">
        <v>CANDLE(HW3,HW4,HW5,HW6,"始値",HX15,HW7,HW8)</v>
        <stp/>
        <stp>あゆみ</stp>
        <stp>=CANDLE(HW3,HW4,HW5,HW6,"始値",HX15,HW7,HW8)</stp>
        <tr r="HX4" s="2"/>
      </tp>
      <tp t="s">
        <v>CANDLE(HG3,HG4,HG5,HG6,"始値",HH15,HG7,HG8)</v>
        <stp/>
        <stp>あゆみ</stp>
        <stp>=CANDLE(HG3,HG4,HG5,HG6,"始値",HH15,HG7,HG8)</stp>
        <tr r="HH4" s="2"/>
      </tp>
      <tp t="s">
        <v>CANDLE(CQ3,CQ4,CQ5,CQ6,"安値",CT15,CQ7,CQ8)</v>
        <stp/>
        <stp>あゆみ</stp>
        <stp>=CANDLE(CQ3,CQ4,CQ5,CQ6,"安値",CT15,CQ7,CQ8)</stp>
        <tr r="CR6" s="2"/>
      </tp>
      <tp t="s">
        <v>CANDLE(CA3,CA4,CA5,CA6,"安値",CD15,CA7,CA8)</v>
        <stp/>
        <stp>あゆみ</stp>
        <stp>=CANDLE(CA3,CA4,CA5,CA6,"安値",CD15,CA7,CA8)</stp>
        <tr r="CB6" s="2"/>
      </tp>
      <tp t="s">
        <v>CANDLE(CI3,CI4,CI5,CI6,"安値",CL15,CI7,CI8)</v>
        <stp/>
        <stp>あゆみ</stp>
        <stp>=CANDLE(CI3,CI4,CI5,CI6,"安値",CL15,CI7,CI8)</stp>
        <tr r="CJ6" s="2"/>
      </tp>
      <tp t="s">
        <v>CANDLE(BS3,BS4,BS5,BS6,"安値",BV15,BS7,BS8)</v>
        <stp/>
        <stp>あゆみ</stp>
        <stp>=CANDLE(BS3,BS4,BS5,BS6,"安値",BV15,BS7,BS8)</stp>
        <tr r="BT6" s="2"/>
      </tp>
      <tp t="s">
        <v>CANDLE(BC3,BC4,BC5,BC6,"安値",BF15,BC7,BC8)</v>
        <stp/>
        <stp>あゆみ</stp>
        <stp>=CANDLE(BC3,BC4,BC5,BC6,"安値",BF15,BC7,BC8)</stp>
        <tr r="BD6" s="2"/>
      </tp>
      <tp t="s">
        <v>CANDLE(BK3,BK4,BK5,BK6,"安値",BN15,BK7,BK8)</v>
        <stp/>
        <stp>あゆみ</stp>
        <stp>=CANDLE(BK3,BK4,BK5,BK6,"安値",BN15,BK7,BK8)</stp>
        <tr r="BL6" s="2"/>
      </tp>
      <tp t="s">
        <v>CANDLE(AM3,AM4,AM5,AM6,"安値",AP15,AM7,AM8)</v>
        <stp/>
        <stp>あゆみ</stp>
        <stp>=CANDLE(AM3,AM4,AM5,AM6,"安値",AP15,AM7,AM8)</stp>
        <tr r="AN6" s="2"/>
      </tp>
      <tp t="s">
        <v>CANDLE(AU3,AU4,AU5,AU6,"安値",AX15,AU7,AU8)</v>
        <stp/>
        <stp>あゆみ</stp>
        <stp>=CANDLE(AU3,AU4,AU5,AU6,"安値",AX15,AU7,AU8)</stp>
        <tr r="AV6" s="2"/>
      </tp>
      <tp t="s">
        <v>CANDLE(AE3,AE4,AE5,AE6,"安値",AH15,AE7,AE8)</v>
        <stp/>
        <stp>あゆみ</stp>
        <stp>=CANDLE(AE3,AE4,AE5,AE6,"安値",AH15,AE7,AE8)</stp>
        <tr r="AF6" s="2"/>
      </tp>
      <tp t="s">
        <v>CANDLE(GQ3,GQ4,GQ5,GQ6,"安値",GT15,GQ7,GQ8)</v>
        <stp/>
        <stp>あゆみ</stp>
        <stp>=CANDLE(GQ3,GQ4,GQ5,GQ6,"安値",GT15,GQ7,GQ8)</stp>
        <tr r="GR6" s="2"/>
      </tp>
      <tp t="s">
        <v>CANDLE(GA3,GA4,GA5,GA6,"安値",GD15,GA7,GA8)</v>
        <stp/>
        <stp>あゆみ</stp>
        <stp>=CANDLE(GA3,GA4,GA5,GA6,"安値",GD15,GA7,GA8)</stp>
        <tr r="GB6" s="2"/>
      </tp>
      <tp t="s">
        <v>CANDLE(GI3,GI4,GI5,GI6,"安値",GL15,GI7,GI8)</v>
        <stp/>
        <stp>あゆみ</stp>
        <stp>=CANDLE(GI3,GI4,GI5,GI6,"安値",GL15,GI7,GI8)</stp>
        <tr r="GJ6" s="2"/>
      </tp>
      <tp t="s">
        <v>CANDLE(FS3,FS4,FS5,FS6,"安値",FV15,FS7,FS8)</v>
        <stp/>
        <stp>あゆみ</stp>
        <stp>=CANDLE(FS3,FS4,FS5,FS6,"安値",FV15,FS7,FS8)</stp>
        <tr r="FT6" s="2"/>
      </tp>
      <tp t="s">
        <v>CANDLE(FC3,FC4,FC5,FC6,"安値",FF15,FC7,FC8)</v>
        <stp/>
        <stp>あゆみ</stp>
        <stp>=CANDLE(FC3,FC4,FC5,FC6,"安値",FF15,FC7,FC8)</stp>
        <tr r="FD6" s="2"/>
      </tp>
      <tp t="s">
        <v>CANDLE(FK3,FK4,FK5,FK6,"安値",FN15,FK7,FK8)</v>
        <stp/>
        <stp>あゆみ</stp>
        <stp>=CANDLE(FK3,FK4,FK5,FK6,"安値",FN15,FK7,FK8)</stp>
        <tr r="FL6" s="2"/>
      </tp>
      <tp t="s">
        <v>CANDLE(EM3,EM4,EM5,EM6,"安値",EP15,EM7,EM8)</v>
        <stp/>
        <stp>あゆみ</stp>
        <stp>=CANDLE(EM3,EM4,EM5,EM6,"安値",EP15,EM7,EM8)</stp>
        <tr r="EN6" s="2"/>
      </tp>
      <tp t="s">
        <v>CANDLE(EU3,EU4,EU5,EU6,"安値",EX15,EU7,EU8)</v>
        <stp/>
        <stp>あゆみ</stp>
        <stp>=CANDLE(EU3,EU4,EU5,EU6,"安値",EX15,EU7,EU8)</stp>
        <tr r="EV6" s="2"/>
      </tp>
      <tp t="s">
        <v>CANDLE(EE3,EE4,EE5,EE6,"安値",EH15,EE7,EE8)</v>
        <stp/>
        <stp>あゆみ</stp>
        <stp>=CANDLE(EE3,EE4,EE5,EE6,"安値",EH15,EE7,EE8)</stp>
        <tr r="EF6" s="2"/>
      </tp>
      <tp t="s">
        <v>CANDLE(DO3,DO4,DO5,DO6,"安値",DR15,DO7,DO8)</v>
        <stp/>
        <stp>あゆみ</stp>
        <stp>=CANDLE(DO3,DO4,DO5,DO6,"安値",DR15,DO7,DO8)</stp>
        <tr r="DP6" s="2"/>
      </tp>
      <tp t="s">
        <v>CANDLE(DW3,DW4,DW5,DW6,"安値",DZ15,DW7,DW8)</v>
        <stp/>
        <stp>あゆみ</stp>
        <stp>=CANDLE(DW3,DW4,DW5,DW6,"安値",DZ15,DW7,DW8)</stp>
        <tr r="DX6" s="2"/>
      </tp>
      <tp t="s">
        <v>CANDLE(CY3,CY4,CY5,CY6,"安値",DB15,CY7,CY8)</v>
        <stp/>
        <stp>あゆみ</stp>
        <stp>=CANDLE(CY3,CY4,CY5,CY6,"安値",DB15,CY7,CY8)</stp>
        <tr r="CZ6" s="2"/>
      </tp>
      <tp t="s">
        <v>CANDLE(DG3,DG4,DG5,DG6,"安値",DJ15,DG7,DG8)</v>
        <stp/>
        <stp>あゆみ</stp>
        <stp>=CANDLE(DG3,DG4,DG5,DG6,"安値",DJ15,DG7,DG8)</stp>
        <tr r="DH6" s="2"/>
      </tp>
      <tp t="s">
        <v>CANDLE(IE3,IE4,IE5,IE6,"安値",IH15,IE7,IE8)</v>
        <stp/>
        <stp>あゆみ</stp>
        <stp>=CANDLE(IE3,IE4,IE5,IE6,"安値",IH15,IE7,IE8)</stp>
        <tr r="IF6" s="2"/>
      </tp>
      <tp t="s">
        <v>CANDLE(HO3,HO4,HO5,HO6,"安値",HR15,HO7,HO8)</v>
        <stp/>
        <stp>あゆみ</stp>
        <stp>=CANDLE(HO3,HO4,HO5,HO6,"安値",HR15,HO7,HO8)</stp>
        <tr r="HP6" s="2"/>
      </tp>
      <tp t="s">
        <v>CANDLE(HW3,HW4,HW5,HW6,"安値",HZ15,HW7,HW8)</v>
        <stp/>
        <stp>あゆみ</stp>
        <stp>=CANDLE(HW3,HW4,HW5,HW6,"安値",HZ15,HW7,HW8)</stp>
        <tr r="HX6" s="2"/>
      </tp>
      <tp t="s">
        <v>CANDLE(GY3,GY4,GY5,GY6,"安値",HB15,GY7,GY8)</v>
        <stp/>
        <stp>あゆみ</stp>
        <stp>=CANDLE(GY3,GY4,GY5,GY6,"安値",HB15,GY7,GY8)</stp>
        <tr r="GZ6" s="2"/>
      </tp>
      <tp t="s">
        <v>CANDLE(HG3,HG4,HG5,HG6,"安値",HJ15,HG7,HG8)</v>
        <stp/>
        <stp>あゆみ</stp>
        <stp>=CANDLE(HG3,HG4,HG5,HG6,"安値",HJ15,HG7,HG8)</stp>
        <tr r="HH6" s="2"/>
      </tp>
      <tp t="s">
        <v>CANDLE(BS3,BS4,BS5,BS6,"高値",BU15,BS7,BS8)</v>
        <stp/>
        <stp>あゆみ</stp>
        <stp>=CANDLE(BS3,BS4,BS5,BS6,"高値",BU15,BS7,BS8)</stp>
        <tr r="BT5" s="2"/>
      </tp>
      <tp t="s">
        <v>CANDLE(BC3,BC4,BC5,BC6,"高値",BE15,BC7,BC8)</v>
        <stp/>
        <stp>あゆみ</stp>
        <stp>=CANDLE(BC3,BC4,BC5,BC6,"高値",BE15,BC7,BC8)</stp>
        <tr r="BD5" s="2"/>
      </tp>
      <tp t="s">
        <v>CANDLE(BK3,BK4,BK5,BK6,"高値",BM15,BK7,BK8)</v>
        <stp/>
        <stp>あゆみ</stp>
        <stp>=CANDLE(BK3,BK4,BK5,BK6,"高値",BM15,BK7,BK8)</stp>
        <tr r="BL5" s="2"/>
      </tp>
      <tp t="s">
        <v>CANDLE(CQ3,CQ4,CQ5,CQ6,"高値",CS15,CQ7,CQ8)</v>
        <stp/>
        <stp>あゆみ</stp>
        <stp>=CANDLE(CQ3,CQ4,CQ5,CQ6,"高値",CS15,CQ7,CQ8)</stp>
        <tr r="CR5" s="2"/>
      </tp>
      <tp t="s">
        <v>CANDLE(CA3,CA4,CA5,CA6,"高値",CC15,CA7,CA8)</v>
        <stp/>
        <stp>あゆみ</stp>
        <stp>=CANDLE(CA3,CA4,CA5,CA6,"高値",CC15,CA7,CA8)</stp>
        <tr r="CB5" s="2"/>
      </tp>
      <tp t="s">
        <v>CANDLE(CI3,CI4,CI5,CI6,"高値",CK15,CI7,CI8)</v>
        <stp/>
        <stp>あゆみ</stp>
        <stp>=CANDLE(CI3,CI4,CI5,CI6,"高値",CK15,CI7,CI8)</stp>
        <tr r="CJ5" s="2"/>
      </tp>
      <tp t="s">
        <v>CANDLE(AU3,AU4,AU5,AU6,"高値",AW15,AU7,AU8)</v>
        <stp/>
        <stp>あゆみ</stp>
        <stp>=CANDLE(AU3,AU4,AU5,AU6,"高値",AW15,AU7,AU8)</stp>
        <tr r="AV5" s="2"/>
      </tp>
      <tp t="s">
        <v>CANDLE(AE3,AE4,AE5,AE6,"高値",AG15,AE7,AE8)</v>
        <stp/>
        <stp>あゆみ</stp>
        <stp>=CANDLE(AE3,AE4,AE5,AE6,"高値",AG15,AE7,AE8)</stp>
        <tr r="AF5" s="2"/>
      </tp>
      <tp t="s">
        <v>CANDLE(AM3,AM4,AM5,AM6,"高値",AO15,AM7,AM8)</v>
        <stp/>
        <stp>あゆみ</stp>
        <stp>=CANDLE(AM3,AM4,AM5,AM6,"高値",AO15,AM7,AM8)</stp>
        <tr r="AN5" s="2"/>
      </tp>
      <tp t="s">
        <v>CANDLE(FS3,FS4,FS5,FS6,"高値",FU15,FS7,FS8)</v>
        <stp/>
        <stp>あゆみ</stp>
        <stp>=CANDLE(FS3,FS4,FS5,FS6,"高値",FU15,FS7,FS8)</stp>
        <tr r="FT5" s="2"/>
      </tp>
      <tp t="s">
        <v>CANDLE(FC3,FC4,FC5,FC6,"高値",FE15,FC7,FC8)</v>
        <stp/>
        <stp>あゆみ</stp>
        <stp>=CANDLE(FC3,FC4,FC5,FC6,"高値",FE15,FC7,FC8)</stp>
        <tr r="FD5" s="2"/>
      </tp>
      <tp t="s">
        <v>CANDLE(FK3,FK4,FK5,FK6,"高値",FM15,FK7,FK8)</v>
        <stp/>
        <stp>あゆみ</stp>
        <stp>=CANDLE(FK3,FK4,FK5,FK6,"高値",FM15,FK7,FK8)</stp>
        <tr r="FL5" s="2"/>
      </tp>
      <tp t="s">
        <v>CANDLE(GQ3,GQ4,GQ5,GQ6,"高値",GS15,GQ7,GQ8)</v>
        <stp/>
        <stp>あゆみ</stp>
        <stp>=CANDLE(GQ3,GQ4,GQ5,GQ6,"高値",GS15,GQ7,GQ8)</stp>
        <tr r="GR5" s="2"/>
      </tp>
      <tp t="s">
        <v>CANDLE(GA3,GA4,GA5,GA6,"高値",GC15,GA7,GA8)</v>
        <stp/>
        <stp>あゆみ</stp>
        <stp>=CANDLE(GA3,GA4,GA5,GA6,"高値",GC15,GA7,GA8)</stp>
        <tr r="GB5" s="2"/>
      </tp>
      <tp t="s">
        <v>CANDLE(GI3,GI4,GI5,GI6,"高値",GK15,GI7,GI8)</v>
        <stp/>
        <stp>あゆみ</stp>
        <stp>=CANDLE(GI3,GI4,GI5,GI6,"高値",GK15,GI7,GI8)</stp>
        <tr r="GJ5" s="2"/>
      </tp>
      <tp t="s">
        <v>CANDLE(DO3,DO4,DO5,DO6,"高値",DQ15,DO7,DO8)</v>
        <stp/>
        <stp>あゆみ</stp>
        <stp>=CANDLE(DO3,DO4,DO5,DO6,"高値",DQ15,DO7,DO8)</stp>
        <tr r="DP5" s="2"/>
      </tp>
      <tp t="s">
        <v>CANDLE(DW3,DW4,DW5,DW6,"高値",DY15,DW7,DW8)</v>
        <stp/>
        <stp>あゆみ</stp>
        <stp>=CANDLE(DW3,DW4,DW5,DW6,"高値",DY15,DW7,DW8)</stp>
        <tr r="DX5" s="2"/>
      </tp>
      <tp t="s">
        <v>CANDLE(CY3,CY4,CY5,CY6,"高値",DA15,CY7,CY8)</v>
        <stp/>
        <stp>あゆみ</stp>
        <stp>=CANDLE(CY3,CY4,CY5,CY6,"高値",DA15,CY7,CY8)</stp>
        <tr r="CZ5" s="2"/>
      </tp>
      <tp t="s">
        <v>CANDLE(DG3,DG4,DG5,DG6,"高値",DI15,DG7,DG8)</v>
        <stp/>
        <stp>あゆみ</stp>
        <stp>=CANDLE(DG3,DG4,DG5,DG6,"高値",DI15,DG7,DG8)</stp>
        <tr r="DH5" s="2"/>
      </tp>
      <tp t="s">
        <v>CANDLE(EU3,EU4,EU5,EU6,"高値",EW15,EU7,EU8)</v>
        <stp/>
        <stp>あゆみ</stp>
        <stp>=CANDLE(EU3,EU4,EU5,EU6,"高値",EW15,EU7,EU8)</stp>
        <tr r="EV5" s="2"/>
      </tp>
      <tp t="s">
        <v>CANDLE(EE3,EE4,EE5,EE6,"高値",EG15,EE7,EE8)</v>
        <stp/>
        <stp>あゆみ</stp>
        <stp>=CANDLE(EE3,EE4,EE5,EE6,"高値",EG15,EE7,EE8)</stp>
        <tr r="EF5" s="2"/>
      </tp>
      <tp t="s">
        <v>CANDLE(EM3,EM4,EM5,EM6,"高値",EO15,EM7,EM8)</v>
        <stp/>
        <stp>あゆみ</stp>
        <stp>=CANDLE(EM3,EM4,EM5,EM6,"高値",EO15,EM7,EM8)</stp>
        <tr r="EN5" s="2"/>
      </tp>
      <tp t="s">
        <v>CANDLE(HO3,HO4,HO5,HO6,"高値",HQ15,HO7,HO8)</v>
        <stp/>
        <stp>あゆみ</stp>
        <stp>=CANDLE(HO3,HO4,HO5,HO6,"高値",HQ15,HO7,HO8)</stp>
        <tr r="HP5" s="2"/>
      </tp>
      <tp t="s">
        <v>CANDLE(HW3,HW4,HW5,HW6,"高値",HY15,HW7,HW8)</v>
        <stp/>
        <stp>あゆみ</stp>
        <stp>=CANDLE(HW3,HW4,HW5,HW6,"高値",HY15,HW7,HW8)</stp>
        <tr r="HX5" s="2"/>
      </tp>
      <tp t="s">
        <v>CANDLE(GY3,GY4,GY5,GY6,"高値",HA15,GY7,GY8)</v>
        <stp/>
        <stp>あゆみ</stp>
        <stp>=CANDLE(GY3,GY4,GY5,GY6,"高値",HA15,GY7,GY8)</stp>
        <tr r="GZ5" s="2"/>
      </tp>
      <tp t="s">
        <v>CANDLE(HG3,HG4,HG5,HG6,"高値",HI15,HG7,HG8)</v>
        <stp/>
        <stp>あゆみ</stp>
        <stp>=CANDLE(HG3,HG4,HG5,HG6,"高値",HI15,HG7,HG8)</stp>
        <tr r="HH5" s="2"/>
      </tp>
      <tp t="s">
        <v>CANDLE(IE3,IE4,IE5,IE6,"高値",IG15,IE7,IE8)</v>
        <stp/>
        <stp>あゆみ</stp>
        <stp>=CANDLE(IE3,IE4,IE5,IE6,"高値",IG15,IE7,IE8)</stp>
        <tr r="IF5" s="2"/>
      </tp>
    </main>
    <main first="oson2.rtdserver">
      <tp>
        <v>0</v>
        <stp/>
        <stp>BOARD</stp>
        <stp>1357</stp>
        <stp/>
        <stp>売気配数量15</stp>
        <tr r="E29" s="3"/>
      </tp>
      <tp>
        <v>0</v>
        <stp/>
        <stp>BOARD</stp>
        <stp>1357</stp>
        <stp/>
        <stp>売気配数量14</stp>
        <tr r="E28" s="3"/>
      </tp>
      <tp>
        <v>0</v>
        <stp/>
        <stp>BOARD</stp>
        <stp>1357</stp>
        <stp/>
        <stp>売気配数量13</stp>
        <tr r="E27" s="3"/>
      </tp>
      <tp>
        <v>0</v>
        <stp/>
        <stp>BOARD</stp>
        <stp>1357</stp>
        <stp/>
        <stp>売気配数量12</stp>
        <tr r="E26" s="3"/>
      </tp>
      <tp>
        <v>0</v>
        <stp/>
        <stp>BOARD</stp>
        <stp>1357</stp>
        <stp/>
        <stp>売気配数量11</stp>
        <tr r="E25" s="3"/>
      </tp>
      <tp>
        <v>0</v>
        <stp/>
        <stp>BOARD</stp>
        <stp>1357</stp>
        <stp/>
        <stp>売気配数量10</stp>
        <tr r="E24" s="3"/>
      </tp>
      <tp>
        <v>1205905</v>
        <stp/>
        <stp>BOARD</stp>
        <stp>1357</stp>
        <stp/>
        <stp>売気配数量-4</stp>
        <tr r="E10" s="3"/>
      </tp>
      <tp>
        <v>1626840</v>
        <stp/>
        <stp>BOARD</stp>
        <stp>1357</stp>
        <stp/>
        <stp>売気配数量-3</stp>
        <tr r="E11" s="3"/>
      </tp>
      <tp>
        <v>2235331</v>
        <stp/>
        <stp>BOARD</stp>
        <stp>1357</stp>
        <stp/>
        <stp>売気配数量-2</stp>
        <tr r="E12" s="3"/>
      </tp>
      <tp>
        <v>2091199</v>
        <stp/>
        <stp>BOARD</stp>
        <stp>1357</stp>
        <stp/>
        <stp>売気配数量-1</stp>
        <tr r="E13" s="3"/>
      </tp>
      <tp t="s">
        <v/>
        <stp/>
        <stp>QUOTE</stp>
        <stp>1357</stp>
        <stp/>
        <stp>売気配種別</stp>
        <tr r="O32" s="3"/>
      </tp>
      <tp t="s">
        <v/>
        <stp/>
        <stp>QUOTE</stp>
        <stp>1357</stp>
        <stp/>
        <stp>買気配種別</stp>
        <tr r="O29" s="3"/>
      </tp>
      <tp t="s">
        <v>-</v>
        <stp/>
        <stp>QUOTE</stp>
        <stp>1357</stp>
        <stp/>
        <stp>HV</stp>
        <tr r="O39" s="3"/>
      </tp>
      <tp>
        <v>0</v>
        <stp/>
        <stp>QUOTE</stp>
        <stp>1357</stp>
        <stp/>
        <stp>EPS</stp>
        <tr r="P38" s="3"/>
      </tp>
    </main>
    <main first="oson2.rtdserver2">
      <tp t="s">
        <v>ORDQUERY("2","銘柄コード",B77)</v>
        <stp/>
        <stp>ORDQUERY</stp>
        <stp>=ORDQUERY("2","銘柄コード",B77)</stp>
        <tr r="B74" s="4"/>
      </tp>
    </main>
    <main first="oson2.rtdserver">
      <tp>
        <v>3687256</v>
        <stp/>
        <stp>QUOTE</stp>
        <stp>1357</stp>
        <stp/>
        <stp>買気配数量</stp>
        <tr r="O30" s="3"/>
      </tp>
      <tp>
        <v>791928</v>
        <stp/>
        <stp>QUOTE</stp>
        <stp>1357</stp>
        <stp/>
        <stp>売気配数量</stp>
        <tr r="O33" s="3"/>
      </tp>
      <tp>
        <v>416</v>
        <stp/>
        <stp>BOARD</stp>
        <stp>1357</stp>
        <stp/>
        <stp>気配値-4</stp>
        <tr r="F10" s="3"/>
      </tp>
      <tp>
        <v>414</v>
        <stp/>
        <stp>BOARD</stp>
        <stp>1357</stp>
        <stp/>
        <stp>気配値-2</stp>
        <tr r="F12" s="3"/>
      </tp>
      <tp>
        <v>415</v>
        <stp/>
        <stp>BOARD</stp>
        <stp>1357</stp>
        <stp/>
        <stp>気配値-3</stp>
        <tr r="F11" s="3"/>
      </tp>
      <tp>
        <v>413</v>
        <stp/>
        <stp>BOARD</stp>
        <stp>1357</stp>
        <stp/>
        <stp>気配値-1</stp>
        <tr r="F13" s="3"/>
      </tp>
      <tp>
        <v>398</v>
        <stp/>
        <stp>BOARD</stp>
        <stp>1357</stp>
        <stp/>
        <stp>気配値14</stp>
        <tr r="F28" s="3"/>
      </tp>
      <tp>
        <v>397</v>
        <stp/>
        <stp>BOARD</stp>
        <stp>1357</stp>
        <stp/>
        <stp>気配値15</stp>
        <tr r="F29" s="3"/>
      </tp>
      <tp>
        <v>400</v>
        <stp/>
        <stp>BOARD</stp>
        <stp>1357</stp>
        <stp/>
        <stp>気配値12</stp>
        <tr r="F26" s="3"/>
      </tp>
      <tp>
        <v>399</v>
        <stp/>
        <stp>BOARD</stp>
        <stp>1357</stp>
        <stp/>
        <stp>気配値13</stp>
        <tr r="F27" s="3"/>
      </tp>
      <tp>
        <v>402</v>
        <stp/>
        <stp>BOARD</stp>
        <stp>1357</stp>
        <stp/>
        <stp>気配値10</stp>
        <tr r="F24" s="3"/>
      </tp>
      <tp>
        <v>401</v>
        <stp/>
        <stp>BOARD</stp>
        <stp>1357</stp>
        <stp/>
        <stp>気配値11</stp>
        <tr r="F25" s="3"/>
      </tp>
      <tp>
        <v>0</v>
        <stp/>
        <stp>QUOTE</stp>
        <stp>1357</stp>
        <stp/>
        <stp>PER</stp>
        <tr r="P37" s="3"/>
      </tp>
      <tp>
        <v>0</v>
        <stp/>
        <stp>QUOTE</stp>
        <stp>1357</stp>
        <stp/>
        <stp>PBR</stp>
        <tr r="P36" s="3"/>
      </tp>
      <tp t="s">
        <v>406.9487</v>
        <stp/>
        <stp>QUOTE</stp>
        <stp>1357</stp>
        <stp/>
        <stp>VWAP</stp>
        <tr r="O21" s="3"/>
      </tp>
    </main>
    <main first="oson2.rtdserver2">
      <tp t="s">
        <v>ORDQUERY("2","未約定株数",M77)</v>
        <stp/>
        <stp>ORDQUERY</stp>
        <stp>=ORDQUERY("2","未約定株数",M77)</stp>
        <tr r="M74" s="4"/>
      </tp>
    </main>
    <main first="oson2.rtdserver">
      <tp>
        <v>0</v>
        <stp/>
        <stp>BOARD</stp>
        <stp>1357</stp>
        <stp/>
        <stp>買気配数量0</stp>
        <tr r="G14" s="3"/>
      </tp>
      <tp>
        <v>0</v>
        <stp/>
        <stp>BOARD</stp>
        <stp>1357</stp>
        <stp/>
        <stp>買気配数量1</stp>
        <tr r="G15" s="3"/>
      </tp>
      <tp>
        <v>0</v>
        <stp/>
        <stp>BOARD</stp>
        <stp>1357</stp>
        <stp/>
        <stp>買気配数量2</stp>
        <tr r="G16" s="3"/>
      </tp>
      <tp>
        <v>0</v>
        <stp/>
        <stp>BOARD</stp>
        <stp>1357</stp>
        <stp/>
        <stp>買気配数量3</stp>
        <tr r="G17" s="3"/>
      </tp>
      <tp>
        <v>0</v>
        <stp/>
        <stp>BOARD</stp>
        <stp>1357</stp>
        <stp/>
        <stp>買気配数量4</stp>
        <tr r="G18" s="3"/>
      </tp>
      <tp>
        <v>0</v>
        <stp/>
        <stp>BOARD</stp>
        <stp>1357</stp>
        <stp/>
        <stp>買気配数量5</stp>
        <tr r="G19" s="3"/>
      </tp>
      <tp>
        <v>3687256</v>
        <stp/>
        <stp>BOARD</stp>
        <stp>1357</stp>
        <stp/>
        <stp>買気配数量6</stp>
        <tr r="G20" s="3"/>
      </tp>
      <tp>
        <v>4167302</v>
        <stp/>
        <stp>BOARD</stp>
        <stp>1357</stp>
        <stp/>
        <stp>買気配数量7</stp>
        <tr r="G21" s="3"/>
      </tp>
      <tp>
        <v>4360513</v>
        <stp/>
        <stp>BOARD</stp>
        <stp>1357</stp>
        <stp/>
        <stp>買気配数量8</stp>
        <tr r="G22" s="3"/>
      </tp>
      <tp>
        <v>4236841</v>
        <stp/>
        <stp>BOARD</stp>
        <stp>1357</stp>
        <stp/>
        <stp>買気配数量9</stp>
        <tr r="G23" s="3"/>
      </tp>
    </main>
    <main first="oson2.rtdserver2">
      <tp t="s">
        <v>CANDLE(G3,G4,G5,G6,"終値",K15,G7,G8)</v>
        <stp/>
        <stp>あゆみ</stp>
        <stp>=CANDLE(G3,G4,G5,G6,"終値",K15,G7,G8)</stp>
        <tr r="H7" s="2"/>
      </tp>
      <tp t="s">
        <v>CANDLE(O3,O4,O5,O6,"終値",S15,O7,O8)</v>
        <stp/>
        <stp>あゆみ</stp>
        <stp>=CANDLE(O3,O4,O5,O6,"終値",S15,O7,O8)</stp>
        <tr r="P7" s="2"/>
      </tp>
      <tp t="s">
        <v>ORDQUERY("2","注文状態",E77)</v>
        <stp/>
        <stp>ORDQUERY</stp>
        <stp>=ORDQUERY("2","注文状態",E77)</stp>
        <tr r="E74" s="4"/>
      </tp>
      <tp t="s">
        <v>ORDQUERY("2","約定状態",F77)</v>
        <stp/>
        <stp>ORDQUERY</stp>
        <stp>=ORDQUERY("2","約定状態",F77)</stp>
        <tr r="F74" s="4"/>
      </tp>
      <tp t="s">
        <v>CANDLE(W3,W4,W5,W6,"取引日付",V15,W7,W8)</v>
        <stp/>
        <stp>あゆみ</stp>
        <stp>=CANDLE(W3,W4,W5,W6,"取引日付",V15,W7,W8)</stp>
        <tr r="X2" s="2"/>
      </tp>
      <tp t="s">
        <v>CANDLE(G3,G4,G5,G6,"取引日付",F15,G7,G8)</v>
        <stp/>
        <stp>あゆみ</stp>
        <stp>=CANDLE(G3,G4,G5,G6,"取引日付",F15,G7,G8)</stp>
        <tr r="H2" s="2"/>
      </tp>
      <tp t="s">
        <v>CANDLE(O3,O4,O5,O6,"取引日付",N15,O7,O8)</v>
        <stp/>
        <stp>あゆみ</stp>
        <stp>=CANDLE(O3,O4,O5,O6,"取引日付",N15,O7,O8)</stp>
        <tr r="P2" s="2"/>
      </tp>
      <tp t="s">
        <v>CANDLE(G3,G4,G5,G6,"安値",J15,G7,G8)</v>
        <stp/>
        <stp>あゆみ</stp>
        <stp>=CANDLE(G3,G4,G5,G6,"安値",J15,G7,G8)</stp>
        <tr r="H6" s="2"/>
      </tp>
      <tp t="s">
        <v>CANDLE(W3,W4,W5,W6,"安値",Z15,W7,W8)</v>
        <stp/>
        <stp>あゆみ</stp>
        <stp>=CANDLE(W3,W4,W5,W6,"安値",Z15,W7,W8)</stp>
        <tr r="X6" s="2"/>
      </tp>
      <tp t="s">
        <v>CANDLE(O3,O4,O5,O6,"安値",R15,O7,O8)</v>
        <stp/>
        <stp>あゆみ</stp>
        <stp>=CANDLE(O3,O4,O5,O6,"安値",R15,O7,O8)</stp>
        <tr r="P6" s="2"/>
      </tp>
      <tp t="s">
        <v>CANDLE(FC3,FC4,FC5,FC6,"出来高",FH15,FC7,FC8)</v>
        <stp/>
        <stp>あゆみ</stp>
        <stp>=CANDLE(FC3,FC4,FC5,FC6,"出来高",FH15,FC7,FC8)</stp>
        <tr r="FD8" s="2"/>
      </tp>
      <tp t="s">
        <v>CANDLE(FS3,FS4,FS5,FS6,"出来高",FX15,FS7,FS8)</v>
        <stp/>
        <stp>あゆみ</stp>
        <stp>=CANDLE(FS3,FS4,FS5,FS6,"出来高",FX15,FS7,FS8)</stp>
        <tr r="FT8" s="2"/>
      </tp>
      <tp t="s">
        <v>CANDLE(FK3,FK4,FK5,FK6,"出来高",FP15,FK7,FK8)</v>
        <stp/>
        <stp>あゆみ</stp>
        <stp>=CANDLE(FK3,FK4,FK5,FK6,"出来高",FP15,FK7,FK8)</stp>
        <tr r="FL8" s="2"/>
      </tp>
      <tp t="s">
        <v>CANDLE(GI3,GI4,GI5,GI6,"出来高",GN15,GI7,GI8)</v>
        <stp/>
        <stp>あゆみ</stp>
        <stp>=CANDLE(GI3,GI4,GI5,GI6,"出来高",GN15,GI7,GI8)</stp>
        <tr r="GJ8" s="2"/>
      </tp>
      <tp t="s">
        <v>CANDLE(GA3,GA4,GA5,GA6,"出来高",GF15,GA7,GA8)</v>
        <stp/>
        <stp>あゆみ</stp>
        <stp>=CANDLE(GA3,GA4,GA5,GA6,"出来高",GF15,GA7,GA8)</stp>
        <tr r="GB8" s="2"/>
      </tp>
      <tp t="s">
        <v>CANDLE(GQ3,GQ4,GQ5,GQ6,"出来高",GV15,GQ7,GQ8)</v>
        <stp/>
        <stp>あゆみ</stp>
        <stp>=CANDLE(GQ3,GQ4,GQ5,GQ6,"出来高",GV15,GQ7,GQ8)</stp>
        <tr r="GR8" s="2"/>
      </tp>
      <tp t="s">
        <v>CANDLE(DG3,DG4,DG5,DG6,"出来高",DL15,DG7,DG8)</v>
        <stp/>
        <stp>あゆみ</stp>
        <stp>=CANDLE(DG3,DG4,DG5,DG6,"出来高",DL15,DG7,DG8)</stp>
        <tr r="DH8" s="2"/>
      </tp>
      <tp t="s">
        <v>CANDLE(CY3,CY4,CY5,CY6,"出来高",DD15,CY7,CY8)</v>
        <stp/>
        <stp>あゆみ</stp>
        <stp>=CANDLE(CY3,CY4,CY5,CY6,"出来高",DD15,CY7,CY8)</stp>
        <tr r="CZ8" s="2"/>
      </tp>
      <tp t="s">
        <v>CANDLE(DO3,DO4,DO5,DO6,"出来高",DT15,DO7,DO8)</v>
        <stp/>
        <stp>あゆみ</stp>
        <stp>=CANDLE(DO3,DO4,DO5,DO6,"出来高",DT15,DO7,DO8)</stp>
        <tr r="DP8" s="2"/>
      </tp>
      <tp t="s">
        <v>CANDLE(EE3,EE4,EE5,EE6,"出来高",EJ15,EE7,EE8)</v>
        <stp/>
        <stp>あゆみ</stp>
        <stp>=CANDLE(EE3,EE4,EE5,EE6,"出来高",EJ15,EE7,EE8)</stp>
        <tr r="EF8" s="2"/>
      </tp>
      <tp t="s">
        <v>CANDLE(DW3,DW4,DW5,DW6,"出来高",EB15,DW7,DW8)</v>
        <stp/>
        <stp>あゆみ</stp>
        <stp>=CANDLE(DW3,DW4,DW5,DW6,"出来高",EB15,DW7,DW8)</stp>
        <tr r="DX8" s="2"/>
      </tp>
      <tp t="s">
        <v>CANDLE(EU3,EU4,EU5,EU6,"出来高",EZ15,EU7,EU8)</v>
        <stp/>
        <stp>あゆみ</stp>
        <stp>=CANDLE(EU3,EU4,EU5,EU6,"出来高",EZ15,EU7,EU8)</stp>
        <tr r="EV8" s="2"/>
      </tp>
      <tp t="s">
        <v>CANDLE(EM3,EM4,EM5,EM6,"出来高",ER15,EM7,EM8)</v>
        <stp/>
        <stp>あゆみ</stp>
        <stp>=CANDLE(EM3,EM4,EM5,EM6,"出来高",ER15,EM7,EM8)</stp>
        <tr r="EN8" s="2"/>
      </tp>
      <tp t="s">
        <v>CANDLE(BC3,BC4,BC5,BC6,"出来高",BH15,BC7,BC8)</v>
        <stp/>
        <stp>あゆみ</stp>
        <stp>=CANDLE(BC3,BC4,BC5,BC6,"出来高",BH15,BC7,BC8)</stp>
        <tr r="BD8" s="2"/>
      </tp>
      <tp t="s">
        <v>CANDLE(BS3,BS4,BS5,BS6,"出来高",BX15,BS7,BS8)</v>
        <stp/>
        <stp>あゆみ</stp>
        <stp>=CANDLE(BS3,BS4,BS5,BS6,"出来高",BX15,BS7,BS8)</stp>
        <tr r="BT8" s="2"/>
      </tp>
      <tp t="s">
        <v>CANDLE(BK3,BK4,BK5,BK6,"出来高",BP15,BK7,BK8)</v>
        <stp/>
        <stp>あゆみ</stp>
        <stp>=CANDLE(BK3,BK4,BK5,BK6,"出来高",BP15,BK7,BK8)</stp>
        <tr r="BL8" s="2"/>
      </tp>
      <tp t="s">
        <v>CANDLE(CI3,CI4,CI5,CI6,"出来高",CN15,CI7,CI8)</v>
        <stp/>
        <stp>あゆみ</stp>
        <stp>=CANDLE(CI3,CI4,CI5,CI6,"出来高",CN15,CI7,CI8)</stp>
        <tr r="CJ8" s="2"/>
      </tp>
      <tp t="s">
        <v>CANDLE(CA3,CA4,CA5,CA6,"出来高",CF15,CA7,CA8)</v>
        <stp/>
        <stp>あゆみ</stp>
        <stp>=CANDLE(CA3,CA4,CA5,CA6,"出来高",CF15,CA7,CA8)</stp>
        <tr r="CB8" s="2"/>
      </tp>
      <tp t="s">
        <v>CANDLE(CQ3,CQ4,CQ5,CQ6,"出来高",CV15,CQ7,CQ8)</v>
        <stp/>
        <stp>あゆみ</stp>
        <stp>=CANDLE(CQ3,CQ4,CQ5,CQ6,"出来高",CV15,CQ7,CQ8)</stp>
        <tr r="CR8" s="2"/>
      </tp>
      <tp t="s">
        <v>CANDLE(AE3,AE4,AE5,AE6,"出来高",AJ15,AE7,AE8)</v>
        <stp/>
        <stp>あゆみ</stp>
        <stp>=CANDLE(AE3,AE4,AE5,AE6,"出来高",AJ15,AE7,AE8)</stp>
        <tr r="AF8" s="2"/>
      </tp>
      <tp t="s">
        <v>CANDLE(AU3,AU4,AU5,AU6,"出来高",AZ15,AU7,AU8)</v>
        <stp/>
        <stp>あゆみ</stp>
        <stp>=CANDLE(AU3,AU4,AU5,AU6,"出来高",AZ15,AU7,AU8)</stp>
        <tr r="AV8" s="2"/>
      </tp>
      <tp t="s">
        <v>CANDLE(AM3,AM4,AM5,AM6,"出来高",AR15,AM7,AM8)</v>
        <stp/>
        <stp>あゆみ</stp>
        <stp>=CANDLE(AM3,AM4,AM5,AM6,"出来高",AR15,AM7,AM8)</stp>
        <tr r="AN8" s="2"/>
      </tp>
      <tp t="s">
        <v>CANDLE(HG3,HG4,HG5,HG6,"出来高",HL15,HG7,HG8)</v>
        <stp/>
        <stp>あゆみ</stp>
        <stp>=CANDLE(HG3,HG4,HG5,HG6,"出来高",HL15,HG7,HG8)</stp>
        <tr r="HH8" s="2"/>
      </tp>
      <tp t="s">
        <v>CANDLE(GY3,GY4,GY5,GY6,"出来高",HD15,GY7,GY8)</v>
        <stp/>
        <stp>あゆみ</stp>
        <stp>=CANDLE(GY3,GY4,GY5,GY6,"出来高",HD15,GY7,GY8)</stp>
        <tr r="GZ8" s="2"/>
      </tp>
      <tp t="s">
        <v>CANDLE(HO3,HO4,HO5,HO6,"出来高",HT15,HO7,HO8)</v>
        <stp/>
        <stp>あゆみ</stp>
        <stp>=CANDLE(HO3,HO4,HO5,HO6,"出来高",HT15,HO7,HO8)</stp>
        <tr r="HP8" s="2"/>
      </tp>
      <tp t="s">
        <v>CANDLE(IE3,IE4,IE5,IE6,"出来高",IJ15,IE7,IE8)</v>
        <stp/>
        <stp>あゆみ</stp>
        <stp>=CANDLE(IE3,IE4,IE5,IE6,"出来高",IJ15,IE7,IE8)</stp>
        <tr r="IF8" s="2"/>
      </tp>
      <tp t="s">
        <v>CANDLE(HW3,HW4,HW5,HW6,"出来高",IB15,HW7,HW8)</v>
        <stp/>
        <stp>あゆみ</stp>
        <stp>=CANDLE(HW3,HW4,HW5,HW6,"出来高",IB15,HW7,HW8)</stp>
        <tr r="HX8" s="2"/>
      </tp>
      <tp t="s">
        <v>CANDLE(G3,G4,G5,G6,"始値",H15,G7,G8)</v>
        <stp/>
        <stp>あゆみ</stp>
        <stp>=CANDLE(G3,G4,G5,G6,"始値",H15,G7,G8)</stp>
        <tr r="H4" s="2"/>
      </tp>
      <tp t="s">
        <v>CANDLE(W3,W4,W5,W6,"始値",X15,W7,W8)</v>
        <stp/>
        <stp>あゆみ</stp>
        <stp>=CANDLE(W3,W4,W5,W6,"始値",X15,W7,W8)</stp>
        <tr r="X4" s="2"/>
      </tp>
      <tp t="s">
        <v>CANDLE(O3,O4,O5,O6,"始値",P15,O7,O8)</v>
        <stp/>
        <stp>あゆみ</stp>
        <stp>=CANDLE(O3,O4,O5,O6,"始値",P15,O7,O8)</stp>
        <tr r="P4" s="2"/>
      </tp>
      <tp t="s">
        <v>ORDQUERY("2","約定株数",N77)</v>
        <stp/>
        <stp>ORDQUERY</stp>
        <stp>=ORDQUERY("2","約定株数",N77)</stp>
        <tr r="N74" s="4"/>
      </tp>
    </main>
    <main first="oson2.rtdserver">
      <tp>
        <v>327</v>
        <stp/>
        <stp>QUOTE</stp>
        <stp>1357</stp>
        <stp/>
        <stp>値幅下限</stp>
        <tr r="O35" s="3"/>
        <tr r="H3" s="3"/>
      </tp>
      <tp>
        <v>487</v>
        <stp/>
        <stp>QUOTE</stp>
        <stp>1357</stp>
        <stp/>
        <stp>値幅上限</stp>
        <tr r="H2" s="3"/>
        <tr r="O34" s="3"/>
      </tp>
    </main>
    <main first="oson2.rtdserver2">
      <tp t="s">
        <v>CANDLE(AM3,AM4,AM5,AM6,"取引日付",AL15,AM7,AM8)</v>
        <stp/>
        <stp>あゆみ</stp>
        <stp>=CANDLE(AM3,AM4,AM5,AM6,"取引日付",AL15,AM7,AM8)</stp>
        <tr r="AN2" s="2"/>
      </tp>
      <tp t="s">
        <v>CANDLE(AE3,AE4,AE5,AE6,"取引日付",AD15,AE7,AE8)</v>
        <stp/>
        <stp>あゆみ</stp>
        <stp>=CANDLE(AE3,AE4,AE5,AE6,"取引日付",AD15,AE7,AE8)</stp>
        <tr r="AF2" s="2"/>
      </tp>
      <tp t="s">
        <v>CANDLE(AU3,AU4,AU5,AU6,"取引日付",AT15,AU7,AU8)</v>
        <stp/>
        <stp>あゆみ</stp>
        <stp>=CANDLE(AU3,AU4,AU5,AU6,"取引日付",AT15,AU7,AU8)</stp>
        <tr r="AV2" s="2"/>
      </tp>
      <tp t="s">
        <v>CANDLE(BK3,BK4,BK5,BK6,"取引日付",BJ15,BK7,BK8)</v>
        <stp/>
        <stp>あゆみ</stp>
        <stp>=CANDLE(BK3,BK4,BK5,BK6,"取引日付",BJ15,BK7,BK8)</stp>
        <tr r="BL2" s="2"/>
      </tp>
      <tp t="s">
        <v>CANDLE(BC3,BC4,BC5,BC6,"取引日付",BB15,BC7,BC8)</v>
        <stp/>
        <stp>あゆみ</stp>
        <stp>=CANDLE(BC3,BC4,BC5,BC6,"取引日付",BB15,BC7,BC8)</stp>
        <tr r="BD2" s="2"/>
      </tp>
      <tp t="s">
        <v>CANDLE(CA3,CA4,CA5,CA6,"取引日付",BZ15,CA7,CA8)</v>
        <stp/>
        <stp>あゆみ</stp>
        <stp>=CANDLE(CA3,CA4,CA5,CA6,"取引日付",BZ15,CA7,CA8)</stp>
        <tr r="CB2" s="2"/>
      </tp>
      <tp t="s">
        <v>CANDLE(BS3,BS4,BS5,BS6,"取引日付",BR15,BS7,BS8)</v>
        <stp/>
        <stp>あゆみ</stp>
        <stp>=CANDLE(BS3,BS4,BS5,BS6,"取引日付",BR15,BS7,BS8)</stp>
        <tr r="BT2" s="2"/>
      </tp>
      <tp t="s">
        <v>CANDLE(CI3,CI4,CI5,CI6,"取引日付",CH15,CI7,CI8)</v>
        <stp/>
        <stp>あゆみ</stp>
        <stp>=CANDLE(CI3,CI4,CI5,CI6,"取引日付",CH15,CI7,CI8)</stp>
        <tr r="CJ2" s="2"/>
      </tp>
      <tp t="s">
        <v>CANDLE(CY3,CY4,CY5,CY6,"取引日付",CX15,CY7,CY8)</v>
        <stp/>
        <stp>あゆみ</stp>
        <stp>=CANDLE(CY3,CY4,CY5,CY6,"取引日付",CX15,CY7,CY8)</stp>
        <tr r="CZ2" s="2"/>
      </tp>
      <tp t="s">
        <v>CANDLE(CQ3,CQ4,CQ5,CQ6,"取引日付",CP15,CQ7,CQ8)</v>
        <stp/>
        <stp>あゆみ</stp>
        <stp>=CANDLE(CQ3,CQ4,CQ5,CQ6,"取引日付",CP15,CQ7,CQ8)</stp>
        <tr r="CR2" s="2"/>
      </tp>
      <tp t="s">
        <v>CANDLE(DO3,DO4,DO5,DO6,"取引日付",DN15,DO7,DO8)</v>
        <stp/>
        <stp>あゆみ</stp>
        <stp>=CANDLE(DO3,DO4,DO5,DO6,"取引日付",DN15,DO7,DO8)</stp>
        <tr r="DP2" s="2"/>
      </tp>
      <tp t="s">
        <v>CANDLE(DG3,DG4,DG5,DG6,"取引日付",DF15,DG7,DG8)</v>
        <stp/>
        <stp>あゆみ</stp>
        <stp>=CANDLE(DG3,DG4,DG5,DG6,"取引日付",DF15,DG7,DG8)</stp>
        <tr r="DH2" s="2"/>
      </tp>
      <tp t="s">
        <v>CANDLE(DW3,DW4,DW5,DW6,"取引日付",DV15,DW7,DW8)</v>
        <stp/>
        <stp>あゆみ</stp>
        <stp>=CANDLE(DW3,DW4,DW5,DW6,"取引日付",DV15,DW7,DW8)</stp>
        <tr r="DX2" s="2"/>
      </tp>
      <tp t="s">
        <v>CANDLE(EM3,EM4,EM5,EM6,"取引日付",EL15,EM7,EM8)</v>
        <stp/>
        <stp>あゆみ</stp>
        <stp>=CANDLE(EM3,EM4,EM5,EM6,"取引日付",EL15,EM7,EM8)</stp>
        <tr r="EN2" s="2"/>
      </tp>
      <tp t="s">
        <v>CANDLE(EE3,EE4,EE5,EE6,"取引日付",ED15,EE7,EE8)</v>
        <stp/>
        <stp>あゆみ</stp>
        <stp>=CANDLE(EE3,EE4,EE5,EE6,"取引日付",ED15,EE7,EE8)</stp>
        <tr r="EF2" s="2"/>
      </tp>
      <tp t="s">
        <v>CANDLE(EU3,EU4,EU5,EU6,"取引日付",ET15,EU7,EU8)</v>
        <stp/>
        <stp>あゆみ</stp>
        <stp>=CANDLE(EU3,EU4,EU5,EU6,"取引日付",ET15,EU7,EU8)</stp>
        <tr r="EV2" s="2"/>
      </tp>
      <tp t="s">
        <v>CANDLE(FK3,FK4,FK5,FK6,"取引日付",FJ15,FK7,FK8)</v>
        <stp/>
        <stp>あゆみ</stp>
        <stp>=CANDLE(FK3,FK4,FK5,FK6,"取引日付",FJ15,FK7,FK8)</stp>
        <tr r="FL2" s="2"/>
      </tp>
      <tp t="s">
        <v>CANDLE(FC3,FC4,FC5,FC6,"取引日付",FB15,FC7,FC8)</v>
        <stp/>
        <stp>あゆみ</stp>
        <stp>=CANDLE(FC3,FC4,FC5,FC6,"取引日付",FB15,FC7,FC8)</stp>
        <tr r="FD2" s="2"/>
      </tp>
      <tp t="s">
        <v>CANDLE(GA3,GA4,GA5,GA6,"取引日付",FZ15,GA7,GA8)</v>
        <stp/>
        <stp>あゆみ</stp>
        <stp>=CANDLE(GA3,GA4,GA5,GA6,"取引日付",FZ15,GA7,GA8)</stp>
        <tr r="GB2" s="2"/>
      </tp>
      <tp t="s">
        <v>CANDLE(FS3,FS4,FS5,FS6,"取引日付",FR15,FS7,FS8)</v>
        <stp/>
        <stp>あゆみ</stp>
        <stp>=CANDLE(FS3,FS4,FS5,FS6,"取引日付",FR15,FS7,FS8)</stp>
        <tr r="FT2" s="2"/>
      </tp>
      <tp t="s">
        <v>CANDLE(GI3,GI4,GI5,GI6,"取引日付",GH15,GI7,GI8)</v>
        <stp/>
        <stp>あゆみ</stp>
        <stp>=CANDLE(GI3,GI4,GI5,GI6,"取引日付",GH15,GI7,GI8)</stp>
        <tr r="GJ2" s="2"/>
      </tp>
      <tp t="s">
        <v>CANDLE(GY3,GY4,GY5,GY6,"取引日付",GX15,GY7,GY8)</v>
        <stp/>
        <stp>あゆみ</stp>
        <stp>=CANDLE(GY3,GY4,GY5,GY6,"取引日付",GX15,GY7,GY8)</stp>
        <tr r="GZ2" s="2"/>
      </tp>
      <tp t="s">
        <v>CANDLE(GQ3,GQ4,GQ5,GQ6,"取引日付",GP15,GQ7,GQ8)</v>
        <stp/>
        <stp>あゆみ</stp>
        <stp>=CANDLE(GQ3,GQ4,GQ5,GQ6,"取引日付",GP15,GQ7,GQ8)</stp>
        <tr r="GR2" s="2"/>
      </tp>
      <tp t="s">
        <v>CANDLE(HO3,HO4,HO5,HO6,"取引日付",HN15,HO7,HO8)</v>
        <stp/>
        <stp>あゆみ</stp>
        <stp>=CANDLE(HO3,HO4,HO5,HO6,"取引日付",HN15,HO7,HO8)</stp>
        <tr r="HP2" s="2"/>
      </tp>
      <tp t="s">
        <v>CANDLE(HG3,HG4,HG5,HG6,"取引日付",HF15,HG7,HG8)</v>
        <stp/>
        <stp>あゆみ</stp>
        <stp>=CANDLE(HG3,HG4,HG5,HG6,"取引日付",HF15,HG7,HG8)</stp>
        <tr r="HH2" s="2"/>
      </tp>
      <tp t="s">
        <v>CANDLE(HW3,HW4,HW5,HW6,"取引日付",HV15,HW7,HW8)</v>
        <stp/>
        <stp>あゆみ</stp>
        <stp>=CANDLE(HW3,HW4,HW5,HW6,"取引日付",HV15,HW7,HW8)</stp>
        <tr r="HX2" s="2"/>
      </tp>
      <tp t="s">
        <v>CANDLE(IE3,IE4,IE5,IE6,"取引日付",ID15,IE7,IE8)</v>
        <stp/>
        <stp>あゆみ</stp>
        <stp>=CANDLE(IE3,IE4,IE5,IE6,"取引日付",ID15,IE7,IE8)</stp>
        <tr r="IF2" s="2"/>
      </tp>
    </main>
    <main first="oson2.rtdserver">
      <tp>
        <v>409</v>
        <stp/>
        <stp>BOARD</stp>
        <stp>1357</stp>
        <stp/>
        <stp>気配値3</stp>
        <tr r="F17" s="3"/>
      </tp>
      <tp>
        <v>410</v>
        <stp/>
        <stp>BOARD</stp>
        <stp>1357</stp>
        <stp/>
        <stp>気配値2</stp>
        <tr r="F16" s="3"/>
      </tp>
      <tp>
        <v>411</v>
        <stp/>
        <stp>BOARD</stp>
        <stp>1357</stp>
        <stp/>
        <stp>気配値1</stp>
        <tr r="F15" s="3"/>
      </tp>
      <tp>
        <v>412</v>
        <stp/>
        <stp>BOARD</stp>
        <stp>1357</stp>
        <stp/>
        <stp>気配値0</stp>
        <tr r="F14" s="3"/>
      </tp>
      <tp>
        <v>405</v>
        <stp/>
        <stp>BOARD</stp>
        <stp>1357</stp>
        <stp/>
        <stp>気配値7</stp>
        <tr r="F21" s="3"/>
      </tp>
      <tp>
        <v>406</v>
        <stp/>
        <stp>BOARD</stp>
        <stp>1357</stp>
        <stp/>
        <stp>気配値6</stp>
        <tr r="F20" s="3"/>
      </tp>
      <tp>
        <v>407</v>
        <stp/>
        <stp>BOARD</stp>
        <stp>1357</stp>
        <stp/>
        <stp>気配値5</stp>
        <tr r="F19" s="3"/>
      </tp>
      <tp>
        <v>408</v>
        <stp/>
        <stp>BOARD</stp>
        <stp>1357</stp>
        <stp/>
        <stp>気配値4</stp>
        <tr r="F18" s="3"/>
      </tp>
      <tp>
        <v>403</v>
        <stp/>
        <stp>BOARD</stp>
        <stp>1357</stp>
        <stp/>
        <stp>気配値9</stp>
        <tr r="F23" s="3"/>
      </tp>
      <tp>
        <v>404</v>
        <stp/>
        <stp>BOARD</stp>
        <stp>1357</stp>
        <stp/>
        <stp>気配値8</stp>
        <tr r="F22" s="3"/>
      </tp>
      <tp>
        <v>1382098</v>
        <stp/>
        <stp>BOARD</stp>
        <stp>1357</stp>
        <stp/>
        <stp>買気配数量15</stp>
        <tr r="G29" s="3"/>
      </tp>
      <tp>
        <v>1633001</v>
        <stp/>
        <stp>BOARD</stp>
        <stp>1357</stp>
        <stp/>
        <stp>買気配数量14</stp>
        <tr r="G28" s="3"/>
      </tp>
      <tp>
        <v>1452921</v>
        <stp/>
        <stp>BOARD</stp>
        <stp>1357</stp>
        <stp/>
        <stp>買気配数量13</stp>
        <tr r="G27" s="3"/>
      </tp>
      <tp>
        <v>2554214</v>
        <stp/>
        <stp>BOARD</stp>
        <stp>1357</stp>
        <stp/>
        <stp>買気配数量12</stp>
        <tr r="G26" s="3"/>
      </tp>
      <tp>
        <v>2487856</v>
        <stp/>
        <stp>BOARD</stp>
        <stp>1357</stp>
        <stp/>
        <stp>買気配数量11</stp>
        <tr r="G25" s="3"/>
      </tp>
      <tp>
        <v>3865802</v>
        <stp/>
        <stp>BOARD</stp>
        <stp>1357</stp>
        <stp/>
        <stp>買気配数量10</stp>
        <tr r="G24" s="3"/>
      </tp>
      <tp>
        <v>0</v>
        <stp/>
        <stp>BOARD</stp>
        <stp>1357</stp>
        <stp/>
        <stp>買気配数量-4</stp>
        <tr r="G10" s="3"/>
      </tp>
      <tp>
        <v>0</v>
        <stp/>
        <stp>BOARD</stp>
        <stp>1357</stp>
        <stp/>
        <stp>買気配数量-3</stp>
        <tr r="G11" s="3"/>
      </tp>
      <tp>
        <v>0</v>
        <stp/>
        <stp>BOARD</stp>
        <stp>1357</stp>
        <stp/>
        <stp>買気配数量-2</stp>
        <tr r="G12" s="3"/>
      </tp>
      <tp>
        <v>0</v>
        <stp/>
        <stp>BOARD</stp>
        <stp>1357</stp>
        <stp/>
        <stp>買気配数量-1</stp>
        <tr r="G13" s="3"/>
      </tp>
    </main>
    <main first="oson2.rtdserver2">
      <tp t="s">
        <v>CANDLE(G3,G4,G5,G6,"出来高",L15,G7,G8)</v>
        <stp/>
        <stp>あゆみ</stp>
        <stp>=CANDLE(G3,G4,G5,G6,"出来高",L15,G7,G8)</stp>
        <tr r="H8" s="2"/>
      </tp>
      <tp t="s">
        <v>CANDLE(O3,O4,O5,O6,"出来高",T15,O7,O8)</v>
        <stp/>
        <stp>あゆみ</stp>
        <stp>=CANDLE(O3,O4,O5,O6,"出来高",T15,O7,O8)</stp>
        <tr r="P8" s="2"/>
      </tp>
    </main>
    <main first="oson2.rtdserver">
      <tp>
        <v>402</v>
        <stp/>
        <stp>QUOTE</stp>
        <stp>1357</stp>
        <stp/>
        <stp>安値</stp>
        <tr r="F30" s="3"/>
        <tr r="O26" s="3"/>
      </tp>
      <tp>
        <v>408</v>
        <stp/>
        <stp>QUOTE</stp>
        <stp>1357</stp>
        <stp/>
        <stp>始値</stp>
        <tr r="F4" s="3"/>
        <tr r="O24" s="3"/>
      </tp>
    </main>
    <main first="oson2.rtdserver2">
      <tp t="s">
        <v>ORDQUERY("2","注文株数",L77)</v>
        <stp/>
        <stp>ORDQUERY</stp>
        <stp>=ORDQUERY("2","注文株数",L77)</stp>
        <tr r="L74" s="4"/>
      </tp>
      <tp t="s">
        <v>ORDQUERY("2","受付日時",I77)</v>
        <stp/>
        <stp>ORDQUERY</stp>
        <stp>=ORDQUERY("2","受付日時",I77)</stp>
        <tr r="I74" s="4"/>
      </tp>
      <tp t="s">
        <v>ORDQUERY("2","銘柄名",C77)</v>
        <stp/>
        <stp>ORDQUERY</stp>
        <stp>=ORDQUERY("2","銘柄名",C77)</stp>
        <tr r="C74" s="4"/>
      </tp>
    </main>
    <main first="oson2.rtdserver">
      <tp>
        <v>8763723</v>
        <stp/>
        <stp>BOARD</stp>
        <stp>1357</stp>
        <stp/>
        <stp>出来高8</stp>
        <tr r="B22" s="3"/>
      </tp>
      <tp>
        <v>2267386</v>
        <stp/>
        <stp>BOARD</stp>
        <stp>1357</stp>
        <stp/>
        <stp>出来高9</stp>
        <tr r="B23" s="3"/>
      </tp>
      <tp>
        <v>4708809</v>
        <stp/>
        <stp>BOARD</stp>
        <stp>1357</stp>
        <stp/>
        <stp>出来高6</stp>
        <tr r="B20" s="3"/>
      </tp>
      <tp>
        <v>8330198</v>
        <stp/>
        <stp>BOARD</stp>
        <stp>1357</stp>
        <stp/>
        <stp>出来高7</stp>
        <tr r="B21" s="3"/>
      </tp>
      <tp>
        <v>17889797</v>
        <stp/>
        <stp>BOARD</stp>
        <stp>1357</stp>
        <stp/>
        <stp>出来高4</stp>
        <tr r="B18" s="3"/>
      </tp>
      <tp>
        <v>10007973</v>
        <stp/>
        <stp>BOARD</stp>
        <stp>1357</stp>
        <stp/>
        <stp>出来高5</stp>
        <tr r="B19" s="3"/>
      </tp>
      <tp>
        <v>5482046</v>
        <stp/>
        <stp>BOARD</stp>
        <stp>1357</stp>
        <stp/>
        <stp>出来高2</stp>
        <tr r="B16" s="3"/>
      </tp>
      <tp>
        <v>7578737</v>
        <stp/>
        <stp>BOARD</stp>
        <stp>1357</stp>
        <stp/>
        <stp>出来高3</stp>
        <tr r="B17" s="3"/>
      </tp>
      <tp>
        <v>20550</v>
        <stp/>
        <stp>BOARD</stp>
        <stp>1357</stp>
        <stp/>
        <stp>出来高0</stp>
        <tr r="B14" s="3"/>
      </tp>
      <tp>
        <v>1091714</v>
        <stp/>
        <stp>BOARD</stp>
        <stp>1357</stp>
        <stp/>
        <stp>出来高1</stp>
        <tr r="B15" s="3"/>
      </tp>
    </main>
    <main first="oson2.rtdserver2">
      <tp t="s">
        <v>CANDLE(W3,W4,W5,W6,"終値",AA15,W7,W8)</v>
        <stp/>
        <stp>あゆみ</stp>
        <stp>=CANDLE(W3,W4,W5,W6,"終値",AA15,W7,W8)</stp>
        <tr r="X7" s="2"/>
      </tp>
    </main>
    <main first="oson2.rtdserver">
      <tp>
        <v>2315620</v>
        <stp/>
        <stp>BOARD</stp>
        <stp>1357</stp>
        <stp/>
        <stp>売気配数量0</stp>
        <tr r="E14" s="3"/>
      </tp>
      <tp>
        <v>1562646</v>
        <stp/>
        <stp>BOARD</stp>
        <stp>1357</stp>
        <stp/>
        <stp>売気配数量1</stp>
        <tr r="E15" s="3"/>
      </tp>
      <tp>
        <v>2063840</v>
        <stp/>
        <stp>BOARD</stp>
        <stp>1357</stp>
        <stp/>
        <stp>売気配数量2</stp>
        <tr r="E16" s="3"/>
      </tp>
      <tp>
        <v>1694738</v>
        <stp/>
        <stp>BOARD</stp>
        <stp>1357</stp>
        <stp/>
        <stp>売気配数量3</stp>
        <tr r="E17" s="3"/>
      </tp>
      <tp>
        <v>2880696</v>
        <stp/>
        <stp>BOARD</stp>
        <stp>1357</stp>
        <stp/>
        <stp>売気配数量4</stp>
        <tr r="E18" s="3"/>
      </tp>
      <tp>
        <v>791928</v>
        <stp/>
        <stp>BOARD</stp>
        <stp>1357</stp>
        <stp/>
        <stp>売気配数量5</stp>
        <tr r="E19" s="3"/>
      </tp>
      <tp>
        <v>0</v>
        <stp/>
        <stp>BOARD</stp>
        <stp>1357</stp>
        <stp/>
        <stp>売気配数量6</stp>
        <tr r="E20" s="3"/>
      </tp>
      <tp>
        <v>0</v>
        <stp/>
        <stp>BOARD</stp>
        <stp>1357</stp>
        <stp/>
        <stp>売気配数量7</stp>
        <tr r="E21" s="3"/>
      </tp>
      <tp>
        <v>0</v>
        <stp/>
        <stp>BOARD</stp>
        <stp>1357</stp>
        <stp/>
        <stp>売気配数量8</stp>
        <tr r="E22" s="3"/>
      </tp>
      <tp>
        <v>0</v>
        <stp/>
        <stp>BOARD</stp>
        <stp>1357</stp>
        <stp/>
        <stp>売気配数量9</stp>
        <tr r="E23" s="3"/>
      </tp>
      <tp t="s">
        <v>ＮＦ日経ダブインバ</v>
        <stp/>
        <stp>QUOTE</stp>
        <stp>1357</stp>
        <stp/>
        <stp>銘柄名</stp>
        <tr r="O18" s="3"/>
        <tr r="C2" s="3"/>
      </tp>
    </main>
    <main first="oson2.rtdserver2">
      <tp t="e">
        <v>#N/A</v>
        <stp/>
        <stp>ORDQUERY</stp>
        <stp>=ORDQUERY("2","手数料プラン",H77)</stp>
        <tr r="H74" s="4"/>
      </tp>
      <tp t="s">
        <v>ORDQUERY("2","有効期間",J77)</v>
        <stp/>
        <stp>ORDQUERY</stp>
        <stp>=ORDQUERY("2","有効期間",J77)</stp>
        <tr r="J74" s="4"/>
      </tp>
      <tp t="s">
        <v>CANDLE(W3,W4,W5,W6,"高値",Y15,W7,W8)</v>
        <stp/>
        <stp>あゆみ</stp>
        <stp>=CANDLE(W3,W4,W5,W6,"高値",Y15,W7,W8)</stp>
        <tr r="X5" s="2"/>
      </tp>
      <tp t="s">
        <v>CANDLE(O3,O4,O5,O6,"高値",Q15,O7,O8)</v>
        <stp/>
        <stp>あゆみ</stp>
        <stp>=CANDLE(O3,O4,O5,O6,"高値",Q15,O7,O8)</stp>
        <tr r="P5" s="2"/>
      </tp>
      <tp t="s">
        <v>CANDLE(G3,G4,G5,G6,"高値",I15,G7,G8)</v>
        <stp/>
        <stp>あゆみ</stp>
        <stp>=CANDLE(G3,G4,G5,G6,"高値",I15,G7,G8)</stp>
        <tr r="H5" s="2"/>
      </tp>
      <tp t="s">
        <v>ORDQUERY("2","注文単価",P77)</v>
        <stp/>
        <stp>ORDQUERY</stp>
        <stp>=ORDQUERY("2","注文単価",P77)</stp>
        <tr r="P74" s="4"/>
      </tp>
    </main>
    <main first="oson2.rtdserver">
      <tp>
        <v>412</v>
        <stp/>
        <stp>QUOTE</stp>
        <stp>1357</stp>
        <stp/>
        <stp>高値</stp>
        <tr r="O25" s="3"/>
        <tr r="F9" s="3"/>
      </tp>
    </main>
    <main first="oson2.rtdserver2">
      <tp t="s">
        <v>CANDLE(W3,W4,W5,W6,"出来高",AB15,W7,W8)</v>
        <stp/>
        <stp>あゆみ</stp>
        <stp>=CANDLE(W3,W4,W5,W6,"出来高",AB15,W7,W8)</stp>
        <tr r="X8" s="2"/>
      </tp>
      <tp t="s">
        <v>CANDLE(IE3,IE4,IE5,IE6,"約定時刻",IE15,IE7,IE8)</v>
        <stp/>
        <stp>あゆみ</stp>
        <stp>=CANDLE(IE3,IE4,IE5,IE6,"約定時刻",IE15,IE7,IE8)</stp>
        <tr r="IF3" s="2"/>
      </tp>
      <tp t="s">
        <v>CANDLE(HG3,HG4,HG5,HG6,"約定時刻",HG15,HG7,HG8)</v>
        <stp/>
        <stp>あゆみ</stp>
        <stp>=CANDLE(HG3,HG4,HG5,HG6,"約定時刻",HG15,HG7,HG8)</stp>
        <tr r="HH3" s="2"/>
      </tp>
      <tp t="s">
        <v>CANDLE(HO3,HO4,HO5,HO6,"約定時刻",HO15,HO7,HO8)</v>
        <stp/>
        <stp>あゆみ</stp>
        <stp>=CANDLE(HO3,HO4,HO5,HO6,"約定時刻",HO15,HO7,HO8)</stp>
        <tr r="HP3" s="2"/>
      </tp>
      <tp t="s">
        <v>CANDLE(HW3,HW4,HW5,HW6,"約定時刻",HW15,HW7,HW8)</v>
        <stp/>
        <stp>あゆみ</stp>
        <stp>=CANDLE(HW3,HW4,HW5,HW6,"約定時刻",HW15,HW7,HW8)</stp>
        <tr r="HX3" s="2"/>
      </tp>
      <tp t="s">
        <v>CANDLE(CA3,CA4,CA5,CA6,"約定時刻",CA15,CA7,CA8)</v>
        <stp/>
        <stp>あゆみ</stp>
        <stp>=CANDLE(CA3,CA4,CA5,CA6,"約定時刻",CA15,CA7,CA8)</stp>
        <tr r="CB3" s="2"/>
      </tp>
      <tp t="s">
        <v>CANDLE(CI3,CI4,CI5,CI6,"約定時刻",CI15,CI7,CI8)</v>
        <stp/>
        <stp>あゆみ</stp>
        <stp>=CANDLE(CI3,CI4,CI5,CI6,"約定時刻",CI15,CI7,CI8)</stp>
        <tr r="CJ3" s="2"/>
      </tp>
      <tp t="s">
        <v>CANDLE(CQ3,CQ4,CQ5,CQ6,"約定時刻",CQ15,CQ7,CQ8)</v>
        <stp/>
        <stp>あゆみ</stp>
        <stp>=CANDLE(CQ3,CQ4,CQ5,CQ6,"約定時刻",CQ15,CQ7,CQ8)</stp>
        <tr r="CR3" s="2"/>
      </tp>
      <tp t="s">
        <v>CANDLE(CY3,CY4,CY5,CY6,"約定時刻",CY15,CY7,CY8)</v>
        <stp/>
        <stp>あゆみ</stp>
        <stp>=CANDLE(CY3,CY4,CY5,CY6,"約定時刻",CY15,CY7,CY8)</stp>
        <tr r="CZ3" s="2"/>
      </tp>
      <tp t="s">
        <v>CANDLE(BC3,BC4,BC5,BC6,"約定時刻",BC15,BC7,BC8)</v>
        <stp/>
        <stp>あゆみ</stp>
        <stp>=CANDLE(BC3,BC4,BC5,BC6,"約定時刻",BC15,BC7,BC8)</stp>
        <tr r="BD3" s="2"/>
      </tp>
      <tp t="s">
        <v>CANDLE(BK3,BK4,BK5,BK6,"約定時刻",BK15,BK7,BK8)</v>
        <stp/>
        <stp>あゆみ</stp>
        <stp>=CANDLE(BK3,BK4,BK5,BK6,"約定時刻",BK15,BK7,BK8)</stp>
        <tr r="BL3" s="2"/>
      </tp>
      <tp t="s">
        <v>CANDLE(BS3,BS4,BS5,BS6,"約定時刻",BS15,BS7,BS8)</v>
        <stp/>
        <stp>あゆみ</stp>
        <stp>=CANDLE(BS3,BS4,BS5,BS6,"約定時刻",BS15,BS7,BS8)</stp>
        <tr r="BT3" s="2"/>
      </tp>
      <tp t="s">
        <v>CANDLE(AE3,AE4,AE5,AE6,"約定時刻",AE15,AE7,AE8)</v>
        <stp/>
        <stp>あゆみ</stp>
        <stp>=CANDLE(AE3,AE4,AE5,AE6,"約定時刻",AE15,AE7,AE8)</stp>
        <tr r="AF3" s="2"/>
      </tp>
      <tp t="s">
        <v>CANDLE(AM3,AM4,AM5,AM6,"約定時刻",AM15,AM7,AM8)</v>
        <stp/>
        <stp>あゆみ</stp>
        <stp>=CANDLE(AM3,AM4,AM5,AM6,"約定時刻",AM15,AM7,AM8)</stp>
        <tr r="AN3" s="2"/>
      </tp>
      <tp t="s">
        <v>CANDLE(AU3,AU4,AU5,AU6,"約定時刻",AU15,AU7,AU8)</v>
        <stp/>
        <stp>あゆみ</stp>
        <stp>=CANDLE(AU3,AU4,AU5,AU6,"約定時刻",AU15,AU7,AU8)</stp>
        <tr r="AV3" s="2"/>
      </tp>
      <tp t="s">
        <v>CANDLE(GA3,GA4,GA5,GA6,"約定時刻",GA15,GA7,GA8)</v>
        <stp/>
        <stp>あゆみ</stp>
        <stp>=CANDLE(GA3,GA4,GA5,GA6,"約定時刻",GA15,GA7,GA8)</stp>
        <tr r="GB3" s="2"/>
      </tp>
      <tp t="s">
        <v>CANDLE(GI3,GI4,GI5,GI6,"約定時刻",GI15,GI7,GI8)</v>
        <stp/>
        <stp>あゆみ</stp>
        <stp>=CANDLE(GI3,GI4,GI5,GI6,"約定時刻",GI15,GI7,GI8)</stp>
        <tr r="GJ3" s="2"/>
      </tp>
      <tp t="s">
        <v>CANDLE(GQ3,GQ4,GQ5,GQ6,"約定時刻",GQ15,GQ7,GQ8)</v>
        <stp/>
        <stp>あゆみ</stp>
        <stp>=CANDLE(GQ3,GQ4,GQ5,GQ6,"約定時刻",GQ15,GQ7,GQ8)</stp>
        <tr r="GR3" s="2"/>
      </tp>
      <tp t="s">
        <v>CANDLE(GY3,GY4,GY5,GY6,"約定時刻",GY15,GY7,GY8)</v>
        <stp/>
        <stp>あゆみ</stp>
        <stp>=CANDLE(GY3,GY4,GY5,GY6,"約定時刻",GY15,GY7,GY8)</stp>
        <tr r="GZ3" s="2"/>
      </tp>
      <tp t="s">
        <v>CANDLE(FC3,FC4,FC5,FC6,"約定時刻",FC15,FC7,FC8)</v>
        <stp/>
        <stp>あゆみ</stp>
        <stp>=CANDLE(FC3,FC4,FC5,FC6,"約定時刻",FC15,FC7,FC8)</stp>
        <tr r="FD3" s="2"/>
      </tp>
      <tp t="s">
        <v>CANDLE(FK3,FK4,FK5,FK6,"約定時刻",FK15,FK7,FK8)</v>
        <stp/>
        <stp>あゆみ</stp>
        <stp>=CANDLE(FK3,FK4,FK5,FK6,"約定時刻",FK15,FK7,FK8)</stp>
        <tr r="FL3" s="2"/>
      </tp>
      <tp t="s">
        <v>CANDLE(FS3,FS4,FS5,FS6,"約定時刻",FS15,FS7,FS8)</v>
        <stp/>
        <stp>あゆみ</stp>
        <stp>=CANDLE(FS3,FS4,FS5,FS6,"約定時刻",FS15,FS7,FS8)</stp>
        <tr r="FT3" s="2"/>
      </tp>
      <tp t="s">
        <v>CANDLE(EE3,EE4,EE5,EE6,"約定時刻",EE15,EE7,EE8)</v>
        <stp/>
        <stp>あゆみ</stp>
        <stp>=CANDLE(EE3,EE4,EE5,EE6,"約定時刻",EE15,EE7,EE8)</stp>
        <tr r="EF3" s="2"/>
      </tp>
      <tp t="s">
        <v>CANDLE(EM3,EM4,EM5,EM6,"約定時刻",EM15,EM7,EM8)</v>
        <stp/>
        <stp>あゆみ</stp>
        <stp>=CANDLE(EM3,EM4,EM5,EM6,"約定時刻",EM15,EM7,EM8)</stp>
        <tr r="EN3" s="2"/>
      </tp>
      <tp t="s">
        <v>CANDLE(EU3,EU4,EU5,EU6,"約定時刻",EU15,EU7,EU8)</v>
        <stp/>
        <stp>あゆみ</stp>
        <stp>=CANDLE(EU3,EU4,EU5,EU6,"約定時刻",EU15,EU7,EU8)</stp>
        <tr r="EV3" s="2"/>
      </tp>
      <tp t="s">
        <v>CANDLE(DG3,DG4,DG5,DG6,"約定時刻",DG15,DG7,DG8)</v>
        <stp/>
        <stp>あゆみ</stp>
        <stp>=CANDLE(DG3,DG4,DG5,DG6,"約定時刻",DG15,DG7,DG8)</stp>
        <tr r="DH3" s="2"/>
      </tp>
      <tp t="s">
        <v>CANDLE(DO3,DO4,DO5,DO6,"約定時刻",DO15,DO7,DO8)</v>
        <stp/>
        <stp>あゆみ</stp>
        <stp>=CANDLE(DO3,DO4,DO5,DO6,"約定時刻",DO15,DO7,DO8)</stp>
        <tr r="DP3" s="2"/>
      </tp>
      <tp t="s">
        <v>CANDLE(DW3,DW4,DW5,DW6,"約定時刻",DW15,DW7,DW8)</v>
        <stp/>
        <stp>あゆみ</stp>
        <stp>=CANDLE(DW3,DW4,DW5,DW6,"約定時刻",DW15,DW7,DW8)</stp>
        <tr r="DX3" s="2"/>
      </tp>
    </main>
    <main first="oson2.rtdserver">
      <tp>
        <v>407</v>
        <stp/>
        <stp>QUOTE</stp>
        <stp>1357</stp>
        <stp/>
        <stp>現在値</stp>
        <tr r="F5" s="3"/>
        <tr r="O19" s="3"/>
      </tp>
      <tp>
        <v>0</v>
        <stp/>
        <stp>BOARD</stp>
        <stp>1357</stp>
        <stp/>
        <stp>成行買気配数量</stp>
        <tr r="G8" s="3"/>
      </tp>
      <tp>
        <v>0</v>
        <stp/>
        <stp>BOARD</stp>
        <stp>1357</stp>
        <stp/>
        <stp>成行売気配数量</stp>
        <tr r="E8" s="3"/>
      </tp>
    </main>
    <main first="oson2.rtdserver2">
      <tp t="s">
        <v>ORDQUERY("2","執行条件",O77)</v>
        <stp/>
        <stp>ORDQUERY</stp>
        <stp>=ORDQUERY("2","執行条件",O77)</stp>
        <tr r="O74" s="4"/>
      </tp>
      <tp t="s">
        <v>ORDQUERY("2","売買",G77)</v>
        <stp/>
        <stp>ORDQUERY</stp>
        <stp>=ORDQUERY("2","売買",G77)</stp>
        <tr r="G74" s="4"/>
      </tp>
    </main>
    <main first="oson2.rtdserver">
      <tp>
        <v>0</v>
        <stp/>
        <stp>BOARD</stp>
        <stp>1357</stp>
        <stp/>
        <stp>出来高15</stp>
        <tr r="B29" s="3"/>
      </tp>
      <tp>
        <v>0</v>
        <stp/>
        <stp>BOARD</stp>
        <stp>1357</stp>
        <stp/>
        <stp>出来高14</stp>
        <tr r="B28" s="3"/>
      </tp>
      <tp>
        <v>0</v>
        <stp/>
        <stp>BOARD</stp>
        <stp>1357</stp>
        <stp/>
        <stp>出来高11</stp>
        <tr r="B25" s="3"/>
      </tp>
      <tp>
        <v>125997</v>
        <stp/>
        <stp>BOARD</stp>
        <stp>1357</stp>
        <stp/>
        <stp>出来高10</stp>
        <tr r="B24" s="3"/>
      </tp>
      <tp>
        <v>0</v>
        <stp/>
        <stp>BOARD</stp>
        <stp>1357</stp>
        <stp/>
        <stp>出来高13</stp>
        <tr r="B27" s="3"/>
      </tp>
      <tp>
        <v>0</v>
        <stp/>
        <stp>BOARD</stp>
        <stp>1357</stp>
        <stp/>
        <stp>出来高12</stp>
        <tr r="B26" s="3"/>
      </tp>
      <tp>
        <v>0</v>
        <stp/>
        <stp>BOARD</stp>
        <stp>1357</stp>
        <stp/>
        <stp>出来高-4</stp>
        <tr r="B10" s="3"/>
      </tp>
      <tp>
        <v>0</v>
        <stp/>
        <stp>BOARD</stp>
        <stp>1357</stp>
        <stp/>
        <stp>出来高-1</stp>
        <tr r="B13" s="3"/>
      </tp>
      <tp>
        <v>0</v>
        <stp/>
        <stp>BOARD</stp>
        <stp>1357</stp>
        <stp/>
        <stp>出来高-3</stp>
        <tr r="B11" s="3"/>
      </tp>
      <tp>
        <v>0</v>
        <stp/>
        <stp>BOARD</stp>
        <stp>1357</stp>
        <stp/>
        <stp>出来高-2</stp>
        <tr r="B12" s="3"/>
      </tp>
    </main>
    <main first="oson2.rtdserver2">
      <tp t="s">
        <v>CANDLE(O3,O4,O5,O6,"約定時刻",O15,O7,O8)</v>
        <stp/>
        <stp>あゆみ</stp>
        <stp>=CANDLE(O3,O4,O5,O6,"約定時刻",O15,O7,O8)</stp>
        <tr r="P3" s="2"/>
      </tp>
      <tp t="s">
        <v>CANDLE(G3,G4,G5,G6,"約定時刻",G15,G7,G8)</v>
        <stp/>
        <stp>あゆみ</stp>
        <stp>=CANDLE(G3,G4,G5,G6,"約定時刻",G15,G7,G8)</stp>
        <tr r="H3" s="2"/>
      </tp>
      <tp t="s">
        <v>CANDLE(W3,W4,W5,W6,"約定時刻",W15,W7,W8)</v>
        <stp/>
        <stp>あゆみ</stp>
        <stp>=CANDLE(W3,W4,W5,W6,"約定時刻",W15,W7,W8)</stp>
        <tr r="X3" s="2"/>
      </tp>
      <tp t="s">
        <v>ORDQUERY("2","有効日付",K77)</v>
        <stp/>
        <stp>ORDQUERY</stp>
        <stp>=ORDQUERY("2","有効日付",K77)</stp>
        <tr r="K74" s="4"/>
      </tp>
      <tp t="s">
        <v>ORDQUERY("2","平均約定単価",Q77)</v>
        <stp/>
        <stp>ORDQUERY</stp>
        <stp>=ORDQUERY("2","平均約定単価",Q77)</stp>
        <tr r="Q74" s="4"/>
      </tp>
    </main>
    <main first="oson2.rtdserver">
      <tp>
        <v>407</v>
        <stp/>
        <stp>QUOTE</stp>
        <stp>1357</stp>
        <stp/>
        <stp>売気配値</stp>
        <tr r="O31" s="3"/>
      </tp>
      <tp>
        <v>406</v>
        <stp/>
        <stp>QUOTE</stp>
        <stp>1357</stp>
        <stp/>
        <stp>買気配値</stp>
        <tr r="O28" s="3"/>
      </tp>
      <tp t="s">
        <v>49.03%</v>
        <stp/>
        <stp>QUOTE</stp>
        <stp>1357</stp>
        <stp/>
        <stp>買付強度</stp>
        <tr r="O20" s="3"/>
      </tp>
    </main>
    <main first="oson2.rtdserver2">
      <tp t="s">
        <v>ORDQUERY("2","取消可能状態",R77)</v>
        <stp/>
        <stp>ORDQUERY</stp>
        <stp>=ORDQUERY("2","取消可能状態",R77)</stp>
        <tr r="R74" s="4"/>
      </tp>
      <tp t="s">
        <v>ORDQUERY("2","注文番号",D77)</v>
        <stp/>
        <stp>ORDQUERY</stp>
        <stp>=ORDQUERY("2","注文番号",D77)</stp>
        <tr r="D74" s="4"/>
      </tp>
    </main>
    <main first="oson2.rtdserver">
      <tp>
        <v>401</v>
        <stp/>
        <stp>QUOTE</stp>
        <stp>1357</stp>
        <stp/>
        <stp>前日終値</stp>
        <tr r="F3" s="3"/>
        <tr r="O22" s="3"/>
      </tp>
      <tp>
        <v>66266930</v>
        <stp/>
        <stp>QUOTE</stp>
        <stp>1357</stp>
        <stp/>
        <stp>出来高</stp>
        <tr r="O27" s="3"/>
        <tr r="B7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volatileDependencies" Target="volatileDependenci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35</xdr:row>
          <xdr:rowOff>95250</xdr:rowOff>
        </xdr:from>
        <xdr:to>
          <xdr:col>3</xdr:col>
          <xdr:colOff>704850</xdr:colOff>
          <xdr:row>37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あゆみデータ消去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yatsu/Dropbox/HappyLife/StockProgram/Stock64_ForModify_Boards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yatsu/Dropbox/HappyLife/StockProgram/Stock64_&#20445;&#26377;_&#27880;&#25991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ard_1"/>
      <sheetName val="ORDQUERY"/>
      <sheetName val="Position"/>
      <sheetName val="Trigger_ORDQUERY"/>
      <sheetName val="Trigger_Position"/>
      <sheetName val="Trigger_単元株数"/>
      <sheetName val="Utility"/>
    </sheetNames>
    <sheetDataSet>
      <sheetData sheetId="0"/>
      <sheetData sheetId="1">
        <row r="5">
          <cell r="B5">
            <v>1357</v>
          </cell>
          <cell r="C5" t="str">
            <v>ＮＦ日経ダブインバ</v>
          </cell>
          <cell r="D5">
            <v>11821</v>
          </cell>
          <cell r="E5" t="str">
            <v>未約定</v>
          </cell>
          <cell r="F5" t="str">
            <v>未約定</v>
          </cell>
          <cell r="G5" t="str">
            <v>株式現物買</v>
          </cell>
          <cell r="H5" t="str">
            <v>定額プラン</v>
          </cell>
          <cell r="I5" t="str">
            <v>20/12/30 08:38</v>
          </cell>
          <cell r="J5" t="str">
            <v>期間指定</v>
          </cell>
          <cell r="K5">
            <v>43848</v>
          </cell>
          <cell r="L5">
            <v>50</v>
          </cell>
          <cell r="M5">
            <v>50</v>
          </cell>
          <cell r="N5">
            <v>0</v>
          </cell>
          <cell r="O5" t="str">
            <v>指値</v>
          </cell>
          <cell r="P5">
            <v>479</v>
          </cell>
          <cell r="Q5"/>
          <cell r="R5" t="str">
            <v>可能</v>
          </cell>
          <cell r="S5" t="str">
            <v>可能</v>
          </cell>
        </row>
        <row r="6">
          <cell r="B6" t="str">
            <v>***END***</v>
          </cell>
          <cell r="C6" t="str">
            <v>***END***</v>
          </cell>
          <cell r="D6" t="str">
            <v>***END***</v>
          </cell>
          <cell r="E6" t="str">
            <v>***END***</v>
          </cell>
          <cell r="F6" t="str">
            <v>***END***</v>
          </cell>
          <cell r="G6" t="str">
            <v>***END***</v>
          </cell>
          <cell r="H6" t="str">
            <v>***END***</v>
          </cell>
          <cell r="I6" t="str">
            <v>***END***</v>
          </cell>
          <cell r="J6" t="str">
            <v>***END***</v>
          </cell>
          <cell r="K6" t="str">
            <v>***END***</v>
          </cell>
          <cell r="L6" t="str">
            <v>***END***</v>
          </cell>
          <cell r="M6" t="str">
            <v>***END***</v>
          </cell>
          <cell r="N6" t="str">
            <v>***END***</v>
          </cell>
          <cell r="O6" t="str">
            <v>***END***</v>
          </cell>
          <cell r="P6" t="str">
            <v>***END***</v>
          </cell>
          <cell r="Q6" t="str">
            <v>***END***</v>
          </cell>
          <cell r="R6" t="str">
            <v>***END***</v>
          </cell>
          <cell r="S6" t="str">
            <v>***END***</v>
          </cell>
        </row>
        <row r="7"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</row>
        <row r="8"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</row>
        <row r="9"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</row>
        <row r="10"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</row>
        <row r="11"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</row>
        <row r="12"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</row>
        <row r="13"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</row>
        <row r="14"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</row>
        <row r="15"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</row>
        <row r="16"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</row>
        <row r="17"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</row>
        <row r="18"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</row>
        <row r="23"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</row>
        <row r="24"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</row>
        <row r="25"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</row>
        <row r="26"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</row>
        <row r="27"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</row>
        <row r="28"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</row>
        <row r="29"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</row>
        <row r="30"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</row>
        <row r="31"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</row>
        <row r="32"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</row>
        <row r="33"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</row>
        <row r="35"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</row>
        <row r="36"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</row>
        <row r="37"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</row>
        <row r="38"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</row>
        <row r="39"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</row>
        <row r="40"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</row>
        <row r="42"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</row>
        <row r="43"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</row>
        <row r="46"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</row>
        <row r="47"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</row>
        <row r="48"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</row>
        <row r="49"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</row>
        <row r="50"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</row>
        <row r="51"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</row>
        <row r="52"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</row>
        <row r="53"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</row>
        <row r="54"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</row>
        <row r="58">
          <cell r="B58">
            <v>1</v>
          </cell>
        </row>
        <row r="60">
          <cell r="C60" t="b">
            <v>1</v>
          </cell>
        </row>
        <row r="77">
          <cell r="B77" t="str">
            <v>***END***</v>
          </cell>
          <cell r="C77" t="str">
            <v>***END***</v>
          </cell>
          <cell r="D77" t="str">
            <v>***END***</v>
          </cell>
          <cell r="E77" t="str">
            <v>***END***</v>
          </cell>
          <cell r="F77" t="str">
            <v>***END***</v>
          </cell>
          <cell r="G77" t="str">
            <v>***END***</v>
          </cell>
          <cell r="H77" t="str">
            <v>***END***</v>
          </cell>
          <cell r="I77" t="str">
            <v>***END***</v>
          </cell>
          <cell r="J77" t="str">
            <v>***END***</v>
          </cell>
          <cell r="K77" t="str">
            <v>***END***</v>
          </cell>
          <cell r="L77" t="str">
            <v>***END***</v>
          </cell>
          <cell r="M77" t="str">
            <v>***END***</v>
          </cell>
          <cell r="N77" t="str">
            <v>***END***</v>
          </cell>
          <cell r="O77" t="str">
            <v>***END***</v>
          </cell>
          <cell r="P77" t="str">
            <v>***END***</v>
          </cell>
          <cell r="Q77" t="str">
            <v>***END***</v>
          </cell>
          <cell r="R77" t="str">
            <v>***END***</v>
          </cell>
          <cell r="S77" t="str">
            <v>***END***</v>
          </cell>
        </row>
        <row r="78"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</row>
        <row r="79"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</row>
        <row r="80"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</row>
        <row r="81"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</row>
        <row r="82"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</row>
        <row r="83"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</row>
        <row r="84"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</row>
        <row r="85"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</row>
        <row r="86"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</row>
        <row r="87"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</row>
        <row r="88"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</row>
        <row r="89"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</row>
        <row r="90"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</row>
        <row r="91"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</row>
        <row r="92"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</row>
        <row r="93"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</row>
        <row r="94"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</row>
        <row r="95"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</row>
        <row r="96"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</row>
        <row r="97"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</row>
        <row r="98"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</row>
        <row r="99"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</row>
        <row r="100"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</row>
        <row r="101"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</row>
        <row r="102"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</row>
        <row r="103"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</row>
        <row r="104"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</row>
        <row r="105"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</row>
        <row r="106"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</row>
        <row r="107"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</row>
        <row r="108"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</row>
        <row r="109"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</row>
        <row r="110"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</row>
        <row r="111"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  <cell r="Q111"/>
          <cell r="R111"/>
          <cell r="S111"/>
        </row>
        <row r="112"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/>
          <cell r="R112"/>
          <cell r="S112"/>
        </row>
        <row r="113"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L113"/>
          <cell r="M113"/>
          <cell r="N113"/>
          <cell r="O113"/>
          <cell r="P113"/>
          <cell r="Q113"/>
          <cell r="R113"/>
          <cell r="S113"/>
        </row>
        <row r="114"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</row>
        <row r="115"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/>
        </row>
        <row r="116"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/>
        </row>
        <row r="117"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</row>
        <row r="118"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/>
          <cell r="S118"/>
        </row>
        <row r="119"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  <cell r="O119"/>
          <cell r="P119"/>
          <cell r="Q119"/>
          <cell r="R119"/>
          <cell r="S119"/>
        </row>
        <row r="120"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/>
          <cell r="Q120"/>
          <cell r="R120"/>
          <cell r="S120"/>
        </row>
        <row r="121"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</row>
        <row r="122"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</row>
        <row r="123"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L123"/>
          <cell r="M123"/>
          <cell r="N123"/>
          <cell r="O123"/>
          <cell r="P123"/>
          <cell r="Q123"/>
          <cell r="R123"/>
          <cell r="S123"/>
        </row>
        <row r="124"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L124"/>
          <cell r="M124"/>
          <cell r="N124"/>
          <cell r="O124"/>
          <cell r="P124"/>
          <cell r="Q124"/>
          <cell r="R124"/>
          <cell r="S124"/>
        </row>
        <row r="125"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L125"/>
          <cell r="M125"/>
          <cell r="N125"/>
          <cell r="O125"/>
          <cell r="P125"/>
          <cell r="Q125"/>
          <cell r="R125"/>
          <cell r="S125"/>
        </row>
        <row r="126"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  <cell r="N126"/>
          <cell r="O126"/>
          <cell r="P126"/>
          <cell r="Q126"/>
          <cell r="R126"/>
          <cell r="S126"/>
        </row>
        <row r="130">
          <cell r="B130">
            <v>1</v>
          </cell>
        </row>
        <row r="132">
          <cell r="C132" t="b">
            <v>1</v>
          </cell>
        </row>
      </sheetData>
      <sheetData sheetId="2">
        <row r="5">
          <cell r="AA5">
            <v>1357</v>
          </cell>
          <cell r="AB5" t="str">
            <v>ＮＦ日経ダブインバ</v>
          </cell>
          <cell r="AC5">
            <v>779</v>
          </cell>
          <cell r="AD5">
            <v>0</v>
          </cell>
          <cell r="AE5">
            <v>779</v>
          </cell>
          <cell r="AF5">
            <v>779</v>
          </cell>
          <cell r="AG5">
            <v>560</v>
          </cell>
          <cell r="AH5">
            <v>563</v>
          </cell>
          <cell r="AI5">
            <v>436240</v>
          </cell>
          <cell r="AJ5">
            <v>384826</v>
          </cell>
          <cell r="AK5">
            <v>-51414</v>
          </cell>
          <cell r="AL5">
            <v>-0.1178</v>
          </cell>
          <cell r="AM5" t="str">
            <v>特定預り</v>
          </cell>
        </row>
        <row r="6">
          <cell r="AA6">
            <v>2120</v>
          </cell>
          <cell r="AB6" t="str">
            <v>ＬＩＦＵＬＬ</v>
          </cell>
          <cell r="AC6">
            <v>400</v>
          </cell>
          <cell r="AD6">
            <v>0</v>
          </cell>
          <cell r="AE6">
            <v>400</v>
          </cell>
          <cell r="AF6">
            <v>400</v>
          </cell>
          <cell r="AG6">
            <v>437</v>
          </cell>
          <cell r="AH6">
            <v>447</v>
          </cell>
          <cell r="AI6">
            <v>174800</v>
          </cell>
          <cell r="AJ6">
            <v>147600</v>
          </cell>
          <cell r="AK6">
            <v>-27200</v>
          </cell>
          <cell r="AL6">
            <v>-0.15559999999999999</v>
          </cell>
          <cell r="AM6" t="str">
            <v>特定預り</v>
          </cell>
        </row>
        <row r="7">
          <cell r="AA7">
            <v>3030</v>
          </cell>
          <cell r="AB7" t="str">
            <v>ハブ</v>
          </cell>
          <cell r="AC7">
            <v>500</v>
          </cell>
          <cell r="AD7">
            <v>0</v>
          </cell>
          <cell r="AE7">
            <v>500</v>
          </cell>
          <cell r="AF7">
            <v>500</v>
          </cell>
          <cell r="AG7">
            <v>1019</v>
          </cell>
          <cell r="AH7">
            <v>1183</v>
          </cell>
          <cell r="AI7">
            <v>509500</v>
          </cell>
          <cell r="AJ7">
            <v>271000</v>
          </cell>
          <cell r="AK7">
            <v>-238500</v>
          </cell>
          <cell r="AL7">
            <v>-0.46810000000000002</v>
          </cell>
          <cell r="AM7" t="str">
            <v>特定預り</v>
          </cell>
        </row>
        <row r="8">
          <cell r="AA8">
            <v>3195</v>
          </cell>
          <cell r="AB8" t="str">
            <v>Ｍ－ジェネパ</v>
          </cell>
          <cell r="AC8">
            <v>900</v>
          </cell>
          <cell r="AD8">
            <v>0</v>
          </cell>
          <cell r="AE8">
            <v>900</v>
          </cell>
          <cell r="AF8">
            <v>900</v>
          </cell>
          <cell r="AG8">
            <v>807</v>
          </cell>
          <cell r="AH8">
            <v>977</v>
          </cell>
          <cell r="AI8">
            <v>726300</v>
          </cell>
          <cell r="AJ8">
            <v>506700</v>
          </cell>
          <cell r="AK8">
            <v>-219600</v>
          </cell>
          <cell r="AL8">
            <v>-0.30230000000000001</v>
          </cell>
          <cell r="AM8" t="str">
            <v>特定預り</v>
          </cell>
        </row>
        <row r="9">
          <cell r="AA9">
            <v>3441</v>
          </cell>
          <cell r="AB9" t="str">
            <v>Ｊ－山王</v>
          </cell>
          <cell r="AC9">
            <v>1500</v>
          </cell>
          <cell r="AD9">
            <v>0</v>
          </cell>
          <cell r="AE9">
            <v>1500</v>
          </cell>
          <cell r="AF9">
            <v>1500</v>
          </cell>
          <cell r="AG9">
            <v>1012</v>
          </cell>
          <cell r="AH9">
            <v>1234</v>
          </cell>
          <cell r="AI9">
            <v>1518000</v>
          </cell>
          <cell r="AJ9">
            <v>2835000</v>
          </cell>
          <cell r="AK9">
            <v>1317000</v>
          </cell>
          <cell r="AL9">
            <v>0.86750000000000005</v>
          </cell>
          <cell r="AM9" t="str">
            <v>特定預り</v>
          </cell>
        </row>
        <row r="10">
          <cell r="AA10">
            <v>3656</v>
          </cell>
          <cell r="AB10" t="str">
            <v>ＫＬａｂ</v>
          </cell>
          <cell r="AC10">
            <v>300</v>
          </cell>
          <cell r="AD10">
            <v>0</v>
          </cell>
          <cell r="AE10">
            <v>300</v>
          </cell>
          <cell r="AF10">
            <v>300</v>
          </cell>
          <cell r="AG10">
            <v>1091</v>
          </cell>
          <cell r="AH10">
            <v>1137</v>
          </cell>
          <cell r="AI10">
            <v>327300</v>
          </cell>
          <cell r="AJ10">
            <v>269100</v>
          </cell>
          <cell r="AK10">
            <v>-58200</v>
          </cell>
          <cell r="AL10">
            <v>-0.17780000000000001</v>
          </cell>
          <cell r="AM10" t="str">
            <v>特定預り</v>
          </cell>
        </row>
        <row r="11">
          <cell r="AA11">
            <v>3665</v>
          </cell>
          <cell r="AB11" t="str">
            <v>エニグモ</v>
          </cell>
          <cell r="AC11">
            <v>1000</v>
          </cell>
          <cell r="AD11">
            <v>0</v>
          </cell>
          <cell r="AE11">
            <v>1000</v>
          </cell>
          <cell r="AF11">
            <v>1000</v>
          </cell>
          <cell r="AG11">
            <v>1365</v>
          </cell>
          <cell r="AH11">
            <v>1301</v>
          </cell>
          <cell r="AI11">
            <v>1365000</v>
          </cell>
          <cell r="AJ11">
            <v>1242000</v>
          </cell>
          <cell r="AK11">
            <v>-123000</v>
          </cell>
          <cell r="AL11">
            <v>-9.01E-2</v>
          </cell>
          <cell r="AM11" t="str">
            <v>特定預り</v>
          </cell>
        </row>
        <row r="12">
          <cell r="AA12">
            <v>3672</v>
          </cell>
          <cell r="AB12" t="str">
            <v>オルトプラス</v>
          </cell>
          <cell r="AC12">
            <v>300</v>
          </cell>
          <cell r="AD12">
            <v>0</v>
          </cell>
          <cell r="AE12">
            <v>300</v>
          </cell>
          <cell r="AF12">
            <v>300</v>
          </cell>
          <cell r="AG12">
            <v>557</v>
          </cell>
          <cell r="AH12">
            <v>641</v>
          </cell>
          <cell r="AI12">
            <v>167100</v>
          </cell>
          <cell r="AJ12">
            <v>116700</v>
          </cell>
          <cell r="AK12">
            <v>-50400</v>
          </cell>
          <cell r="AL12">
            <v>-0.30159999999999998</v>
          </cell>
          <cell r="AM12" t="str">
            <v>特定預り</v>
          </cell>
        </row>
        <row r="13">
          <cell r="AA13">
            <v>3834</v>
          </cell>
          <cell r="AB13" t="str">
            <v>朝日ネット</v>
          </cell>
          <cell r="AC13">
            <v>500</v>
          </cell>
          <cell r="AD13">
            <v>0</v>
          </cell>
          <cell r="AE13">
            <v>500</v>
          </cell>
          <cell r="AF13">
            <v>500</v>
          </cell>
          <cell r="AG13">
            <v>938</v>
          </cell>
          <cell r="AH13">
            <v>951</v>
          </cell>
          <cell r="AI13">
            <v>469000</v>
          </cell>
          <cell r="AJ13">
            <v>410000</v>
          </cell>
          <cell r="AK13">
            <v>-59000</v>
          </cell>
          <cell r="AL13">
            <v>-0.12570000000000001</v>
          </cell>
          <cell r="AM13" t="str">
            <v>特定預り</v>
          </cell>
        </row>
        <row r="14">
          <cell r="AA14">
            <v>3990</v>
          </cell>
          <cell r="AB14" t="str">
            <v>Ｍ－ＵＵＵＭ</v>
          </cell>
          <cell r="AC14">
            <v>200</v>
          </cell>
          <cell r="AD14">
            <v>0</v>
          </cell>
          <cell r="AE14">
            <v>200</v>
          </cell>
          <cell r="AF14">
            <v>200</v>
          </cell>
          <cell r="AG14">
            <v>2423</v>
          </cell>
          <cell r="AH14">
            <v>2551</v>
          </cell>
          <cell r="AI14">
            <v>484600</v>
          </cell>
          <cell r="AJ14">
            <v>319000</v>
          </cell>
          <cell r="AK14">
            <v>-165600</v>
          </cell>
          <cell r="AL14">
            <v>-0.3417</v>
          </cell>
          <cell r="AM14" t="str">
            <v>特定預り</v>
          </cell>
        </row>
        <row r="15">
          <cell r="AA15">
            <v>4680</v>
          </cell>
          <cell r="AB15" t="str">
            <v>ラウンドワン</v>
          </cell>
          <cell r="AC15">
            <v>400</v>
          </cell>
          <cell r="AD15">
            <v>0</v>
          </cell>
          <cell r="AE15">
            <v>400</v>
          </cell>
          <cell r="AF15">
            <v>400</v>
          </cell>
          <cell r="AG15">
            <v>1133</v>
          </cell>
          <cell r="AH15">
            <v>1205</v>
          </cell>
          <cell r="AI15">
            <v>453200</v>
          </cell>
          <cell r="AJ15">
            <v>370800</v>
          </cell>
          <cell r="AK15">
            <v>-82400</v>
          </cell>
          <cell r="AL15">
            <v>-0.18179999999999999</v>
          </cell>
          <cell r="AM15" t="str">
            <v>特定預り</v>
          </cell>
        </row>
        <row r="16">
          <cell r="AA16">
            <v>4714</v>
          </cell>
          <cell r="AB16" t="str">
            <v>リソー教育</v>
          </cell>
          <cell r="AC16">
            <v>900</v>
          </cell>
          <cell r="AD16">
            <v>0</v>
          </cell>
          <cell r="AE16">
            <v>900</v>
          </cell>
          <cell r="AF16">
            <v>900</v>
          </cell>
          <cell r="AG16">
            <v>385</v>
          </cell>
          <cell r="AH16">
            <v>421</v>
          </cell>
          <cell r="AI16">
            <v>346500</v>
          </cell>
          <cell r="AJ16">
            <v>274500</v>
          </cell>
          <cell r="AK16">
            <v>-72000</v>
          </cell>
          <cell r="AL16">
            <v>-0.2077</v>
          </cell>
          <cell r="AM16" t="str">
            <v>特定預り</v>
          </cell>
        </row>
        <row r="17">
          <cell r="AA17">
            <v>5703</v>
          </cell>
          <cell r="AB17" t="str">
            <v>日軽金ＨＤ</v>
          </cell>
          <cell r="AC17">
            <v>400</v>
          </cell>
          <cell r="AD17">
            <v>0</v>
          </cell>
          <cell r="AE17">
            <v>400</v>
          </cell>
          <cell r="AF17">
            <v>400</v>
          </cell>
          <cell r="AG17">
            <v>1949</v>
          </cell>
          <cell r="AH17">
            <v>1966.5</v>
          </cell>
          <cell r="AI17">
            <v>779600</v>
          </cell>
          <cell r="AJ17">
            <v>764800</v>
          </cell>
          <cell r="AK17">
            <v>-14800</v>
          </cell>
          <cell r="AL17">
            <v>-1.89E-2</v>
          </cell>
          <cell r="AM17" t="str">
            <v>特定預り</v>
          </cell>
        </row>
        <row r="18">
          <cell r="AA18">
            <v>6049</v>
          </cell>
          <cell r="AB18" t="str">
            <v>Ｍ－イトクロ</v>
          </cell>
          <cell r="AC18">
            <v>600</v>
          </cell>
          <cell r="AD18">
            <v>0</v>
          </cell>
          <cell r="AE18">
            <v>600</v>
          </cell>
          <cell r="AF18">
            <v>600</v>
          </cell>
          <cell r="AG18">
            <v>1277</v>
          </cell>
          <cell r="AH18">
            <v>1263</v>
          </cell>
          <cell r="AI18">
            <v>766200</v>
          </cell>
          <cell r="AJ18">
            <v>771600</v>
          </cell>
          <cell r="AK18">
            <v>5400</v>
          </cell>
          <cell r="AL18">
            <v>7.0000000000000001E-3</v>
          </cell>
          <cell r="AM18" t="str">
            <v>特定預り</v>
          </cell>
        </row>
        <row r="19">
          <cell r="AA19">
            <v>6082</v>
          </cell>
          <cell r="AB19" t="str">
            <v>ライドオンＥＸＨＤ</v>
          </cell>
          <cell r="AC19">
            <v>300</v>
          </cell>
          <cell r="AD19">
            <v>0</v>
          </cell>
          <cell r="AE19">
            <v>300</v>
          </cell>
          <cell r="AF19">
            <v>300</v>
          </cell>
          <cell r="AG19">
            <v>2348</v>
          </cell>
          <cell r="AH19">
            <v>2247</v>
          </cell>
          <cell r="AI19">
            <v>704400</v>
          </cell>
          <cell r="AJ19">
            <v>556200</v>
          </cell>
          <cell r="AK19">
            <v>-148200</v>
          </cell>
          <cell r="AL19">
            <v>-0.21029999999999999</v>
          </cell>
          <cell r="AM19" t="str">
            <v>特定預り</v>
          </cell>
        </row>
        <row r="20">
          <cell r="AA20">
            <v>6770</v>
          </cell>
          <cell r="AB20" t="str">
            <v>アルプスアルパイン</v>
          </cell>
          <cell r="AC20">
            <v>700</v>
          </cell>
          <cell r="AD20">
            <v>0</v>
          </cell>
          <cell r="AE20">
            <v>700</v>
          </cell>
          <cell r="AF20">
            <v>700</v>
          </cell>
          <cell r="AG20">
            <v>2654</v>
          </cell>
          <cell r="AH20">
            <v>2931</v>
          </cell>
          <cell r="AI20">
            <v>1857800</v>
          </cell>
          <cell r="AJ20">
            <v>950600</v>
          </cell>
          <cell r="AK20">
            <v>-907200</v>
          </cell>
          <cell r="AL20">
            <v>-0.48830000000000001</v>
          </cell>
          <cell r="AM20" t="str">
            <v>特定預り</v>
          </cell>
        </row>
        <row r="21">
          <cell r="AA21">
            <v>6890</v>
          </cell>
          <cell r="AB21" t="str">
            <v>Ｊ－フェローテック</v>
          </cell>
          <cell r="AC21">
            <v>1800</v>
          </cell>
          <cell r="AD21">
            <v>0</v>
          </cell>
          <cell r="AE21">
            <v>1800</v>
          </cell>
          <cell r="AF21">
            <v>1800</v>
          </cell>
          <cell r="AG21">
            <v>1475</v>
          </cell>
          <cell r="AH21">
            <v>1657</v>
          </cell>
          <cell r="AI21">
            <v>2655000</v>
          </cell>
          <cell r="AJ21">
            <v>3166200</v>
          </cell>
          <cell r="AK21">
            <v>511200</v>
          </cell>
          <cell r="AL21">
            <v>0.1925</v>
          </cell>
          <cell r="AM21" t="str">
            <v>特定預り</v>
          </cell>
        </row>
        <row r="22">
          <cell r="AA22">
            <v>7241</v>
          </cell>
          <cell r="AB22" t="str">
            <v>フタバ産</v>
          </cell>
          <cell r="AC22">
            <v>1900</v>
          </cell>
          <cell r="AD22">
            <v>0</v>
          </cell>
          <cell r="AE22">
            <v>1900</v>
          </cell>
          <cell r="AF22">
            <v>1900</v>
          </cell>
          <cell r="AG22">
            <v>595</v>
          </cell>
          <cell r="AH22">
            <v>719</v>
          </cell>
          <cell r="AI22">
            <v>1130500</v>
          </cell>
          <cell r="AJ22">
            <v>1003200</v>
          </cell>
          <cell r="AK22">
            <v>-127300</v>
          </cell>
          <cell r="AL22">
            <v>-0.11260000000000001</v>
          </cell>
          <cell r="AM22" t="str">
            <v>特定預り</v>
          </cell>
        </row>
        <row r="23">
          <cell r="AA23">
            <v>8168</v>
          </cell>
          <cell r="AB23" t="str">
            <v>ケーヨー</v>
          </cell>
          <cell r="AC23">
            <v>1000</v>
          </cell>
          <cell r="AD23">
            <v>0</v>
          </cell>
          <cell r="AE23">
            <v>1000</v>
          </cell>
          <cell r="AF23">
            <v>1000</v>
          </cell>
          <cell r="AG23">
            <v>817</v>
          </cell>
          <cell r="AH23">
            <v>905</v>
          </cell>
          <cell r="AI23">
            <v>817000</v>
          </cell>
          <cell r="AJ23">
            <v>733000</v>
          </cell>
          <cell r="AK23">
            <v>-84000</v>
          </cell>
          <cell r="AL23">
            <v>-0.1028</v>
          </cell>
          <cell r="AM23" t="str">
            <v>特定預り</v>
          </cell>
        </row>
        <row r="24">
          <cell r="AA24" t="str">
            <v>***END***</v>
          </cell>
          <cell r="AB24" t="str">
            <v>***END***</v>
          </cell>
          <cell r="AC24" t="str">
            <v>***END***</v>
          </cell>
          <cell r="AD24" t="str">
            <v>***END***</v>
          </cell>
          <cell r="AE24" t="str">
            <v>***END***</v>
          </cell>
          <cell r="AF24" t="str">
            <v>***END***</v>
          </cell>
          <cell r="AG24" t="str">
            <v>***END***</v>
          </cell>
          <cell r="AH24" t="str">
            <v>***END***</v>
          </cell>
          <cell r="AI24" t="str">
            <v>***END***</v>
          </cell>
          <cell r="AJ24" t="str">
            <v>***END***</v>
          </cell>
          <cell r="AK24" t="str">
            <v>***END***</v>
          </cell>
          <cell r="AL24" t="str">
            <v>***END***</v>
          </cell>
          <cell r="AM24" t="str">
            <v>***END***</v>
          </cell>
        </row>
        <row r="25"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</row>
        <row r="26"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</row>
        <row r="27"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</row>
        <row r="28"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</row>
        <row r="29"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</row>
        <row r="30"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</row>
        <row r="31"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</row>
        <row r="32"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</row>
        <row r="33"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</row>
        <row r="34"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</row>
        <row r="35"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</row>
        <row r="36"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</row>
        <row r="37"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</row>
        <row r="38">
          <cell r="AA38"/>
          <cell r="AB38"/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</row>
        <row r="39">
          <cell r="AA39"/>
          <cell r="AB39"/>
          <cell r="AC39"/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</row>
        <row r="40">
          <cell r="AA40"/>
          <cell r="AB40"/>
          <cell r="AC40"/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</row>
        <row r="41"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</row>
        <row r="42"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</row>
        <row r="43"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</row>
        <row r="44"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</row>
        <row r="45"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</row>
        <row r="46"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</row>
        <row r="47"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</row>
        <row r="48"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</row>
        <row r="49"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</row>
        <row r="50">
          <cell r="AA50"/>
          <cell r="AB50"/>
          <cell r="AC50"/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</row>
        <row r="51"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</row>
        <row r="52"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</row>
        <row r="53"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</row>
        <row r="54">
          <cell r="AA54"/>
          <cell r="AB54"/>
          <cell r="AC54"/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</row>
        <row r="57">
          <cell r="AA57">
            <v>1</v>
          </cell>
        </row>
        <row r="59">
          <cell r="AB59" t="b">
            <v>1</v>
          </cell>
        </row>
      </sheetData>
      <sheetData sheetId="3"/>
      <sheetData sheetId="4"/>
      <sheetData sheetId="5"/>
      <sheetData sheetId="6">
        <row r="4">
          <cell r="B4">
            <v>1</v>
          </cell>
          <cell r="C4">
            <v>10</v>
          </cell>
          <cell r="D4">
            <v>100</v>
          </cell>
        </row>
        <row r="5">
          <cell r="B5">
            <v>2</v>
          </cell>
          <cell r="C5">
            <v>20</v>
          </cell>
          <cell r="D5">
            <v>200</v>
          </cell>
        </row>
        <row r="6">
          <cell r="B6">
            <v>3</v>
          </cell>
          <cell r="C6">
            <v>30</v>
          </cell>
          <cell r="D6">
            <v>300</v>
          </cell>
        </row>
        <row r="7">
          <cell r="B7">
            <v>4</v>
          </cell>
          <cell r="C7">
            <v>40</v>
          </cell>
          <cell r="D7">
            <v>400</v>
          </cell>
        </row>
        <row r="8">
          <cell r="B8">
            <v>5</v>
          </cell>
          <cell r="C8">
            <v>50</v>
          </cell>
          <cell r="D8">
            <v>500</v>
          </cell>
        </row>
        <row r="9">
          <cell r="B9">
            <v>6</v>
          </cell>
          <cell r="C9">
            <v>60</v>
          </cell>
          <cell r="D9">
            <v>600</v>
          </cell>
        </row>
        <row r="10">
          <cell r="B10">
            <v>7</v>
          </cell>
          <cell r="C10">
            <v>70</v>
          </cell>
          <cell r="D10">
            <v>700</v>
          </cell>
        </row>
        <row r="11">
          <cell r="B11">
            <v>8</v>
          </cell>
          <cell r="C11">
            <v>80</v>
          </cell>
          <cell r="D11">
            <v>800</v>
          </cell>
        </row>
        <row r="12">
          <cell r="B12">
            <v>9</v>
          </cell>
          <cell r="C12">
            <v>90</v>
          </cell>
          <cell r="D12">
            <v>900</v>
          </cell>
        </row>
        <row r="13">
          <cell r="B13">
            <v>10</v>
          </cell>
          <cell r="C13">
            <v>100</v>
          </cell>
          <cell r="D13">
            <v>1000</v>
          </cell>
        </row>
        <row r="14">
          <cell r="B14">
            <v>11</v>
          </cell>
          <cell r="C14">
            <v>110</v>
          </cell>
          <cell r="D14">
            <v>1100</v>
          </cell>
        </row>
        <row r="15">
          <cell r="B15">
            <v>12</v>
          </cell>
          <cell r="C15">
            <v>120</v>
          </cell>
          <cell r="D15">
            <v>1200</v>
          </cell>
        </row>
        <row r="16">
          <cell r="B16">
            <v>13</v>
          </cell>
          <cell r="C16">
            <v>130</v>
          </cell>
          <cell r="D16">
            <v>1300</v>
          </cell>
        </row>
        <row r="17">
          <cell r="B17">
            <v>14</v>
          </cell>
          <cell r="C17">
            <v>140</v>
          </cell>
          <cell r="D17">
            <v>1400</v>
          </cell>
        </row>
        <row r="18">
          <cell r="B18">
            <v>15</v>
          </cell>
          <cell r="C18">
            <v>150</v>
          </cell>
          <cell r="D18">
            <v>1500</v>
          </cell>
        </row>
        <row r="19">
          <cell r="B19">
            <v>16</v>
          </cell>
        </row>
        <row r="20">
          <cell r="B20">
            <v>17</v>
          </cell>
        </row>
        <row r="21">
          <cell r="B21">
            <v>18</v>
          </cell>
        </row>
        <row r="22">
          <cell r="B22">
            <v>19</v>
          </cell>
        </row>
        <row r="23">
          <cell r="B23">
            <v>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保有"/>
      <sheetName val="注文中"/>
      <sheetName val="約定済み"/>
      <sheetName val="ORDQUERY"/>
      <sheetName val="Position"/>
      <sheetName val="Trigger_ORDQUERY"/>
      <sheetName val="Trigger_Position"/>
    </sheetNames>
    <sheetDataSet>
      <sheetData sheetId="0"/>
      <sheetData sheetId="1"/>
      <sheetData sheetId="2"/>
      <sheetData sheetId="3">
        <row r="58">
          <cell r="B58">
            <v>1</v>
          </cell>
        </row>
        <row r="77">
          <cell r="B77" t="str">
            <v>***END***</v>
          </cell>
          <cell r="C77" t="str">
            <v>***END***</v>
          </cell>
          <cell r="D77" t="str">
            <v>***END***</v>
          </cell>
          <cell r="E77" t="str">
            <v>***END***</v>
          </cell>
          <cell r="F77" t="str">
            <v>***END***</v>
          </cell>
          <cell r="G77" t="str">
            <v>***END***</v>
          </cell>
          <cell r="H77" t="str">
            <v>***END***</v>
          </cell>
          <cell r="I77" t="str">
            <v>***END***</v>
          </cell>
          <cell r="J77" t="str">
            <v>***END***</v>
          </cell>
          <cell r="K77" t="str">
            <v>***END***</v>
          </cell>
          <cell r="L77" t="str">
            <v>***END***</v>
          </cell>
          <cell r="M77" t="str">
            <v>***END***</v>
          </cell>
          <cell r="N77" t="str">
            <v>***END***</v>
          </cell>
          <cell r="O77" t="str">
            <v>***END***</v>
          </cell>
          <cell r="P77" t="str">
            <v>***END***</v>
          </cell>
          <cell r="Q77" t="str">
            <v>***END***</v>
          </cell>
          <cell r="R77" t="str">
            <v>***END***</v>
          </cell>
          <cell r="S77" t="str">
            <v>***END***</v>
          </cell>
        </row>
        <row r="78"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</row>
        <row r="79"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</row>
        <row r="80"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</row>
        <row r="81"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</row>
        <row r="82"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</row>
        <row r="83"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</row>
        <row r="84"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</row>
        <row r="85"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</row>
        <row r="86"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</row>
        <row r="87"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</row>
        <row r="88"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</row>
        <row r="89"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</row>
        <row r="90"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</row>
        <row r="91"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</row>
        <row r="92"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</row>
        <row r="93"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</row>
        <row r="94"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</row>
        <row r="95"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</row>
        <row r="96"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</row>
        <row r="97"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</row>
        <row r="98"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</row>
        <row r="99"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</row>
        <row r="100"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</row>
        <row r="101"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</row>
        <row r="102"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</row>
        <row r="103"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</row>
        <row r="104"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</row>
        <row r="105"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</row>
        <row r="106"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</row>
        <row r="107"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</row>
        <row r="108"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</row>
        <row r="109"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</row>
        <row r="110"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</row>
        <row r="111"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  <cell r="Q111"/>
          <cell r="R111"/>
          <cell r="S111"/>
        </row>
        <row r="112"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/>
          <cell r="R112"/>
          <cell r="S112"/>
        </row>
        <row r="113"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L113"/>
          <cell r="M113"/>
          <cell r="N113"/>
          <cell r="O113"/>
          <cell r="P113"/>
          <cell r="Q113"/>
          <cell r="R113"/>
          <cell r="S113"/>
        </row>
        <row r="114"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</row>
        <row r="115"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/>
        </row>
        <row r="116"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/>
        </row>
        <row r="117"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</row>
        <row r="118"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/>
          <cell r="S118"/>
        </row>
        <row r="119"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  <cell r="O119"/>
          <cell r="P119"/>
          <cell r="Q119"/>
          <cell r="R119"/>
          <cell r="S119"/>
        </row>
        <row r="120"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/>
          <cell r="Q120"/>
          <cell r="R120"/>
          <cell r="S120"/>
        </row>
        <row r="121"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</row>
        <row r="122"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</row>
        <row r="123"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L123"/>
          <cell r="M123"/>
          <cell r="N123"/>
          <cell r="O123"/>
          <cell r="P123"/>
          <cell r="Q123"/>
          <cell r="R123"/>
          <cell r="S123"/>
        </row>
        <row r="124"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L124"/>
          <cell r="M124"/>
          <cell r="N124"/>
          <cell r="O124"/>
          <cell r="P124"/>
          <cell r="Q124"/>
          <cell r="R124"/>
          <cell r="S124"/>
        </row>
        <row r="125"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L125"/>
          <cell r="M125"/>
          <cell r="N125"/>
          <cell r="O125"/>
          <cell r="P125"/>
          <cell r="Q125"/>
          <cell r="R125"/>
          <cell r="S125"/>
        </row>
        <row r="126"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  <cell r="N126"/>
          <cell r="O126"/>
          <cell r="P126"/>
          <cell r="Q126"/>
          <cell r="R126"/>
          <cell r="S126"/>
        </row>
        <row r="130">
          <cell r="B130">
            <v>1</v>
          </cell>
        </row>
        <row r="132">
          <cell r="C132" t="b">
            <v>1</v>
          </cell>
        </row>
      </sheetData>
      <sheetData sheetId="4">
        <row r="57">
          <cell r="AE57" t="b">
            <v>0</v>
          </cell>
        </row>
      </sheetData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BOARD"/>
      <definedName name="CANDLE"/>
      <definedName name="ORDQUERY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48525-0332-4163-AAB9-B344518715B6}">
  <sheetPr codeName="Sheet2"/>
  <dimension ref="A1:IJ871"/>
  <sheetViews>
    <sheetView zoomScale="80" zoomScaleNormal="80" workbookViewId="0">
      <pane xSplit="4" ySplit="14" topLeftCell="E15" activePane="bottomRight" state="frozen"/>
      <selection pane="topRight" activeCell="E1" sqref="E1"/>
      <selection pane="bottomLeft" activeCell="A15" sqref="A15"/>
      <selection pane="bottomRight" activeCell="P50" sqref="P50"/>
    </sheetView>
  </sheetViews>
  <sheetFormatPr defaultRowHeight="18.75"/>
  <cols>
    <col min="1" max="1" width="2.875" style="1" customWidth="1"/>
    <col min="2" max="2" width="3.25" style="1" customWidth="1"/>
    <col min="3" max="3" width="7.875" style="1" customWidth="1"/>
    <col min="4" max="4" width="10.875" style="1" customWidth="1"/>
    <col min="5" max="5" width="5" style="1" customWidth="1"/>
    <col min="6" max="6" width="12.625" style="3" bestFit="1" customWidth="1"/>
    <col min="7" max="7" width="9" style="1"/>
    <col min="8" max="11" width="6.875" style="1" customWidth="1"/>
    <col min="12" max="12" width="8.5" style="5" bestFit="1" customWidth="1"/>
    <col min="13" max="13" width="2.25" style="5" customWidth="1"/>
    <col min="14" max="14" width="12.625" style="3" bestFit="1" customWidth="1"/>
    <col min="15" max="15" width="9" style="1"/>
    <col min="16" max="19" width="6.875" style="1" customWidth="1"/>
    <col min="20" max="20" width="8.5" style="5" bestFit="1" customWidth="1"/>
    <col min="21" max="21" width="2.25" style="5" customWidth="1"/>
    <col min="22" max="22" width="12.625" style="3" bestFit="1" customWidth="1"/>
    <col min="23" max="23" width="9" style="1"/>
    <col min="24" max="27" width="6.875" style="1" customWidth="1"/>
    <col min="28" max="28" width="8.5" style="5" bestFit="1" customWidth="1"/>
    <col min="29" max="29" width="2.25" style="5" customWidth="1"/>
    <col min="30" max="30" width="12.625" style="3" bestFit="1" customWidth="1"/>
    <col min="31" max="31" width="9" style="1"/>
    <col min="32" max="35" width="6.875" style="1" customWidth="1"/>
    <col min="36" max="36" width="8.5" style="5" bestFit="1" customWidth="1"/>
    <col min="37" max="37" width="2.25" style="5" customWidth="1"/>
    <col min="38" max="38" width="12.625" style="3" bestFit="1" customWidth="1"/>
    <col min="39" max="39" width="9" style="1"/>
    <col min="40" max="43" width="6.875" style="1" customWidth="1"/>
    <col min="44" max="44" width="8.5" style="5" bestFit="1" customWidth="1"/>
    <col min="45" max="45" width="2.25" style="5" customWidth="1"/>
    <col min="46" max="46" width="12.625" style="3" bestFit="1" customWidth="1"/>
    <col min="47" max="47" width="9" style="1"/>
    <col min="48" max="51" width="6.875" style="1" customWidth="1"/>
    <col min="52" max="52" width="8.5" style="5" bestFit="1" customWidth="1"/>
    <col min="53" max="53" width="2.25" style="5" customWidth="1"/>
    <col min="54" max="54" width="12.625" style="3" bestFit="1" customWidth="1"/>
    <col min="55" max="55" width="9" style="1"/>
    <col min="56" max="59" width="6.875" style="1" customWidth="1"/>
    <col min="60" max="60" width="8.5" style="5" bestFit="1" customWidth="1"/>
    <col min="61" max="61" width="2.25" style="5" customWidth="1"/>
    <col min="62" max="62" width="12.625" style="3" bestFit="1" customWidth="1"/>
    <col min="63" max="63" width="9" style="1"/>
    <col min="64" max="67" width="6.875" style="1" customWidth="1"/>
    <col min="68" max="68" width="8.5" style="5" bestFit="1" customWidth="1"/>
    <col min="69" max="69" width="2.25" style="5" customWidth="1"/>
    <col min="70" max="70" width="12.625" style="3" bestFit="1" customWidth="1"/>
    <col min="71" max="71" width="9" style="1"/>
    <col min="72" max="75" width="6.875" style="1" customWidth="1"/>
    <col min="76" max="76" width="8.5" style="5" bestFit="1" customWidth="1"/>
    <col min="77" max="77" width="2.25" style="5" customWidth="1"/>
    <col min="78" max="78" width="12.625" style="3" bestFit="1" customWidth="1"/>
    <col min="79" max="79" width="9" style="1"/>
    <col min="80" max="83" width="6.875" style="1" customWidth="1"/>
    <col min="84" max="84" width="8.5" style="5" bestFit="1" customWidth="1"/>
    <col min="86" max="86" width="12.625" style="3" bestFit="1" customWidth="1"/>
    <col min="87" max="87" width="9" style="1"/>
    <col min="88" max="91" width="6.875" style="1" customWidth="1"/>
    <col min="92" max="92" width="8.5" style="5" bestFit="1" customWidth="1"/>
    <col min="93" max="93" width="2.25" style="5" customWidth="1"/>
    <col min="94" max="94" width="12.625" style="3" bestFit="1" customWidth="1"/>
    <col min="95" max="95" width="9" style="1"/>
    <col min="96" max="99" width="6.875" style="1" customWidth="1"/>
    <col min="100" max="100" width="8.5" style="5" bestFit="1" customWidth="1"/>
    <col min="101" max="101" width="2.25" style="5" customWidth="1"/>
    <col min="102" max="102" width="12.625" style="3" bestFit="1" customWidth="1"/>
    <col min="103" max="103" width="9" style="1"/>
    <col min="104" max="107" width="6.875" style="1" customWidth="1"/>
    <col min="108" max="108" width="8.5" style="5" bestFit="1" customWidth="1"/>
    <col min="109" max="109" width="2.25" style="5" customWidth="1"/>
    <col min="110" max="110" width="12.625" style="3" bestFit="1" customWidth="1"/>
    <col min="111" max="111" width="9" style="1"/>
    <col min="112" max="115" width="6.875" style="1" customWidth="1"/>
    <col min="116" max="116" width="8.5" style="5" bestFit="1" customWidth="1"/>
    <col min="117" max="117" width="2.25" style="5" customWidth="1"/>
    <col min="118" max="118" width="12.625" style="3" bestFit="1" customWidth="1"/>
    <col min="119" max="119" width="9" style="1"/>
    <col min="120" max="123" width="6.875" style="1" customWidth="1"/>
    <col min="124" max="124" width="8.5" style="5" bestFit="1" customWidth="1"/>
    <col min="125" max="125" width="2.25" style="5" customWidth="1"/>
    <col min="126" max="126" width="12.625" style="3" bestFit="1" customWidth="1"/>
    <col min="127" max="127" width="9" style="1"/>
    <col min="128" max="131" width="6.875" style="1" customWidth="1"/>
    <col min="132" max="132" width="8.5" style="5" bestFit="1" customWidth="1"/>
    <col min="133" max="133" width="2.25" style="5" customWidth="1"/>
    <col min="134" max="134" width="12.625" style="3" bestFit="1" customWidth="1"/>
    <col min="135" max="135" width="9" style="1"/>
    <col min="136" max="139" width="6.875" style="1" customWidth="1"/>
    <col min="140" max="140" width="8.5" style="5" bestFit="1" customWidth="1"/>
    <col min="141" max="141" width="2.25" style="5" customWidth="1"/>
    <col min="142" max="142" width="12.625" style="3" bestFit="1" customWidth="1"/>
    <col min="143" max="143" width="9" style="1"/>
    <col min="144" max="147" width="6.875" style="1" customWidth="1"/>
    <col min="148" max="148" width="8.5" style="5" bestFit="1" customWidth="1"/>
    <col min="149" max="149" width="2.25" style="5" customWidth="1"/>
    <col min="150" max="150" width="12.625" style="3" bestFit="1" customWidth="1"/>
    <col min="151" max="151" width="9" style="1"/>
    <col min="152" max="155" width="6.875" style="1" customWidth="1"/>
    <col min="156" max="156" width="8.5" style="5" bestFit="1" customWidth="1"/>
    <col min="157" max="157" width="2.25" style="5" customWidth="1"/>
    <col min="158" max="158" width="12.625" style="3" bestFit="1" customWidth="1"/>
    <col min="159" max="159" width="9" style="1"/>
    <col min="160" max="163" width="6.875" style="1" customWidth="1"/>
    <col min="164" max="164" width="8.5" style="5" bestFit="1" customWidth="1"/>
    <col min="166" max="166" width="12.625" style="3" bestFit="1" customWidth="1"/>
    <col min="167" max="167" width="9" style="1"/>
    <col min="168" max="171" width="6.875" style="1" customWidth="1"/>
    <col min="172" max="172" width="8.5" style="5" bestFit="1" customWidth="1"/>
    <col min="173" max="173" width="2.25" style="5" customWidth="1"/>
    <col min="174" max="174" width="12.625" style="3" bestFit="1" customWidth="1"/>
    <col min="175" max="175" width="9" style="1"/>
    <col min="176" max="179" width="6.875" style="1" customWidth="1"/>
    <col min="180" max="180" width="8.5" style="5" bestFit="1" customWidth="1"/>
    <col min="181" max="181" width="2.25" style="5" customWidth="1"/>
    <col min="182" max="182" width="12.625" style="3" bestFit="1" customWidth="1"/>
    <col min="183" max="183" width="9" style="1"/>
    <col min="184" max="187" width="6.875" style="1" customWidth="1"/>
    <col min="188" max="188" width="8.5" style="5" bestFit="1" customWidth="1"/>
    <col min="189" max="189" width="2.25" style="5" customWidth="1"/>
    <col min="190" max="190" width="12.625" style="3" bestFit="1" customWidth="1"/>
    <col min="191" max="191" width="9" style="1"/>
    <col min="192" max="195" width="6.875" style="1" customWidth="1"/>
    <col min="196" max="196" width="8.5" style="5" bestFit="1" customWidth="1"/>
    <col min="197" max="197" width="2.25" style="5" customWidth="1"/>
    <col min="198" max="198" width="12.625" style="3" bestFit="1" customWidth="1"/>
    <col min="199" max="199" width="9" style="1"/>
    <col min="200" max="203" width="6.875" style="1" customWidth="1"/>
    <col min="204" max="204" width="8.5" style="5" bestFit="1" customWidth="1"/>
    <col min="205" max="205" width="2.25" style="5" customWidth="1"/>
    <col min="206" max="206" width="12.625" style="3" bestFit="1" customWidth="1"/>
    <col min="207" max="207" width="9" style="1"/>
    <col min="208" max="211" width="6.875" style="1" customWidth="1"/>
    <col min="212" max="212" width="8.5" style="5" bestFit="1" customWidth="1"/>
    <col min="213" max="213" width="2.25" style="5" customWidth="1"/>
    <col min="214" max="214" width="12.625" style="3" bestFit="1" customWidth="1"/>
    <col min="215" max="215" width="9" style="1"/>
    <col min="216" max="219" width="6.875" style="1" customWidth="1"/>
    <col min="220" max="220" width="8.5" style="5" bestFit="1" customWidth="1"/>
    <col min="221" max="221" width="2.25" style="5" customWidth="1"/>
    <col min="222" max="222" width="12.625" style="3" bestFit="1" customWidth="1"/>
    <col min="223" max="223" width="9" style="1"/>
    <col min="224" max="227" width="6.875" style="1" customWidth="1"/>
    <col min="228" max="228" width="8.5" style="5" bestFit="1" customWidth="1"/>
    <col min="229" max="229" width="2.25" style="5" customWidth="1"/>
    <col min="230" max="230" width="12.625" style="3" bestFit="1" customWidth="1"/>
    <col min="231" max="231" width="9" style="1"/>
    <col min="232" max="235" width="6.875" style="1" customWidth="1"/>
    <col min="236" max="236" width="8.5" style="5" bestFit="1" customWidth="1"/>
    <col min="237" max="237" width="2.25" style="5" customWidth="1"/>
    <col min="238" max="238" width="12.625" style="3" bestFit="1" customWidth="1"/>
    <col min="239" max="239" width="9" style="1"/>
    <col min="240" max="243" width="6.875" style="1" customWidth="1"/>
    <col min="244" max="244" width="8.5" style="5" bestFit="1" customWidth="1"/>
  </cols>
  <sheetData>
    <row r="1" spans="1:244" ht="19.5" thickBot="1">
      <c r="B1" s="2"/>
      <c r="C1"/>
      <c r="G1" s="4"/>
      <c r="H1" s="4"/>
      <c r="O1" s="4"/>
      <c r="P1" s="4"/>
      <c r="W1" s="4"/>
      <c r="X1" s="4"/>
      <c r="AE1" s="4"/>
      <c r="AF1" s="4"/>
      <c r="AM1" s="4"/>
      <c r="AN1" s="4"/>
      <c r="AU1" s="4"/>
      <c r="AV1" s="4"/>
      <c r="BC1" s="4"/>
      <c r="BD1" s="4"/>
      <c r="BK1" s="4"/>
      <c r="BL1" s="4"/>
      <c r="BS1" s="4"/>
      <c r="BT1" s="4"/>
      <c r="CA1" s="4"/>
      <c r="CB1" s="4"/>
      <c r="CI1" s="4"/>
      <c r="CJ1" s="4"/>
      <c r="CQ1" s="4"/>
      <c r="CR1" s="4"/>
      <c r="CY1" s="4"/>
      <c r="CZ1" s="4"/>
      <c r="DG1" s="4"/>
      <c r="DH1" s="4"/>
      <c r="DO1" s="4"/>
      <c r="DP1" s="4"/>
      <c r="DW1" s="4"/>
      <c r="DX1" s="4"/>
      <c r="EE1" s="4"/>
      <c r="EF1" s="4"/>
      <c r="EM1" s="4"/>
      <c r="EN1" s="4"/>
      <c r="EU1" s="4"/>
      <c r="EV1" s="4"/>
      <c r="FC1" s="4"/>
      <c r="FD1" s="4"/>
      <c r="FK1" s="4"/>
      <c r="FL1" s="4"/>
      <c r="FS1" s="4"/>
      <c r="FT1" s="4"/>
      <c r="GA1" s="4"/>
      <c r="GB1" s="4"/>
      <c r="GI1" s="4"/>
      <c r="GJ1" s="4"/>
      <c r="GQ1" s="4"/>
      <c r="GR1" s="4"/>
      <c r="GY1" s="4"/>
      <c r="GZ1" s="4"/>
      <c r="HG1" s="4"/>
      <c r="HH1" s="4"/>
      <c r="HO1" s="4"/>
      <c r="HP1" s="4"/>
      <c r="HW1" s="4"/>
      <c r="HX1" s="4"/>
      <c r="IE1" s="4"/>
      <c r="IF1" s="4"/>
    </row>
    <row r="2" spans="1:244" ht="18.75" customHeight="1">
      <c r="B2" s="226" t="s">
        <v>0</v>
      </c>
      <c r="C2" s="35">
        <v>1301</v>
      </c>
      <c r="F2" s="229" t="s">
        <v>1</v>
      </c>
      <c r="G2" s="230"/>
      <c r="H2" s="6" t="str">
        <f>[3]!CANDLE(G3,G4,G5,G6,"取引日付",F15,G7,G8)</f>
        <v>CANDLE(G3,G4,G5,G6,"取引日付",F15,G7,G8)</v>
      </c>
      <c r="I2" s="4"/>
      <c r="N2" s="229" t="s">
        <v>1</v>
      </c>
      <c r="O2" s="230"/>
      <c r="P2" s="6" t="str">
        <f>[3]!CANDLE(O3,O4,O5,O6,"取引日付",N15,O7,O8)</f>
        <v>CANDLE(O3,O4,O5,O6,"取引日付",N15,O7,O8)</v>
      </c>
      <c r="Q2" s="4"/>
      <c r="V2" s="229" t="s">
        <v>1</v>
      </c>
      <c r="W2" s="230"/>
      <c r="X2" s="6" t="str">
        <f>[3]!CANDLE(W3,W4,W5,W6,"取引日付",V15,W7,W8)</f>
        <v>CANDLE(W3,W4,W5,W6,"取引日付",V15,W7,W8)</v>
      </c>
      <c r="Y2" s="4"/>
      <c r="AD2" s="229" t="s">
        <v>1</v>
      </c>
      <c r="AE2" s="230"/>
      <c r="AF2" s="6" t="str">
        <f>[3]!CANDLE(AE3,AE4,AE5,AE6,"取引日付",AD15,AE7,AE8)</f>
        <v>CANDLE(AE3,AE4,AE5,AE6,"取引日付",AD15,AE7,AE8)</v>
      </c>
      <c r="AG2" s="4"/>
      <c r="AL2" s="229" t="s">
        <v>1</v>
      </c>
      <c r="AM2" s="230"/>
      <c r="AN2" s="6" t="str">
        <f>[3]!CANDLE(AM3,AM4,AM5,AM6,"取引日付",AL15,AM7,AM8)</f>
        <v>CANDLE(AM3,AM4,AM5,AM6,"取引日付",AL15,AM7,AM8)</v>
      </c>
      <c r="AO2" s="4"/>
      <c r="AT2" s="229" t="s">
        <v>1</v>
      </c>
      <c r="AU2" s="230"/>
      <c r="AV2" s="6" t="str">
        <f>[3]!CANDLE(AU3,AU4,AU5,AU6,"取引日付",AT15,AU7,AU8)</f>
        <v>CANDLE(AU3,AU4,AU5,AU6,"取引日付",AT15,AU7,AU8)</v>
      </c>
      <c r="AW2" s="4"/>
      <c r="BB2" s="229" t="s">
        <v>1</v>
      </c>
      <c r="BC2" s="230"/>
      <c r="BD2" s="6" t="str">
        <f>[3]!CANDLE(BC3,BC4,BC5,BC6,"取引日付",BB15,BC7,BC8)</f>
        <v>CANDLE(BC3,BC4,BC5,BC6,"取引日付",BB15,BC7,BC8)</v>
      </c>
      <c r="BE2" s="4"/>
      <c r="BJ2" s="229" t="s">
        <v>1</v>
      </c>
      <c r="BK2" s="230"/>
      <c r="BL2" s="6" t="str">
        <f>[3]!CANDLE(BK3,BK4,BK5,BK6,"取引日付",BJ15,BK7,BK8)</f>
        <v>CANDLE(BK3,BK4,BK5,BK6,"取引日付",BJ15,BK7,BK8)</v>
      </c>
      <c r="BM2" s="4"/>
      <c r="BR2" s="229" t="s">
        <v>1</v>
      </c>
      <c r="BS2" s="230"/>
      <c r="BT2" s="6" t="str">
        <f>[3]!CANDLE(BS3,BS4,BS5,BS6,"取引日付",BR15,BS7,BS8)</f>
        <v>CANDLE(BS3,BS4,BS5,BS6,"取引日付",BR15,BS7,BS8)</v>
      </c>
      <c r="BU2" s="4"/>
      <c r="BZ2" s="224" t="s">
        <v>1</v>
      </c>
      <c r="CA2" s="225"/>
      <c r="CB2" s="6" t="str">
        <f>[3]!CANDLE(CA3,CA4,CA5,CA6,"取引日付",BZ15,CA7,CA8)</f>
        <v>CANDLE(CA3,CA4,CA5,CA6,"取引日付",BZ15,CA7,CA8)</v>
      </c>
      <c r="CC2" s="4"/>
      <c r="CH2" s="229" t="s">
        <v>1</v>
      </c>
      <c r="CI2" s="230"/>
      <c r="CJ2" s="6" t="str">
        <f>[3]!CANDLE(CI3,CI4,CI5,CI6,"取引日付",CH15,CI7,CI8)</f>
        <v>CANDLE(CI3,CI4,CI5,CI6,"取引日付",CH15,CI7,CI8)</v>
      </c>
      <c r="CK2" s="4"/>
      <c r="CP2" s="229" t="s">
        <v>1</v>
      </c>
      <c r="CQ2" s="230"/>
      <c r="CR2" s="6" t="str">
        <f>[3]!CANDLE(CQ3,CQ4,CQ5,CQ6,"取引日付",CP15,CQ7,CQ8)</f>
        <v>CANDLE(CQ3,CQ4,CQ5,CQ6,"取引日付",CP15,CQ7,CQ8)</v>
      </c>
      <c r="CS2" s="4"/>
      <c r="CX2" s="229" t="s">
        <v>1</v>
      </c>
      <c r="CY2" s="230"/>
      <c r="CZ2" s="6" t="str">
        <f>[3]!CANDLE(CY3,CY4,CY5,CY6,"取引日付",CX15,CY7,CY8)</f>
        <v>CANDLE(CY3,CY4,CY5,CY6,"取引日付",CX15,CY7,CY8)</v>
      </c>
      <c r="DA2" s="4"/>
      <c r="DF2" s="229" t="s">
        <v>1</v>
      </c>
      <c r="DG2" s="230"/>
      <c r="DH2" s="6" t="str">
        <f>[3]!CANDLE(DG3,DG4,DG5,DG6,"取引日付",DF15,DG7,DG8)</f>
        <v>CANDLE(DG3,DG4,DG5,DG6,"取引日付",DF15,DG7,DG8)</v>
      </c>
      <c r="DI2" s="4"/>
      <c r="DN2" s="229" t="s">
        <v>1</v>
      </c>
      <c r="DO2" s="230"/>
      <c r="DP2" s="6" t="str">
        <f>[3]!CANDLE(DO3,DO4,DO5,DO6,"取引日付",DN15,DO7,DO8)</f>
        <v>CANDLE(DO3,DO4,DO5,DO6,"取引日付",DN15,DO7,DO8)</v>
      </c>
      <c r="DQ2" s="4"/>
      <c r="DV2" s="229" t="s">
        <v>1</v>
      </c>
      <c r="DW2" s="230"/>
      <c r="DX2" s="6" t="str">
        <f>[3]!CANDLE(DW3,DW4,DW5,DW6,"取引日付",DV15,DW7,DW8)</f>
        <v>CANDLE(DW3,DW4,DW5,DW6,"取引日付",DV15,DW7,DW8)</v>
      </c>
      <c r="DY2" s="4"/>
      <c r="ED2" s="229" t="s">
        <v>1</v>
      </c>
      <c r="EE2" s="230"/>
      <c r="EF2" s="6" t="str">
        <f>[3]!CANDLE(EE3,EE4,EE5,EE6,"取引日付",ED15,EE7,EE8)</f>
        <v>CANDLE(EE3,EE4,EE5,EE6,"取引日付",ED15,EE7,EE8)</v>
      </c>
      <c r="EG2" s="4"/>
      <c r="EL2" s="229" t="s">
        <v>1</v>
      </c>
      <c r="EM2" s="230"/>
      <c r="EN2" s="6" t="str">
        <f>[3]!CANDLE(EM3,EM4,EM5,EM6,"取引日付",EL15,EM7,EM8)</f>
        <v>CANDLE(EM3,EM4,EM5,EM6,"取引日付",EL15,EM7,EM8)</v>
      </c>
      <c r="EO2" s="4"/>
      <c r="ET2" s="229" t="s">
        <v>1</v>
      </c>
      <c r="EU2" s="230"/>
      <c r="EV2" s="6" t="str">
        <f>[3]!CANDLE(EU3,EU4,EU5,EU6,"取引日付",ET15,EU7,EU8)</f>
        <v>CANDLE(EU3,EU4,EU5,EU6,"取引日付",ET15,EU7,EU8)</v>
      </c>
      <c r="EW2" s="4"/>
      <c r="FB2" s="224" t="s">
        <v>1</v>
      </c>
      <c r="FC2" s="225"/>
      <c r="FD2" s="6" t="str">
        <f>[3]!CANDLE(FC3,FC4,FC5,FC6,"取引日付",FB15,FC7,FC8)</f>
        <v>CANDLE(FC3,FC4,FC5,FC6,"取引日付",FB15,FC7,FC8)</v>
      </c>
      <c r="FE2" s="4"/>
      <c r="FJ2" s="229" t="s">
        <v>1</v>
      </c>
      <c r="FK2" s="230"/>
      <c r="FL2" s="6" t="str">
        <f>[3]!CANDLE(FK3,FK4,FK5,FK6,"取引日付",FJ15,FK7,FK8)</f>
        <v>CANDLE(FK3,FK4,FK5,FK6,"取引日付",FJ15,FK7,FK8)</v>
      </c>
      <c r="FM2" s="4"/>
      <c r="FR2" s="229" t="s">
        <v>1</v>
      </c>
      <c r="FS2" s="230"/>
      <c r="FT2" s="6" t="str">
        <f>[3]!CANDLE(FS3,FS4,FS5,FS6,"取引日付",FR15,FS7,FS8)</f>
        <v>CANDLE(FS3,FS4,FS5,FS6,"取引日付",FR15,FS7,FS8)</v>
      </c>
      <c r="FU2" s="4"/>
      <c r="FZ2" s="229" t="s">
        <v>1</v>
      </c>
      <c r="GA2" s="230"/>
      <c r="GB2" s="6" t="str">
        <f>[3]!CANDLE(GA3,GA4,GA5,GA6,"取引日付",FZ15,GA7,GA8)</f>
        <v>CANDLE(GA3,GA4,GA5,GA6,"取引日付",FZ15,GA7,GA8)</v>
      </c>
      <c r="GC2" s="4"/>
      <c r="GH2" s="229" t="s">
        <v>1</v>
      </c>
      <c r="GI2" s="230"/>
      <c r="GJ2" s="6" t="str">
        <f>[3]!CANDLE(GI3,GI4,GI5,GI6,"取引日付",GH15,GI7,GI8)</f>
        <v>CANDLE(GI3,GI4,GI5,GI6,"取引日付",GH15,GI7,GI8)</v>
      </c>
      <c r="GK2" s="4"/>
      <c r="GP2" s="229" t="s">
        <v>1</v>
      </c>
      <c r="GQ2" s="230"/>
      <c r="GR2" s="6" t="str">
        <f>[3]!CANDLE(GQ3,GQ4,GQ5,GQ6,"取引日付",GP15,GQ7,GQ8)</f>
        <v>CANDLE(GQ3,GQ4,GQ5,GQ6,"取引日付",GP15,GQ7,GQ8)</v>
      </c>
      <c r="GS2" s="4"/>
      <c r="GX2" s="229" t="s">
        <v>1</v>
      </c>
      <c r="GY2" s="230"/>
      <c r="GZ2" s="6" t="str">
        <f>[3]!CANDLE(GY3,GY4,GY5,GY6,"取引日付",GX15,GY7,GY8)</f>
        <v>CANDLE(GY3,GY4,GY5,GY6,"取引日付",GX15,GY7,GY8)</v>
      </c>
      <c r="HA2" s="4"/>
      <c r="HF2" s="229" t="s">
        <v>1</v>
      </c>
      <c r="HG2" s="230"/>
      <c r="HH2" s="6" t="str">
        <f>[3]!CANDLE(HG3,HG4,HG5,HG6,"取引日付",HF15,HG7,HG8)</f>
        <v>CANDLE(HG3,HG4,HG5,HG6,"取引日付",HF15,HG7,HG8)</v>
      </c>
      <c r="HI2" s="4"/>
      <c r="HN2" s="229" t="s">
        <v>1</v>
      </c>
      <c r="HO2" s="230"/>
      <c r="HP2" s="6" t="str">
        <f>[3]!CANDLE(HO3,HO4,HO5,HO6,"取引日付",HN15,HO7,HO8)</f>
        <v>CANDLE(HO3,HO4,HO5,HO6,"取引日付",HN15,HO7,HO8)</v>
      </c>
      <c r="HQ2" s="4"/>
      <c r="HV2" s="229" t="s">
        <v>1</v>
      </c>
      <c r="HW2" s="230"/>
      <c r="HX2" s="6" t="str">
        <f>[3]!CANDLE(HW3,HW4,HW5,HW6,"取引日付",HV15,HW7,HW8)</f>
        <v>CANDLE(HW3,HW4,HW5,HW6,"取引日付",HV15,HW7,HW8)</v>
      </c>
      <c r="HY2" s="4"/>
      <c r="ID2" s="224" t="s">
        <v>1</v>
      </c>
      <c r="IE2" s="225"/>
      <c r="IF2" s="6" t="str">
        <f>[3]!CANDLE(IE3,IE4,IE5,IE6,"取引日付",ID15,IE7,IE8)</f>
        <v>CANDLE(IE3,IE4,IE5,IE6,"取引日付",ID15,IE7,IE8)</v>
      </c>
      <c r="IG2" s="4"/>
    </row>
    <row r="3" spans="1:244">
      <c r="B3" s="227"/>
      <c r="C3" s="36">
        <v>1332</v>
      </c>
      <c r="F3" s="7" t="s">
        <v>2</v>
      </c>
      <c r="G3" s="8">
        <f>C2</f>
        <v>1301</v>
      </c>
      <c r="H3" s="6" t="str">
        <f>[3]!CANDLE(G3,G4,G5,G6,"約定時刻",G15,G7,G8)</f>
        <v>CANDLE(G3,G4,G5,G6,"約定時刻",G15,G7,G8)</v>
      </c>
      <c r="N3" s="7" t="s">
        <v>2</v>
      </c>
      <c r="O3" s="8">
        <f>C3</f>
        <v>1332</v>
      </c>
      <c r="P3" s="6" t="str">
        <f>[3]!CANDLE(O3,O4,O5,O6,"約定時刻",O15,O7,O8)</f>
        <v>CANDLE(O3,O4,O5,O6,"約定時刻",O15,O7,O8)</v>
      </c>
      <c r="V3" s="7" t="s">
        <v>2</v>
      </c>
      <c r="W3" s="8">
        <f>C4</f>
        <v>1333</v>
      </c>
      <c r="X3" s="6" t="str">
        <f>[3]!CANDLE(W3,W4,W5,W6,"約定時刻",W15,W7,W8)</f>
        <v>CANDLE(W3,W4,W5,W6,"約定時刻",W15,W7,W8)</v>
      </c>
      <c r="AD3" s="7" t="s">
        <v>2</v>
      </c>
      <c r="AE3" s="8">
        <f>C5</f>
        <v>1352</v>
      </c>
      <c r="AF3" s="6" t="str">
        <f>[3]!CANDLE(AE3,AE4,AE5,AE6,"約定時刻",AE15,AE7,AE8)</f>
        <v>CANDLE(AE3,AE4,AE5,AE6,"約定時刻",AE15,AE7,AE8)</v>
      </c>
      <c r="AL3" s="7" t="s">
        <v>2</v>
      </c>
      <c r="AM3" s="8">
        <f>C6</f>
        <v>1375</v>
      </c>
      <c r="AN3" s="6" t="str">
        <f>[3]!CANDLE(AM3,AM4,AM5,AM6,"約定時刻",AM15,AM7,AM8)</f>
        <v>CANDLE(AM3,AM4,AM5,AM6,"約定時刻",AM15,AM7,AM8)</v>
      </c>
      <c r="AT3" s="7" t="s">
        <v>2</v>
      </c>
      <c r="AU3" s="8">
        <f>C7</f>
        <v>1376</v>
      </c>
      <c r="AV3" s="6" t="str">
        <f>[3]!CANDLE(AU3,AU4,AU5,AU6,"約定時刻",AU15,AU7,AU8)</f>
        <v>CANDLE(AU3,AU4,AU5,AU6,"約定時刻",AU15,AU7,AU8)</v>
      </c>
      <c r="BB3" s="7" t="s">
        <v>2</v>
      </c>
      <c r="BC3" s="8">
        <f>C8</f>
        <v>1377</v>
      </c>
      <c r="BD3" s="6" t="str">
        <f>[3]!CANDLE(BC3,BC4,BC5,BC6,"約定時刻",BC15,BC7,BC8)</f>
        <v>CANDLE(BC3,BC4,BC5,BC6,"約定時刻",BC15,BC7,BC8)</v>
      </c>
      <c r="BJ3" s="7" t="s">
        <v>2</v>
      </c>
      <c r="BK3" s="8">
        <f>$C9</f>
        <v>1379</v>
      </c>
      <c r="BL3" s="6" t="str">
        <f>[3]!CANDLE(BK3,BK4,BK5,BK6,"約定時刻",BK15,BK7,BK8)</f>
        <v>CANDLE(BK3,BK4,BK5,BK6,"約定時刻",BK15,BK7,BK8)</v>
      </c>
      <c r="BR3" s="7" t="s">
        <v>2</v>
      </c>
      <c r="BS3" s="8">
        <f>$C10</f>
        <v>1380</v>
      </c>
      <c r="BT3" s="6" t="str">
        <f>[3]!CANDLE(BS3,BS4,BS5,BS6,"約定時刻",BS15,BS7,BS8)</f>
        <v>CANDLE(BS3,BS4,BS5,BS6,"約定時刻",BS15,BS7,BS8)</v>
      </c>
      <c r="BZ3" s="7" t="s">
        <v>2</v>
      </c>
      <c r="CA3" s="8">
        <f>$C11</f>
        <v>1381</v>
      </c>
      <c r="CB3" s="6" t="str">
        <f>[3]!CANDLE(CA3,CA4,CA5,CA6,"約定時刻",CA15,CA7,CA8)</f>
        <v>CANDLE(CA3,CA4,CA5,CA6,"約定時刻",CA15,CA7,CA8)</v>
      </c>
      <c r="CH3" s="7" t="s">
        <v>2</v>
      </c>
      <c r="CI3" s="8">
        <f>C12</f>
        <v>1382</v>
      </c>
      <c r="CJ3" s="6" t="str">
        <f>[3]!CANDLE(CI3,CI4,CI5,CI6,"約定時刻",CI15,CI7,CI8)</f>
        <v>CANDLE(CI3,CI4,CI5,CI6,"約定時刻",CI15,CI7,CI8)</v>
      </c>
      <c r="CP3" s="7" t="s">
        <v>2</v>
      </c>
      <c r="CQ3" s="8">
        <f>C13</f>
        <v>1383</v>
      </c>
      <c r="CR3" s="6" t="str">
        <f>[3]!CANDLE(CQ3,CQ4,CQ5,CQ6,"約定時刻",CQ15,CQ7,CQ8)</f>
        <v>CANDLE(CQ3,CQ4,CQ5,CQ6,"約定時刻",CQ15,CQ7,CQ8)</v>
      </c>
      <c r="CX3" s="7" t="s">
        <v>2</v>
      </c>
      <c r="CY3" s="8">
        <f>C14</f>
        <v>1384</v>
      </c>
      <c r="CZ3" s="6" t="str">
        <f>[3]!CANDLE(CY3,CY4,CY5,CY6,"約定時刻",CY15,CY7,CY8)</f>
        <v>CANDLE(CY3,CY4,CY5,CY6,"約定時刻",CY15,CY7,CY8)</v>
      </c>
      <c r="DF3" s="7" t="s">
        <v>2</v>
      </c>
      <c r="DG3" s="8">
        <f>C15</f>
        <v>1400</v>
      </c>
      <c r="DH3" s="6" t="str">
        <f>[3]!CANDLE(DG3,DG4,DG5,DG6,"約定時刻",DG15,DG7,DG8)</f>
        <v>CANDLE(DG3,DG4,DG5,DG6,"約定時刻",DG15,DG7,DG8)</v>
      </c>
      <c r="DN3" s="7" t="s">
        <v>2</v>
      </c>
      <c r="DO3" s="8">
        <f>C16</f>
        <v>1401</v>
      </c>
      <c r="DP3" s="6" t="str">
        <f>[3]!CANDLE(DO3,DO4,DO5,DO6,"約定時刻",DO15,DO7,DO8)</f>
        <v>CANDLE(DO3,DO4,DO5,DO6,"約定時刻",DO15,DO7,DO8)</v>
      </c>
      <c r="DV3" s="7" t="s">
        <v>2</v>
      </c>
      <c r="DW3" s="8">
        <f>C17</f>
        <v>1407</v>
      </c>
      <c r="DX3" s="6" t="str">
        <f>[3]!CANDLE(DW3,DW4,DW5,DW6,"約定時刻",DW15,DW7,DW8)</f>
        <v>CANDLE(DW3,DW4,DW5,DW6,"約定時刻",DW15,DW7,DW8)</v>
      </c>
      <c r="ED3" s="7" t="s">
        <v>2</v>
      </c>
      <c r="EE3" s="8">
        <f>C18</f>
        <v>1413</v>
      </c>
      <c r="EF3" s="6" t="str">
        <f>[3]!CANDLE(EE3,EE4,EE5,EE6,"約定時刻",EE15,EE7,EE8)</f>
        <v>CANDLE(EE3,EE4,EE5,EE6,"約定時刻",EE15,EE7,EE8)</v>
      </c>
      <c r="EL3" s="7" t="s">
        <v>2</v>
      </c>
      <c r="EM3" s="8">
        <f>C19</f>
        <v>1414</v>
      </c>
      <c r="EN3" s="6" t="str">
        <f>[3]!CANDLE(EM3,EM4,EM5,EM6,"約定時刻",EM15,EM7,EM8)</f>
        <v>CANDLE(EM3,EM4,EM5,EM6,"約定時刻",EM15,EM7,EM8)</v>
      </c>
      <c r="ET3" s="7" t="s">
        <v>2</v>
      </c>
      <c r="EU3" s="8">
        <f>C20</f>
        <v>1417</v>
      </c>
      <c r="EV3" s="6" t="str">
        <f>[3]!CANDLE(EU3,EU4,EU5,EU6,"約定時刻",EU15,EU7,EU8)</f>
        <v>CANDLE(EU3,EU4,EU5,EU6,"約定時刻",EU15,EU7,EU8)</v>
      </c>
      <c r="FB3" s="7" t="s">
        <v>2</v>
      </c>
      <c r="FC3" s="8">
        <f>C21</f>
        <v>1418</v>
      </c>
      <c r="FD3" s="6" t="str">
        <f>[3]!CANDLE(FC3,FC4,FC5,FC6,"約定時刻",FC15,FC7,FC8)</f>
        <v>CANDLE(FC3,FC4,FC5,FC6,"約定時刻",FC15,FC7,FC8)</v>
      </c>
      <c r="FJ3" s="7" t="s">
        <v>2</v>
      </c>
      <c r="FK3" s="8">
        <f>C22</f>
        <v>1419</v>
      </c>
      <c r="FL3" s="6" t="str">
        <f>[3]!CANDLE(FK3,FK4,FK5,FK6,"約定時刻",FK15,FK7,FK8)</f>
        <v>CANDLE(FK3,FK4,FK5,FK6,"約定時刻",FK15,FK7,FK8)</v>
      </c>
      <c r="FR3" s="7" t="s">
        <v>2</v>
      </c>
      <c r="FS3" s="8">
        <f>C23</f>
        <v>1420</v>
      </c>
      <c r="FT3" s="6" t="str">
        <f>[3]!CANDLE(FS3,FS4,FS5,FS6,"約定時刻",FS15,FS7,FS8)</f>
        <v>CANDLE(FS3,FS4,FS5,FS6,"約定時刻",FS15,FS7,FS8)</v>
      </c>
      <c r="FZ3" s="7" t="s">
        <v>2</v>
      </c>
      <c r="GA3" s="8">
        <f>C24</f>
        <v>1429</v>
      </c>
      <c r="GB3" s="6" t="str">
        <f>[3]!CANDLE(GA3,GA4,GA5,GA6,"約定時刻",GA15,GA7,GA8)</f>
        <v>CANDLE(GA3,GA4,GA5,GA6,"約定時刻",GA15,GA7,GA8)</v>
      </c>
      <c r="GH3" s="7" t="s">
        <v>2</v>
      </c>
      <c r="GI3" s="8">
        <f>C25</f>
        <v>1430</v>
      </c>
      <c r="GJ3" s="6" t="str">
        <f>[3]!CANDLE(GI3,GI4,GI5,GI6,"約定時刻",GI15,GI7,GI8)</f>
        <v>CANDLE(GI3,GI4,GI5,GI6,"約定時刻",GI15,GI7,GI8)</v>
      </c>
      <c r="GP3" s="7" t="s">
        <v>2</v>
      </c>
      <c r="GQ3" s="8">
        <f>C26</f>
        <v>1431</v>
      </c>
      <c r="GR3" s="6" t="str">
        <f>[3]!CANDLE(GQ3,GQ4,GQ5,GQ6,"約定時刻",GQ15,GQ7,GQ8)</f>
        <v>CANDLE(GQ3,GQ4,GQ5,GQ6,"約定時刻",GQ15,GQ7,GQ8)</v>
      </c>
      <c r="GX3" s="7" t="s">
        <v>2</v>
      </c>
      <c r="GY3" s="8">
        <f>C26</f>
        <v>1431</v>
      </c>
      <c r="GZ3" s="6" t="str">
        <f>[3]!CANDLE(GY3,GY4,GY5,GY6,"約定時刻",GY15,GY7,GY8)</f>
        <v>CANDLE(GY3,GY4,GY5,GY6,"約定時刻",GY15,GY7,GY8)</v>
      </c>
      <c r="HF3" s="7" t="s">
        <v>2</v>
      </c>
      <c r="HG3" s="8">
        <f>C27</f>
        <v>1433</v>
      </c>
      <c r="HH3" s="6" t="str">
        <f>[3]!CANDLE(HG3,HG4,HG5,HG6,"約定時刻",HG15,HG7,HG8)</f>
        <v>CANDLE(HG3,HG4,HG5,HG6,"約定時刻",HG15,HG7,HG8)</v>
      </c>
      <c r="HN3" s="7" t="s">
        <v>2</v>
      </c>
      <c r="HO3" s="8">
        <f>C28</f>
        <v>1434</v>
      </c>
      <c r="HP3" s="6" t="str">
        <f>[3]!CANDLE(HO3,HO4,HO5,HO6,"約定時刻",HO15,HO7,HO8)</f>
        <v>CANDLE(HO3,HO4,HO5,HO6,"約定時刻",HO15,HO7,HO8)</v>
      </c>
      <c r="HV3" s="7" t="s">
        <v>2</v>
      </c>
      <c r="HW3" s="8">
        <f>C29</f>
        <v>1435</v>
      </c>
      <c r="HX3" s="6" t="str">
        <f>[3]!CANDLE(HW3,HW4,HW5,HW6,"約定時刻",HW15,HW7,HW8)</f>
        <v>CANDLE(HW3,HW4,HW5,HW6,"約定時刻",HW15,HW7,HW8)</v>
      </c>
      <c r="ID3" s="7" t="s">
        <v>2</v>
      </c>
      <c r="IE3" s="8">
        <f>C31</f>
        <v>1438</v>
      </c>
      <c r="IF3" s="6" t="str">
        <f>[3]!CANDLE(IE3,IE4,IE5,IE6,"約定時刻",IE15,IE7,IE8)</f>
        <v>CANDLE(IE3,IE4,IE5,IE6,"約定時刻",IE15,IE7,IE8)</v>
      </c>
    </row>
    <row r="4" spans="1:244">
      <c r="B4" s="227"/>
      <c r="C4" s="36">
        <v>1333</v>
      </c>
      <c r="F4" s="7" t="s">
        <v>3</v>
      </c>
      <c r="G4" s="9"/>
      <c r="H4" s="6" t="str">
        <f>[3]!CANDLE(G3,G4,G5,G6,"始値",H15,G7,G8)</f>
        <v>CANDLE(G3,G4,G5,G6,"始値",H15,G7,G8)</v>
      </c>
      <c r="J4" s="4"/>
      <c r="N4" s="7" t="s">
        <v>3</v>
      </c>
      <c r="O4" s="9"/>
      <c r="P4" s="6" t="str">
        <f>[3]!CANDLE(O3,O4,O5,O6,"始値",P15,O7,O8)</f>
        <v>CANDLE(O3,O4,O5,O6,"始値",P15,O7,O8)</v>
      </c>
      <c r="R4" s="4"/>
      <c r="V4" s="7" t="s">
        <v>3</v>
      </c>
      <c r="W4" s="9"/>
      <c r="X4" s="6" t="str">
        <f>[3]!CANDLE(W3,W4,W5,W6,"始値",X15,W7,W8)</f>
        <v>CANDLE(W3,W4,W5,W6,"始値",X15,W7,W8)</v>
      </c>
      <c r="Z4" s="4"/>
      <c r="AD4" s="7" t="s">
        <v>3</v>
      </c>
      <c r="AE4" s="9"/>
      <c r="AF4" s="6" t="str">
        <f>[3]!CANDLE(AE3,AE4,AE5,AE6,"始値",AF15,AE7,AE8)</f>
        <v>CANDLE(AE3,AE4,AE5,AE6,"始値",AF15,AE7,AE8)</v>
      </c>
      <c r="AH4" s="4"/>
      <c r="AL4" s="7" t="s">
        <v>3</v>
      </c>
      <c r="AM4" s="9"/>
      <c r="AN4" s="6" t="str">
        <f>[3]!CANDLE(AM3,AM4,AM5,AM6,"始値",AN15,AM7,AM8)</f>
        <v>CANDLE(AM3,AM4,AM5,AM6,"始値",AN15,AM7,AM8)</v>
      </c>
      <c r="AP4" s="4"/>
      <c r="AT4" s="7" t="s">
        <v>3</v>
      </c>
      <c r="AU4" s="9"/>
      <c r="AV4" s="6" t="str">
        <f>[3]!CANDLE(AU3,AU4,AU5,AU6,"始値",AV15,AU7,AU8)</f>
        <v>CANDLE(AU3,AU4,AU5,AU6,"始値",AV15,AU7,AU8)</v>
      </c>
      <c r="AX4" s="4"/>
      <c r="BB4" s="7" t="s">
        <v>3</v>
      </c>
      <c r="BC4" s="9"/>
      <c r="BD4" s="6" t="str">
        <f>[3]!CANDLE(BC3,BC4,BC5,BC6,"始値",BD15,BC7,BC8)</f>
        <v>CANDLE(BC3,BC4,BC5,BC6,"始値",BD15,BC7,BC8)</v>
      </c>
      <c r="BF4" s="4"/>
      <c r="BJ4" s="7" t="s">
        <v>3</v>
      </c>
      <c r="BK4" s="9"/>
      <c r="BL4" s="6" t="str">
        <f>[3]!CANDLE(BK3,BK4,BK5,BK6,"始値",BL15,BK7,BK8)</f>
        <v>CANDLE(BK3,BK4,BK5,BK6,"始値",BL15,BK7,BK8)</v>
      </c>
      <c r="BN4" s="4"/>
      <c r="BR4" s="7" t="s">
        <v>3</v>
      </c>
      <c r="BS4" s="9"/>
      <c r="BT4" s="6" t="str">
        <f>[3]!CANDLE(BS3,BS4,BS5,BS6,"始値",BT15,BS7,BS8)</f>
        <v>CANDLE(BS3,BS4,BS5,BS6,"始値",BT15,BS7,BS8)</v>
      </c>
      <c r="BV4" s="4"/>
      <c r="BZ4" s="7" t="s">
        <v>3</v>
      </c>
      <c r="CA4" s="9"/>
      <c r="CB4" s="6" t="str">
        <f>[3]!CANDLE(CA3,CA4,CA5,CA6,"始値",CB15,CA7,CA8)</f>
        <v>CANDLE(CA3,CA4,CA5,CA6,"始値",CB15,CA7,CA8)</v>
      </c>
      <c r="CD4" s="4"/>
      <c r="CH4" s="7" t="s">
        <v>3</v>
      </c>
      <c r="CI4" s="9"/>
      <c r="CJ4" s="6" t="str">
        <f>[3]!CANDLE(CI3,CI4,CI5,CI6,"始値",CJ15,CI7,CI8)</f>
        <v>CANDLE(CI3,CI4,CI5,CI6,"始値",CJ15,CI7,CI8)</v>
      </c>
      <c r="CL4" s="4"/>
      <c r="CP4" s="7" t="s">
        <v>3</v>
      </c>
      <c r="CQ4" s="9"/>
      <c r="CR4" s="6" t="str">
        <f>[3]!CANDLE(CQ3,CQ4,CQ5,CQ6,"始値",CR15,CQ7,CQ8)</f>
        <v>CANDLE(CQ3,CQ4,CQ5,CQ6,"始値",CR15,CQ7,CQ8)</v>
      </c>
      <c r="CT4" s="4"/>
      <c r="CX4" s="7" t="s">
        <v>3</v>
      </c>
      <c r="CY4" s="9"/>
      <c r="CZ4" s="6" t="str">
        <f>[3]!CANDLE(CY3,CY4,CY5,CY6,"始値",CZ15,CY7,CY8)</f>
        <v>CANDLE(CY3,CY4,CY5,CY6,"始値",CZ15,CY7,CY8)</v>
      </c>
      <c r="DB4" s="4"/>
      <c r="DF4" s="7" t="s">
        <v>3</v>
      </c>
      <c r="DG4" s="9"/>
      <c r="DH4" s="6" t="str">
        <f>[3]!CANDLE(DG3,DG4,DG5,DG6,"始値",DH15,DG7,DG8)</f>
        <v>CANDLE(DG3,DG4,DG5,DG6,"始値",DH15,DG7,DG8)</v>
      </c>
      <c r="DJ4" s="4"/>
      <c r="DN4" s="7" t="s">
        <v>3</v>
      </c>
      <c r="DO4" s="9"/>
      <c r="DP4" s="6" t="str">
        <f>[3]!CANDLE(DO3,DO4,DO5,DO6,"始値",DP15,DO7,DO8)</f>
        <v>CANDLE(DO3,DO4,DO5,DO6,"始値",DP15,DO7,DO8)</v>
      </c>
      <c r="DR4" s="4"/>
      <c r="DV4" s="7" t="s">
        <v>3</v>
      </c>
      <c r="DW4" s="9"/>
      <c r="DX4" s="6" t="str">
        <f>[3]!CANDLE(DW3,DW4,DW5,DW6,"始値",DX15,DW7,DW8)</f>
        <v>CANDLE(DW3,DW4,DW5,DW6,"始値",DX15,DW7,DW8)</v>
      </c>
      <c r="DZ4" s="4"/>
      <c r="ED4" s="7" t="s">
        <v>3</v>
      </c>
      <c r="EE4" s="9"/>
      <c r="EF4" s="6" t="str">
        <f>[3]!CANDLE(EE3,EE4,EE5,EE6,"始値",EF15,EE7,EE8)</f>
        <v>CANDLE(EE3,EE4,EE5,EE6,"始値",EF15,EE7,EE8)</v>
      </c>
      <c r="EH4" s="4"/>
      <c r="EL4" s="7" t="s">
        <v>3</v>
      </c>
      <c r="EM4" s="9"/>
      <c r="EN4" s="6" t="str">
        <f>[3]!CANDLE(EM3,EM4,EM5,EM6,"始値",EN15,EM7,EM8)</f>
        <v>CANDLE(EM3,EM4,EM5,EM6,"始値",EN15,EM7,EM8)</v>
      </c>
      <c r="EP4" s="4"/>
      <c r="ET4" s="7" t="s">
        <v>3</v>
      </c>
      <c r="EU4" s="9"/>
      <c r="EV4" s="6" t="str">
        <f>[3]!CANDLE(EU3,EU4,EU5,EU6,"始値",EV15,EU7,EU8)</f>
        <v>CANDLE(EU3,EU4,EU5,EU6,"始値",EV15,EU7,EU8)</v>
      </c>
      <c r="EX4" s="4"/>
      <c r="FB4" s="7" t="s">
        <v>3</v>
      </c>
      <c r="FC4" s="9"/>
      <c r="FD4" s="6" t="str">
        <f>[3]!CANDLE(FC3,FC4,FC5,FC6,"始値",FD15,FC7,FC8)</f>
        <v>CANDLE(FC3,FC4,FC5,FC6,"始値",FD15,FC7,FC8)</v>
      </c>
      <c r="FF4" s="4"/>
      <c r="FJ4" s="7" t="s">
        <v>3</v>
      </c>
      <c r="FK4" s="9"/>
      <c r="FL4" s="6" t="str">
        <f>[3]!CANDLE(FK3,FK4,FK5,FK6,"始値",FL15,FK7,FK8)</f>
        <v>CANDLE(FK3,FK4,FK5,FK6,"始値",FL15,FK7,FK8)</v>
      </c>
      <c r="FN4" s="4"/>
      <c r="FR4" s="7" t="s">
        <v>3</v>
      </c>
      <c r="FS4" s="9"/>
      <c r="FT4" s="6" t="str">
        <f>[3]!CANDLE(FS3,FS4,FS5,FS6,"始値",FT15,FS7,FS8)</f>
        <v>CANDLE(FS3,FS4,FS5,FS6,"始値",FT15,FS7,FS8)</v>
      </c>
      <c r="FV4" s="4"/>
      <c r="FZ4" s="7" t="s">
        <v>3</v>
      </c>
      <c r="GA4" s="9"/>
      <c r="GB4" s="6" t="str">
        <f>[3]!CANDLE(GA3,GA4,GA5,GA6,"始値",GB15,GA7,GA8)</f>
        <v>CANDLE(GA3,GA4,GA5,GA6,"始値",GB15,GA7,GA8)</v>
      </c>
      <c r="GD4" s="4"/>
      <c r="GH4" s="7" t="s">
        <v>3</v>
      </c>
      <c r="GI4" s="9"/>
      <c r="GJ4" s="6" t="str">
        <f>[3]!CANDLE(GI3,GI4,GI5,GI6,"始値",GJ15,GI7,GI8)</f>
        <v>CANDLE(GI3,GI4,GI5,GI6,"始値",GJ15,GI7,GI8)</v>
      </c>
      <c r="GL4" s="4"/>
      <c r="GP4" s="7" t="s">
        <v>3</v>
      </c>
      <c r="GQ4" s="9"/>
      <c r="GR4" s="6" t="str">
        <f>[3]!CANDLE(GQ3,GQ4,GQ5,GQ6,"始値",GR15,GQ7,GQ8)</f>
        <v>CANDLE(GQ3,GQ4,GQ5,GQ6,"始値",GR15,GQ7,GQ8)</v>
      </c>
      <c r="GT4" s="4"/>
      <c r="GX4" s="7" t="s">
        <v>3</v>
      </c>
      <c r="GY4" s="9"/>
      <c r="GZ4" s="6" t="str">
        <f>[3]!CANDLE(GY3,GY4,GY5,GY6,"始値",GZ15,GY7,GY8)</f>
        <v>CANDLE(GY3,GY4,GY5,GY6,"始値",GZ15,GY7,GY8)</v>
      </c>
      <c r="HB4" s="4"/>
      <c r="HF4" s="7" t="s">
        <v>3</v>
      </c>
      <c r="HG4" s="9"/>
      <c r="HH4" s="6" t="str">
        <f>[3]!CANDLE(HG3,HG4,HG5,HG6,"始値",HH15,HG7,HG8)</f>
        <v>CANDLE(HG3,HG4,HG5,HG6,"始値",HH15,HG7,HG8)</v>
      </c>
      <c r="HJ4" s="4"/>
      <c r="HN4" s="7" t="s">
        <v>3</v>
      </c>
      <c r="HO4" s="9"/>
      <c r="HP4" s="6" t="str">
        <f>[3]!CANDLE(HO3,HO4,HO5,HO6,"始値",HP15,HO7,HO8)</f>
        <v>CANDLE(HO3,HO4,HO5,HO6,"始値",HP15,HO7,HO8)</v>
      </c>
      <c r="HR4" s="4"/>
      <c r="HV4" s="7" t="s">
        <v>3</v>
      </c>
      <c r="HW4" s="9"/>
      <c r="HX4" s="6" t="str">
        <f>[3]!CANDLE(HW3,HW4,HW5,HW6,"始値",HX15,HW7,HW8)</f>
        <v>CANDLE(HW3,HW4,HW5,HW6,"始値",HX15,HW7,HW8)</v>
      </c>
      <c r="HZ4" s="4"/>
      <c r="ID4" s="7" t="s">
        <v>3</v>
      </c>
      <c r="IE4" s="9"/>
      <c r="IF4" s="6" t="str">
        <f>[3]!CANDLE(IE3,IE4,IE5,IE6,"始値",IF15,IE7,IE8)</f>
        <v>CANDLE(IE3,IE4,IE5,IE6,"始値",IF15,IE7,IE8)</v>
      </c>
      <c r="IH4" s="4"/>
    </row>
    <row r="5" spans="1:244">
      <c r="B5" s="227"/>
      <c r="C5" s="36">
        <v>1352</v>
      </c>
      <c r="F5" s="7" t="s">
        <v>4</v>
      </c>
      <c r="G5" s="10" t="s">
        <v>5</v>
      </c>
      <c r="H5" s="6" t="str">
        <f>[3]!CANDLE(G3,G4,G5,G6,"高値",I15,G7,G8)</f>
        <v>CANDLE(G3,G4,G5,G6,"高値",I15,G7,G8)</v>
      </c>
      <c r="K5" s="4"/>
      <c r="N5" s="7" t="s">
        <v>4</v>
      </c>
      <c r="O5" s="10" t="s">
        <v>5</v>
      </c>
      <c r="P5" s="6" t="str">
        <f>[3]!CANDLE(O3,O4,O5,O6,"高値",Q15,O7,O8)</f>
        <v>CANDLE(O3,O4,O5,O6,"高値",Q15,O7,O8)</v>
      </c>
      <c r="S5" s="4"/>
      <c r="V5" s="7" t="s">
        <v>4</v>
      </c>
      <c r="W5" s="10" t="s">
        <v>5</v>
      </c>
      <c r="X5" s="6" t="str">
        <f>[3]!CANDLE(W3,W4,W5,W6,"高値",Y15,W7,W8)</f>
        <v>CANDLE(W3,W4,W5,W6,"高値",Y15,W7,W8)</v>
      </c>
      <c r="AA5" s="4"/>
      <c r="AD5" s="7" t="s">
        <v>4</v>
      </c>
      <c r="AE5" s="10" t="s">
        <v>5</v>
      </c>
      <c r="AF5" s="6" t="str">
        <f>[3]!CANDLE(AE3,AE4,AE5,AE6,"高値",AG15,AE7,AE8)</f>
        <v>CANDLE(AE3,AE4,AE5,AE6,"高値",AG15,AE7,AE8)</v>
      </c>
      <c r="AI5" s="4"/>
      <c r="AL5" s="7" t="s">
        <v>4</v>
      </c>
      <c r="AM5" s="10" t="s">
        <v>5</v>
      </c>
      <c r="AN5" s="6" t="str">
        <f>[3]!CANDLE(AM3,AM4,AM5,AM6,"高値",AO15,AM7,AM8)</f>
        <v>CANDLE(AM3,AM4,AM5,AM6,"高値",AO15,AM7,AM8)</v>
      </c>
      <c r="AQ5" s="4"/>
      <c r="AT5" s="7" t="s">
        <v>4</v>
      </c>
      <c r="AU5" s="10" t="s">
        <v>5</v>
      </c>
      <c r="AV5" s="6" t="str">
        <f>[3]!CANDLE(AU3,AU4,AU5,AU6,"高値",AW15,AU7,AU8)</f>
        <v>CANDLE(AU3,AU4,AU5,AU6,"高値",AW15,AU7,AU8)</v>
      </c>
      <c r="AY5" s="4"/>
      <c r="BB5" s="7" t="s">
        <v>4</v>
      </c>
      <c r="BC5" s="10" t="s">
        <v>5</v>
      </c>
      <c r="BD5" s="6" t="str">
        <f>[3]!CANDLE(BC3,BC4,BC5,BC6,"高値",BE15,BC7,BC8)</f>
        <v>CANDLE(BC3,BC4,BC5,BC6,"高値",BE15,BC7,BC8)</v>
      </c>
      <c r="BG5" s="4"/>
      <c r="BJ5" s="7" t="s">
        <v>4</v>
      </c>
      <c r="BK5" s="10" t="s">
        <v>5</v>
      </c>
      <c r="BL5" s="6" t="str">
        <f>[3]!CANDLE(BK3,BK4,BK5,BK6,"高値",BM15,BK7,BK8)</f>
        <v>CANDLE(BK3,BK4,BK5,BK6,"高値",BM15,BK7,BK8)</v>
      </c>
      <c r="BO5" s="4"/>
      <c r="BR5" s="7" t="s">
        <v>4</v>
      </c>
      <c r="BS5" s="10" t="s">
        <v>5</v>
      </c>
      <c r="BT5" s="6" t="str">
        <f>[3]!CANDLE(BS3,BS4,BS5,BS6,"高値",BU15,BS7,BS8)</f>
        <v>CANDLE(BS3,BS4,BS5,BS6,"高値",BU15,BS7,BS8)</v>
      </c>
      <c r="BW5" s="4"/>
      <c r="BZ5" s="7" t="s">
        <v>4</v>
      </c>
      <c r="CA5" s="10" t="s">
        <v>5</v>
      </c>
      <c r="CB5" s="6" t="str">
        <f>[3]!CANDLE(CA3,CA4,CA5,CA6,"高値",CC15,CA7,CA8)</f>
        <v>CANDLE(CA3,CA4,CA5,CA6,"高値",CC15,CA7,CA8)</v>
      </c>
      <c r="CE5" s="4"/>
      <c r="CH5" s="7" t="s">
        <v>4</v>
      </c>
      <c r="CI5" s="10" t="s">
        <v>5</v>
      </c>
      <c r="CJ5" s="6" t="str">
        <f>[3]!CANDLE(CI3,CI4,CI5,CI6,"高値",CK15,CI7,CI8)</f>
        <v>CANDLE(CI3,CI4,CI5,CI6,"高値",CK15,CI7,CI8)</v>
      </c>
      <c r="CM5" s="4"/>
      <c r="CP5" s="7" t="s">
        <v>4</v>
      </c>
      <c r="CQ5" s="10" t="s">
        <v>5</v>
      </c>
      <c r="CR5" s="6" t="str">
        <f>[3]!CANDLE(CQ3,CQ4,CQ5,CQ6,"高値",CS15,CQ7,CQ8)</f>
        <v>CANDLE(CQ3,CQ4,CQ5,CQ6,"高値",CS15,CQ7,CQ8)</v>
      </c>
      <c r="CU5" s="4"/>
      <c r="CX5" s="7" t="s">
        <v>4</v>
      </c>
      <c r="CY5" s="10" t="s">
        <v>5</v>
      </c>
      <c r="CZ5" s="6" t="str">
        <f>[3]!CANDLE(CY3,CY4,CY5,CY6,"高値",DA15,CY7,CY8)</f>
        <v>CANDLE(CY3,CY4,CY5,CY6,"高値",DA15,CY7,CY8)</v>
      </c>
      <c r="DC5" s="4"/>
      <c r="DF5" s="7" t="s">
        <v>4</v>
      </c>
      <c r="DG5" s="10" t="s">
        <v>5</v>
      </c>
      <c r="DH5" s="6" t="str">
        <f>[3]!CANDLE(DG3,DG4,DG5,DG6,"高値",DI15,DG7,DG8)</f>
        <v>CANDLE(DG3,DG4,DG5,DG6,"高値",DI15,DG7,DG8)</v>
      </c>
      <c r="DK5" s="4"/>
      <c r="DN5" s="7" t="s">
        <v>4</v>
      </c>
      <c r="DO5" s="10" t="s">
        <v>5</v>
      </c>
      <c r="DP5" s="6" t="str">
        <f>[3]!CANDLE(DO3,DO4,DO5,DO6,"高値",DQ15,DO7,DO8)</f>
        <v>CANDLE(DO3,DO4,DO5,DO6,"高値",DQ15,DO7,DO8)</v>
      </c>
      <c r="DS5" s="4"/>
      <c r="DV5" s="7" t="s">
        <v>4</v>
      </c>
      <c r="DW5" s="10" t="s">
        <v>5</v>
      </c>
      <c r="DX5" s="6" t="str">
        <f>[3]!CANDLE(DW3,DW4,DW5,DW6,"高値",DY15,DW7,DW8)</f>
        <v>CANDLE(DW3,DW4,DW5,DW6,"高値",DY15,DW7,DW8)</v>
      </c>
      <c r="EA5" s="4"/>
      <c r="ED5" s="7" t="s">
        <v>4</v>
      </c>
      <c r="EE5" s="10" t="s">
        <v>5</v>
      </c>
      <c r="EF5" s="6" t="str">
        <f>[3]!CANDLE(EE3,EE4,EE5,EE6,"高値",EG15,EE7,EE8)</f>
        <v>CANDLE(EE3,EE4,EE5,EE6,"高値",EG15,EE7,EE8)</v>
      </c>
      <c r="EI5" s="4"/>
      <c r="EL5" s="7" t="s">
        <v>4</v>
      </c>
      <c r="EM5" s="10" t="s">
        <v>5</v>
      </c>
      <c r="EN5" s="6" t="str">
        <f>[3]!CANDLE(EM3,EM4,EM5,EM6,"高値",EO15,EM7,EM8)</f>
        <v>CANDLE(EM3,EM4,EM5,EM6,"高値",EO15,EM7,EM8)</v>
      </c>
      <c r="EQ5" s="4"/>
      <c r="ET5" s="7" t="s">
        <v>4</v>
      </c>
      <c r="EU5" s="10" t="s">
        <v>5</v>
      </c>
      <c r="EV5" s="6" t="str">
        <f>[3]!CANDLE(EU3,EU4,EU5,EU6,"高値",EW15,EU7,EU8)</f>
        <v>CANDLE(EU3,EU4,EU5,EU6,"高値",EW15,EU7,EU8)</v>
      </c>
      <c r="EY5" s="4"/>
      <c r="FB5" s="7" t="s">
        <v>4</v>
      </c>
      <c r="FC5" s="10" t="s">
        <v>5</v>
      </c>
      <c r="FD5" s="6" t="str">
        <f>[3]!CANDLE(FC3,FC4,FC5,FC6,"高値",FE15,FC7,FC8)</f>
        <v>CANDLE(FC3,FC4,FC5,FC6,"高値",FE15,FC7,FC8)</v>
      </c>
      <c r="FG5" s="4"/>
      <c r="FJ5" s="7" t="s">
        <v>4</v>
      </c>
      <c r="FK5" s="10" t="s">
        <v>5</v>
      </c>
      <c r="FL5" s="6" t="str">
        <f>[3]!CANDLE(FK3,FK4,FK5,FK6,"高値",FM15,FK7,FK8)</f>
        <v>CANDLE(FK3,FK4,FK5,FK6,"高値",FM15,FK7,FK8)</v>
      </c>
      <c r="FO5" s="4"/>
      <c r="FR5" s="7" t="s">
        <v>4</v>
      </c>
      <c r="FS5" s="10" t="s">
        <v>5</v>
      </c>
      <c r="FT5" s="6" t="str">
        <f>[3]!CANDLE(FS3,FS4,FS5,FS6,"高値",FU15,FS7,FS8)</f>
        <v>CANDLE(FS3,FS4,FS5,FS6,"高値",FU15,FS7,FS8)</v>
      </c>
      <c r="FW5" s="4"/>
      <c r="FZ5" s="7" t="s">
        <v>4</v>
      </c>
      <c r="GA5" s="10" t="s">
        <v>5</v>
      </c>
      <c r="GB5" s="6" t="str">
        <f>[3]!CANDLE(GA3,GA4,GA5,GA6,"高値",GC15,GA7,GA8)</f>
        <v>CANDLE(GA3,GA4,GA5,GA6,"高値",GC15,GA7,GA8)</v>
      </c>
      <c r="GE5" s="4"/>
      <c r="GH5" s="7" t="s">
        <v>4</v>
      </c>
      <c r="GI5" s="10" t="s">
        <v>5</v>
      </c>
      <c r="GJ5" s="6" t="str">
        <f>[3]!CANDLE(GI3,GI4,GI5,GI6,"高値",GK15,GI7,GI8)</f>
        <v>CANDLE(GI3,GI4,GI5,GI6,"高値",GK15,GI7,GI8)</v>
      </c>
      <c r="GM5" s="4"/>
      <c r="GP5" s="7" t="s">
        <v>4</v>
      </c>
      <c r="GQ5" s="10" t="s">
        <v>5</v>
      </c>
      <c r="GR5" s="6" t="str">
        <f>[3]!CANDLE(GQ3,GQ4,GQ5,GQ6,"高値",GS15,GQ7,GQ8)</f>
        <v>CANDLE(GQ3,GQ4,GQ5,GQ6,"高値",GS15,GQ7,GQ8)</v>
      </c>
      <c r="GU5" s="4"/>
      <c r="GX5" s="7" t="s">
        <v>4</v>
      </c>
      <c r="GY5" s="10" t="s">
        <v>5</v>
      </c>
      <c r="GZ5" s="6" t="str">
        <f>[3]!CANDLE(GY3,GY4,GY5,GY6,"高値",HA15,GY7,GY8)</f>
        <v>CANDLE(GY3,GY4,GY5,GY6,"高値",HA15,GY7,GY8)</v>
      </c>
      <c r="HC5" s="4"/>
      <c r="HF5" s="7" t="s">
        <v>4</v>
      </c>
      <c r="HG5" s="10" t="s">
        <v>5</v>
      </c>
      <c r="HH5" s="6" t="str">
        <f>[3]!CANDLE(HG3,HG4,HG5,HG6,"高値",HI15,HG7,HG8)</f>
        <v>CANDLE(HG3,HG4,HG5,HG6,"高値",HI15,HG7,HG8)</v>
      </c>
      <c r="HK5" s="4"/>
      <c r="HN5" s="7" t="s">
        <v>4</v>
      </c>
      <c r="HO5" s="10" t="s">
        <v>5</v>
      </c>
      <c r="HP5" s="6" t="str">
        <f>[3]!CANDLE(HO3,HO4,HO5,HO6,"高値",HQ15,HO7,HO8)</f>
        <v>CANDLE(HO3,HO4,HO5,HO6,"高値",HQ15,HO7,HO8)</v>
      </c>
      <c r="HS5" s="4"/>
      <c r="HV5" s="7" t="s">
        <v>4</v>
      </c>
      <c r="HW5" s="10" t="s">
        <v>5</v>
      </c>
      <c r="HX5" s="6" t="str">
        <f>[3]!CANDLE(HW3,HW4,HW5,HW6,"高値",HY15,HW7,HW8)</f>
        <v>CANDLE(HW3,HW4,HW5,HW6,"高値",HY15,HW7,HW8)</v>
      </c>
      <c r="IA5" s="4"/>
      <c r="ID5" s="7" t="s">
        <v>4</v>
      </c>
      <c r="IE5" s="10" t="s">
        <v>5</v>
      </c>
      <c r="IF5" s="6" t="str">
        <f>[3]!CANDLE(IE3,IE4,IE5,IE6,"高値",IG15,IE7,IE8)</f>
        <v>CANDLE(IE3,IE4,IE5,IE6,"高値",IG15,IE7,IE8)</v>
      </c>
      <c r="II5" s="4"/>
    </row>
    <row r="6" spans="1:244">
      <c r="B6" s="227"/>
      <c r="C6" s="36">
        <v>1375</v>
      </c>
      <c r="F6" s="7" t="s">
        <v>6</v>
      </c>
      <c r="G6" s="10">
        <v>4</v>
      </c>
      <c r="H6" s="6" t="str">
        <f>[3]!CANDLE(G3,G4,G5,G6,"安値",J15,G7,G8)</f>
        <v>CANDLE(G3,G4,G5,G6,"安値",J15,G7,G8)</v>
      </c>
      <c r="L6" s="4"/>
      <c r="M6" s="4"/>
      <c r="N6" s="7" t="s">
        <v>6</v>
      </c>
      <c r="O6" s="10">
        <v>4</v>
      </c>
      <c r="P6" s="6" t="str">
        <f>[3]!CANDLE(O3,O4,O5,O6,"安値",R15,O7,O8)</f>
        <v>CANDLE(O3,O4,O5,O6,"安値",R15,O7,O8)</v>
      </c>
      <c r="T6" s="4"/>
      <c r="U6" s="4"/>
      <c r="V6" s="7" t="s">
        <v>6</v>
      </c>
      <c r="W6" s="10">
        <v>4</v>
      </c>
      <c r="X6" s="6" t="str">
        <f>[3]!CANDLE(W3,W4,W5,W6,"安値",Z15,W7,W8)</f>
        <v>CANDLE(W3,W4,W5,W6,"安値",Z15,W7,W8)</v>
      </c>
      <c r="AB6" s="4"/>
      <c r="AC6" s="4"/>
      <c r="AD6" s="7" t="s">
        <v>6</v>
      </c>
      <c r="AE6" s="10">
        <v>4</v>
      </c>
      <c r="AF6" s="6" t="str">
        <f>[3]!CANDLE(AE3,AE4,AE5,AE6,"安値",AH15,AE7,AE8)</f>
        <v>CANDLE(AE3,AE4,AE5,AE6,"安値",AH15,AE7,AE8)</v>
      </c>
      <c r="AJ6" s="4"/>
      <c r="AK6" s="4"/>
      <c r="AL6" s="7" t="s">
        <v>6</v>
      </c>
      <c r="AM6" s="10">
        <v>4</v>
      </c>
      <c r="AN6" s="6" t="str">
        <f>[3]!CANDLE(AM3,AM4,AM5,AM6,"安値",AP15,AM7,AM8)</f>
        <v>CANDLE(AM3,AM4,AM5,AM6,"安値",AP15,AM7,AM8)</v>
      </c>
      <c r="AR6" s="4"/>
      <c r="AS6" s="4"/>
      <c r="AT6" s="7" t="s">
        <v>6</v>
      </c>
      <c r="AU6" s="10">
        <v>4</v>
      </c>
      <c r="AV6" s="6" t="str">
        <f>[3]!CANDLE(AU3,AU4,AU5,AU6,"安値",AX15,AU7,AU8)</f>
        <v>CANDLE(AU3,AU4,AU5,AU6,"安値",AX15,AU7,AU8)</v>
      </c>
      <c r="AZ6" s="4"/>
      <c r="BA6" s="4"/>
      <c r="BB6" s="7" t="s">
        <v>6</v>
      </c>
      <c r="BC6" s="10">
        <v>4</v>
      </c>
      <c r="BD6" s="6" t="str">
        <f>[3]!CANDLE(BC3,BC4,BC5,BC6,"安値",BF15,BC7,BC8)</f>
        <v>CANDLE(BC3,BC4,BC5,BC6,"安値",BF15,BC7,BC8)</v>
      </c>
      <c r="BH6" s="4"/>
      <c r="BI6" s="4"/>
      <c r="BJ6" s="7" t="s">
        <v>6</v>
      </c>
      <c r="BK6" s="10">
        <v>4</v>
      </c>
      <c r="BL6" s="6" t="str">
        <f>[3]!CANDLE(BK3,BK4,BK5,BK6,"安値",BN15,BK7,BK8)</f>
        <v>CANDLE(BK3,BK4,BK5,BK6,"安値",BN15,BK7,BK8)</v>
      </c>
      <c r="BP6" s="4"/>
      <c r="BQ6" s="4"/>
      <c r="BR6" s="7" t="s">
        <v>6</v>
      </c>
      <c r="BS6" s="10">
        <v>4</v>
      </c>
      <c r="BT6" s="6" t="str">
        <f>[3]!CANDLE(BS3,BS4,BS5,BS6,"安値",BV15,BS7,BS8)</f>
        <v>CANDLE(BS3,BS4,BS5,BS6,"安値",BV15,BS7,BS8)</v>
      </c>
      <c r="BX6" s="4"/>
      <c r="BY6" s="4"/>
      <c r="BZ6" s="7" t="s">
        <v>6</v>
      </c>
      <c r="CA6" s="10">
        <v>4</v>
      </c>
      <c r="CB6" s="6" t="str">
        <f>[3]!CANDLE(CA3,CA4,CA5,CA6,"安値",CD15,CA7,CA8)</f>
        <v>CANDLE(CA3,CA4,CA5,CA6,"安値",CD15,CA7,CA8)</v>
      </c>
      <c r="CF6" s="4"/>
      <c r="CH6" s="7" t="s">
        <v>6</v>
      </c>
      <c r="CI6" s="10">
        <v>4</v>
      </c>
      <c r="CJ6" s="6" t="str">
        <f>[3]!CANDLE(CI3,CI4,CI5,CI6,"安値",CL15,CI7,CI8)</f>
        <v>CANDLE(CI3,CI4,CI5,CI6,"安値",CL15,CI7,CI8)</v>
      </c>
      <c r="CN6" s="4"/>
      <c r="CO6" s="4"/>
      <c r="CP6" s="7" t="s">
        <v>6</v>
      </c>
      <c r="CQ6" s="10">
        <v>4</v>
      </c>
      <c r="CR6" s="6" t="str">
        <f>[3]!CANDLE(CQ3,CQ4,CQ5,CQ6,"安値",CT15,CQ7,CQ8)</f>
        <v>CANDLE(CQ3,CQ4,CQ5,CQ6,"安値",CT15,CQ7,CQ8)</v>
      </c>
      <c r="CV6" s="4"/>
      <c r="CW6" s="4"/>
      <c r="CX6" s="7" t="s">
        <v>6</v>
      </c>
      <c r="CY6" s="10">
        <v>4</v>
      </c>
      <c r="CZ6" s="6" t="str">
        <f>[3]!CANDLE(CY3,CY4,CY5,CY6,"安値",DB15,CY7,CY8)</f>
        <v>CANDLE(CY3,CY4,CY5,CY6,"安値",DB15,CY7,CY8)</v>
      </c>
      <c r="DD6" s="4"/>
      <c r="DE6" s="4"/>
      <c r="DF6" s="7" t="s">
        <v>6</v>
      </c>
      <c r="DG6" s="10">
        <v>4</v>
      </c>
      <c r="DH6" s="6" t="str">
        <f>[3]!CANDLE(DG3,DG4,DG5,DG6,"安値",DJ15,DG7,DG8)</f>
        <v>CANDLE(DG3,DG4,DG5,DG6,"安値",DJ15,DG7,DG8)</v>
      </c>
      <c r="DL6" s="4"/>
      <c r="DM6" s="4"/>
      <c r="DN6" s="7" t="s">
        <v>6</v>
      </c>
      <c r="DO6" s="10">
        <v>4</v>
      </c>
      <c r="DP6" s="6" t="str">
        <f>[3]!CANDLE(DO3,DO4,DO5,DO6,"安値",DR15,DO7,DO8)</f>
        <v>CANDLE(DO3,DO4,DO5,DO6,"安値",DR15,DO7,DO8)</v>
      </c>
      <c r="DT6" s="4"/>
      <c r="DU6" s="4"/>
      <c r="DV6" s="7" t="s">
        <v>6</v>
      </c>
      <c r="DW6" s="10">
        <v>4</v>
      </c>
      <c r="DX6" s="6" t="str">
        <f>[3]!CANDLE(DW3,DW4,DW5,DW6,"安値",DZ15,DW7,DW8)</f>
        <v>CANDLE(DW3,DW4,DW5,DW6,"安値",DZ15,DW7,DW8)</v>
      </c>
      <c r="EB6" s="4"/>
      <c r="EC6" s="4"/>
      <c r="ED6" s="7" t="s">
        <v>6</v>
      </c>
      <c r="EE6" s="10">
        <v>4</v>
      </c>
      <c r="EF6" s="6" t="str">
        <f>[3]!CANDLE(EE3,EE4,EE5,EE6,"安値",EH15,EE7,EE8)</f>
        <v>CANDLE(EE3,EE4,EE5,EE6,"安値",EH15,EE7,EE8)</v>
      </c>
      <c r="EJ6" s="4"/>
      <c r="EK6" s="4"/>
      <c r="EL6" s="7" t="s">
        <v>6</v>
      </c>
      <c r="EM6" s="10">
        <v>4</v>
      </c>
      <c r="EN6" s="6" t="str">
        <f>[3]!CANDLE(EM3,EM4,EM5,EM6,"安値",EP15,EM7,EM8)</f>
        <v>CANDLE(EM3,EM4,EM5,EM6,"安値",EP15,EM7,EM8)</v>
      </c>
      <c r="ER6" s="4"/>
      <c r="ES6" s="4"/>
      <c r="ET6" s="7" t="s">
        <v>6</v>
      </c>
      <c r="EU6" s="10">
        <v>4</v>
      </c>
      <c r="EV6" s="6" t="str">
        <f>[3]!CANDLE(EU3,EU4,EU5,EU6,"安値",EX15,EU7,EU8)</f>
        <v>CANDLE(EU3,EU4,EU5,EU6,"安値",EX15,EU7,EU8)</v>
      </c>
      <c r="EZ6" s="4"/>
      <c r="FA6" s="4"/>
      <c r="FB6" s="7" t="s">
        <v>6</v>
      </c>
      <c r="FC6" s="10">
        <v>4</v>
      </c>
      <c r="FD6" s="6" t="str">
        <f>[3]!CANDLE(FC3,FC4,FC5,FC6,"安値",FF15,FC7,FC8)</f>
        <v>CANDLE(FC3,FC4,FC5,FC6,"安値",FF15,FC7,FC8)</v>
      </c>
      <c r="FH6" s="4"/>
      <c r="FJ6" s="7" t="s">
        <v>6</v>
      </c>
      <c r="FK6" s="10">
        <v>4</v>
      </c>
      <c r="FL6" s="6" t="str">
        <f>[3]!CANDLE(FK3,FK4,FK5,FK6,"安値",FN15,FK7,FK8)</f>
        <v>CANDLE(FK3,FK4,FK5,FK6,"安値",FN15,FK7,FK8)</v>
      </c>
      <c r="FP6" s="4"/>
      <c r="FQ6" s="4"/>
      <c r="FR6" s="7" t="s">
        <v>6</v>
      </c>
      <c r="FS6" s="10">
        <v>4</v>
      </c>
      <c r="FT6" s="6" t="str">
        <f>[3]!CANDLE(FS3,FS4,FS5,FS6,"安値",FV15,FS7,FS8)</f>
        <v>CANDLE(FS3,FS4,FS5,FS6,"安値",FV15,FS7,FS8)</v>
      </c>
      <c r="FX6" s="4"/>
      <c r="FY6" s="4"/>
      <c r="FZ6" s="7" t="s">
        <v>6</v>
      </c>
      <c r="GA6" s="10">
        <v>4</v>
      </c>
      <c r="GB6" s="6" t="str">
        <f>[3]!CANDLE(GA3,GA4,GA5,GA6,"安値",GD15,GA7,GA8)</f>
        <v>CANDLE(GA3,GA4,GA5,GA6,"安値",GD15,GA7,GA8)</v>
      </c>
      <c r="GF6" s="4"/>
      <c r="GG6" s="4"/>
      <c r="GH6" s="7" t="s">
        <v>6</v>
      </c>
      <c r="GI6" s="10">
        <v>4</v>
      </c>
      <c r="GJ6" s="6" t="str">
        <f>[3]!CANDLE(GI3,GI4,GI5,GI6,"安値",GL15,GI7,GI8)</f>
        <v>CANDLE(GI3,GI4,GI5,GI6,"安値",GL15,GI7,GI8)</v>
      </c>
      <c r="GN6" s="4"/>
      <c r="GO6" s="4"/>
      <c r="GP6" s="7" t="s">
        <v>6</v>
      </c>
      <c r="GQ6" s="10">
        <v>4</v>
      </c>
      <c r="GR6" s="6" t="str">
        <f>[3]!CANDLE(GQ3,GQ4,GQ5,GQ6,"安値",GT15,GQ7,GQ8)</f>
        <v>CANDLE(GQ3,GQ4,GQ5,GQ6,"安値",GT15,GQ7,GQ8)</v>
      </c>
      <c r="GV6" s="4"/>
      <c r="GW6" s="4"/>
      <c r="GX6" s="7" t="s">
        <v>6</v>
      </c>
      <c r="GY6" s="10">
        <v>4</v>
      </c>
      <c r="GZ6" s="6" t="str">
        <f>[3]!CANDLE(GY3,GY4,GY5,GY6,"安値",HB15,GY7,GY8)</f>
        <v>CANDLE(GY3,GY4,GY5,GY6,"安値",HB15,GY7,GY8)</v>
      </c>
      <c r="HD6" s="4"/>
      <c r="HE6" s="4"/>
      <c r="HF6" s="7" t="s">
        <v>6</v>
      </c>
      <c r="HG6" s="10">
        <v>4</v>
      </c>
      <c r="HH6" s="6" t="str">
        <f>[3]!CANDLE(HG3,HG4,HG5,HG6,"安値",HJ15,HG7,HG8)</f>
        <v>CANDLE(HG3,HG4,HG5,HG6,"安値",HJ15,HG7,HG8)</v>
      </c>
      <c r="HL6" s="4"/>
      <c r="HM6" s="4"/>
      <c r="HN6" s="7" t="s">
        <v>6</v>
      </c>
      <c r="HO6" s="10">
        <v>4</v>
      </c>
      <c r="HP6" s="6" t="str">
        <f>[3]!CANDLE(HO3,HO4,HO5,HO6,"安値",HR15,HO7,HO8)</f>
        <v>CANDLE(HO3,HO4,HO5,HO6,"安値",HR15,HO7,HO8)</v>
      </c>
      <c r="HT6" s="4"/>
      <c r="HU6" s="4"/>
      <c r="HV6" s="7" t="s">
        <v>6</v>
      </c>
      <c r="HW6" s="10">
        <v>4</v>
      </c>
      <c r="HX6" s="6" t="str">
        <f>[3]!CANDLE(HW3,HW4,HW5,HW6,"安値",HZ15,HW7,HW8)</f>
        <v>CANDLE(HW3,HW4,HW5,HW6,"安値",HZ15,HW7,HW8)</v>
      </c>
      <c r="IB6" s="4"/>
      <c r="IC6" s="4"/>
      <c r="ID6" s="7" t="s">
        <v>6</v>
      </c>
      <c r="IE6" s="10">
        <v>4</v>
      </c>
      <c r="IF6" s="6" t="str">
        <f>[3]!CANDLE(IE3,IE4,IE5,IE6,"安値",IH15,IE7,IE8)</f>
        <v>CANDLE(IE3,IE4,IE5,IE6,"安値",IH15,IE7,IE8)</v>
      </c>
      <c r="IJ6" s="4"/>
    </row>
    <row r="7" spans="1:244">
      <c r="B7" s="227"/>
      <c r="C7" s="36">
        <v>1376</v>
      </c>
      <c r="F7" s="7" t="s">
        <v>7</v>
      </c>
      <c r="G7" s="10" t="s">
        <v>8</v>
      </c>
      <c r="H7" s="6" t="str">
        <f>[3]!CANDLE(G3,G4,G5,G6,"終値",K15,G7,G8)</f>
        <v>CANDLE(G3,G4,G5,G6,"終値",K15,G7,G8)</v>
      </c>
      <c r="N7" s="7" t="s">
        <v>7</v>
      </c>
      <c r="O7" s="10" t="s">
        <v>8</v>
      </c>
      <c r="P7" s="6" t="str">
        <f>[3]!CANDLE(O3,O4,O5,O6,"終値",S15,O7,O8)</f>
        <v>CANDLE(O3,O4,O5,O6,"終値",S15,O7,O8)</v>
      </c>
      <c r="V7" s="7" t="s">
        <v>7</v>
      </c>
      <c r="W7" s="10" t="s">
        <v>8</v>
      </c>
      <c r="X7" s="6" t="str">
        <f>[3]!CANDLE(W3,W4,W5,W6,"終値",AA15,W7,W8)</f>
        <v>CANDLE(W3,W4,W5,W6,"終値",AA15,W7,W8)</v>
      </c>
      <c r="AD7" s="7" t="s">
        <v>7</v>
      </c>
      <c r="AE7" s="10" t="s">
        <v>8</v>
      </c>
      <c r="AF7" s="6" t="str">
        <f>[3]!CANDLE(AE3,AE4,AE5,AE6,"終値",AI15,AE7,AE8)</f>
        <v>CANDLE(AE3,AE4,AE5,AE6,"終値",AI15,AE7,AE8)</v>
      </c>
      <c r="AL7" s="7" t="s">
        <v>7</v>
      </c>
      <c r="AM7" s="10" t="s">
        <v>8</v>
      </c>
      <c r="AN7" s="6" t="str">
        <f>[3]!CANDLE(AM3,AM4,AM5,AM6,"終値",AQ15,AM7,AM8)</f>
        <v>CANDLE(AM3,AM4,AM5,AM6,"終値",AQ15,AM7,AM8)</v>
      </c>
      <c r="AT7" s="7" t="s">
        <v>7</v>
      </c>
      <c r="AU7" s="10" t="s">
        <v>8</v>
      </c>
      <c r="AV7" s="6" t="str">
        <f>[3]!CANDLE(AU3,AU4,AU5,AU6,"終値",AY15,AU7,AU8)</f>
        <v>CANDLE(AU3,AU4,AU5,AU6,"終値",AY15,AU7,AU8)</v>
      </c>
      <c r="BB7" s="7" t="s">
        <v>7</v>
      </c>
      <c r="BC7" s="10" t="s">
        <v>8</v>
      </c>
      <c r="BD7" s="6" t="str">
        <f>[3]!CANDLE(BC3,BC4,BC5,BC6,"終値",BG15,BC7,BC8)</f>
        <v>CANDLE(BC3,BC4,BC5,BC6,"終値",BG15,BC7,BC8)</v>
      </c>
      <c r="BJ7" s="7" t="s">
        <v>7</v>
      </c>
      <c r="BK7" s="10" t="s">
        <v>8</v>
      </c>
      <c r="BL7" s="6" t="str">
        <f>[3]!CANDLE(BK3,BK4,BK5,BK6,"終値",BO15,BK7,BK8)</f>
        <v>CANDLE(BK3,BK4,BK5,BK6,"終値",BO15,BK7,BK8)</v>
      </c>
      <c r="BR7" s="7" t="s">
        <v>7</v>
      </c>
      <c r="BS7" s="10" t="s">
        <v>8</v>
      </c>
      <c r="BT7" s="6" t="str">
        <f>[3]!CANDLE(BS3,BS4,BS5,BS6,"終値",BW15,BS7,BS8)</f>
        <v>CANDLE(BS3,BS4,BS5,BS6,"終値",BW15,BS7,BS8)</v>
      </c>
      <c r="BZ7" s="7" t="s">
        <v>7</v>
      </c>
      <c r="CA7" s="10" t="s">
        <v>8</v>
      </c>
      <c r="CB7" s="6" t="str">
        <f>[3]!CANDLE(CA3,CA4,CA5,CA6,"終値",CE15,CA7,CA8)</f>
        <v>CANDLE(CA3,CA4,CA5,CA6,"終値",CE15,CA7,CA8)</v>
      </c>
      <c r="CH7" s="7" t="s">
        <v>7</v>
      </c>
      <c r="CI7" s="10" t="s">
        <v>8</v>
      </c>
      <c r="CJ7" s="6" t="str">
        <f>[3]!CANDLE(CI3,CI4,CI5,CI6,"終値",CM15,CI7,CI8)</f>
        <v>CANDLE(CI3,CI4,CI5,CI6,"終値",CM15,CI7,CI8)</v>
      </c>
      <c r="CP7" s="7" t="s">
        <v>7</v>
      </c>
      <c r="CQ7" s="10" t="s">
        <v>8</v>
      </c>
      <c r="CR7" s="6" t="str">
        <f>[3]!CANDLE(CQ3,CQ4,CQ5,CQ6,"終値",CU15,CQ7,CQ8)</f>
        <v>CANDLE(CQ3,CQ4,CQ5,CQ6,"終値",CU15,CQ7,CQ8)</v>
      </c>
      <c r="CX7" s="7" t="s">
        <v>7</v>
      </c>
      <c r="CY7" s="10" t="s">
        <v>8</v>
      </c>
      <c r="CZ7" s="6" t="str">
        <f>[3]!CANDLE(CY3,CY4,CY5,CY6,"終値",DC15,CY7,CY8)</f>
        <v>CANDLE(CY3,CY4,CY5,CY6,"終値",DC15,CY7,CY8)</v>
      </c>
      <c r="DF7" s="7" t="s">
        <v>7</v>
      </c>
      <c r="DG7" s="10" t="s">
        <v>8</v>
      </c>
      <c r="DH7" s="6" t="str">
        <f>[3]!CANDLE(DG3,DG4,DG5,DG6,"終値",DK15,DG7,DG8)</f>
        <v>CANDLE(DG3,DG4,DG5,DG6,"終値",DK15,DG7,DG8)</v>
      </c>
      <c r="DN7" s="7" t="s">
        <v>7</v>
      </c>
      <c r="DO7" s="10" t="s">
        <v>8</v>
      </c>
      <c r="DP7" s="6" t="str">
        <f>[3]!CANDLE(DO3,DO4,DO5,DO6,"終値",DS15,DO7,DO8)</f>
        <v>CANDLE(DO3,DO4,DO5,DO6,"終値",DS15,DO7,DO8)</v>
      </c>
      <c r="DV7" s="7" t="s">
        <v>7</v>
      </c>
      <c r="DW7" s="10" t="s">
        <v>8</v>
      </c>
      <c r="DX7" s="6" t="str">
        <f>[3]!CANDLE(DW3,DW4,DW5,DW6,"終値",EA15,DW7,DW8)</f>
        <v>CANDLE(DW3,DW4,DW5,DW6,"終値",EA15,DW7,DW8)</v>
      </c>
      <c r="ED7" s="7" t="s">
        <v>7</v>
      </c>
      <c r="EE7" s="10" t="s">
        <v>8</v>
      </c>
      <c r="EF7" s="6" t="str">
        <f>[3]!CANDLE(EE3,EE4,EE5,EE6,"終値",EI15,EE7,EE8)</f>
        <v>CANDLE(EE3,EE4,EE5,EE6,"終値",EI15,EE7,EE8)</v>
      </c>
      <c r="EL7" s="7" t="s">
        <v>7</v>
      </c>
      <c r="EM7" s="10" t="s">
        <v>8</v>
      </c>
      <c r="EN7" s="6" t="str">
        <f>[3]!CANDLE(EM3,EM4,EM5,EM6,"終値",EQ15,EM7,EM8)</f>
        <v>CANDLE(EM3,EM4,EM5,EM6,"終値",EQ15,EM7,EM8)</v>
      </c>
      <c r="ET7" s="7" t="s">
        <v>7</v>
      </c>
      <c r="EU7" s="10" t="s">
        <v>8</v>
      </c>
      <c r="EV7" s="6" t="str">
        <f>[3]!CANDLE(EU3,EU4,EU5,EU6,"終値",EY15,EU7,EU8)</f>
        <v>CANDLE(EU3,EU4,EU5,EU6,"終値",EY15,EU7,EU8)</v>
      </c>
      <c r="FB7" s="7" t="s">
        <v>7</v>
      </c>
      <c r="FC7" s="10" t="s">
        <v>8</v>
      </c>
      <c r="FD7" s="6" t="str">
        <f>[3]!CANDLE(FC3,FC4,FC5,FC6,"終値",FG15,FC7,FC8)</f>
        <v>CANDLE(FC3,FC4,FC5,FC6,"終値",FG15,FC7,FC8)</v>
      </c>
      <c r="FJ7" s="7" t="s">
        <v>7</v>
      </c>
      <c r="FK7" s="10" t="s">
        <v>8</v>
      </c>
      <c r="FL7" s="6" t="str">
        <f>[3]!CANDLE(FK3,FK4,FK5,FK6,"終値",FO15,FK7,FK8)</f>
        <v>CANDLE(FK3,FK4,FK5,FK6,"終値",FO15,FK7,FK8)</v>
      </c>
      <c r="FR7" s="7" t="s">
        <v>7</v>
      </c>
      <c r="FS7" s="10" t="s">
        <v>8</v>
      </c>
      <c r="FT7" s="6" t="str">
        <f>[3]!CANDLE(FS3,FS4,FS5,FS6,"終値",FW15,FS7,FS8)</f>
        <v>CANDLE(FS3,FS4,FS5,FS6,"終値",FW15,FS7,FS8)</v>
      </c>
      <c r="FZ7" s="7" t="s">
        <v>7</v>
      </c>
      <c r="GA7" s="10" t="s">
        <v>8</v>
      </c>
      <c r="GB7" s="6" t="str">
        <f>[3]!CANDLE(GA3,GA4,GA5,GA6,"終値",GE15,GA7,GA8)</f>
        <v>CANDLE(GA3,GA4,GA5,GA6,"終値",GE15,GA7,GA8)</v>
      </c>
      <c r="GH7" s="7" t="s">
        <v>7</v>
      </c>
      <c r="GI7" s="10" t="s">
        <v>8</v>
      </c>
      <c r="GJ7" s="6" t="str">
        <f>[3]!CANDLE(GI3,GI4,GI5,GI6,"終値",GM15,GI7,GI8)</f>
        <v>CANDLE(GI3,GI4,GI5,GI6,"終値",GM15,GI7,GI8)</v>
      </c>
      <c r="GP7" s="7" t="s">
        <v>7</v>
      </c>
      <c r="GQ7" s="10" t="s">
        <v>8</v>
      </c>
      <c r="GR7" s="6" t="str">
        <f>[3]!CANDLE(GQ3,GQ4,GQ5,GQ6,"終値",GU15,GQ7,GQ8)</f>
        <v>CANDLE(GQ3,GQ4,GQ5,GQ6,"終値",GU15,GQ7,GQ8)</v>
      </c>
      <c r="GX7" s="7" t="s">
        <v>7</v>
      </c>
      <c r="GY7" s="10" t="s">
        <v>8</v>
      </c>
      <c r="GZ7" s="6" t="str">
        <f>[3]!CANDLE(GY3,GY4,GY5,GY6,"終値",HC15,GY7,GY8)</f>
        <v>CANDLE(GY3,GY4,GY5,GY6,"終値",HC15,GY7,GY8)</v>
      </c>
      <c r="HF7" s="7" t="s">
        <v>7</v>
      </c>
      <c r="HG7" s="10" t="s">
        <v>8</v>
      </c>
      <c r="HH7" s="6" t="str">
        <f>[3]!CANDLE(HG3,HG4,HG5,HG6,"終値",HK15,HG7,HG8)</f>
        <v>CANDLE(HG3,HG4,HG5,HG6,"終値",HK15,HG7,HG8)</v>
      </c>
      <c r="HN7" s="7" t="s">
        <v>7</v>
      </c>
      <c r="HO7" s="10" t="s">
        <v>8</v>
      </c>
      <c r="HP7" s="6" t="str">
        <f>[3]!CANDLE(HO3,HO4,HO5,HO6,"終値",HS15,HO7,HO8)</f>
        <v>CANDLE(HO3,HO4,HO5,HO6,"終値",HS15,HO7,HO8)</v>
      </c>
      <c r="HV7" s="7" t="s">
        <v>7</v>
      </c>
      <c r="HW7" s="10" t="s">
        <v>8</v>
      </c>
      <c r="HX7" s="6" t="str">
        <f>[3]!CANDLE(HW3,HW4,HW5,HW6,"終値",IA15,HW7,HW8)</f>
        <v>CANDLE(HW3,HW4,HW5,HW6,"終値",IA15,HW7,HW8)</v>
      </c>
      <c r="ID7" s="7" t="s">
        <v>7</v>
      </c>
      <c r="IE7" s="10" t="s">
        <v>8</v>
      </c>
      <c r="IF7" s="6" t="str">
        <f>[3]!CANDLE(IE3,IE4,IE5,IE6,"終値",II15,IE7,IE8)</f>
        <v>CANDLE(IE3,IE4,IE5,IE6,"終値",II15,IE7,IE8)</v>
      </c>
    </row>
    <row r="8" spans="1:244" ht="19.5" thickBot="1">
      <c r="B8" s="227"/>
      <c r="C8" s="36">
        <v>1377</v>
      </c>
      <c r="F8" s="11" t="s">
        <v>9</v>
      </c>
      <c r="G8" s="12">
        <v>0</v>
      </c>
      <c r="H8" s="6" t="str">
        <f>[3]!CANDLE(G3,G4,G5,G6,"出来高",L15,G7,G8)</f>
        <v>CANDLE(G3,G4,G5,G6,"出来高",L15,G7,G8)</v>
      </c>
      <c r="N8" s="11" t="s">
        <v>9</v>
      </c>
      <c r="O8" s="12">
        <v>0</v>
      </c>
      <c r="P8" s="6" t="str">
        <f>[3]!CANDLE(O3,O4,O5,O6,"出来高",T15,O7,O8)</f>
        <v>CANDLE(O3,O4,O5,O6,"出来高",T15,O7,O8)</v>
      </c>
      <c r="V8" s="11" t="s">
        <v>9</v>
      </c>
      <c r="W8" s="12">
        <v>0</v>
      </c>
      <c r="X8" s="6" t="str">
        <f>[3]!CANDLE(W3,W4,W5,W6,"出来高",AB15,W7,W8)</f>
        <v>CANDLE(W3,W4,W5,W6,"出来高",AB15,W7,W8)</v>
      </c>
      <c r="AD8" s="11" t="s">
        <v>9</v>
      </c>
      <c r="AE8" s="12">
        <v>0</v>
      </c>
      <c r="AF8" s="6" t="str">
        <f>[3]!CANDLE(AE3,AE4,AE5,AE6,"出来高",AJ15,AE7,AE8)</f>
        <v>CANDLE(AE3,AE4,AE5,AE6,"出来高",AJ15,AE7,AE8)</v>
      </c>
      <c r="AL8" s="11" t="s">
        <v>9</v>
      </c>
      <c r="AM8" s="12">
        <v>0</v>
      </c>
      <c r="AN8" s="6" t="str">
        <f>[3]!CANDLE(AM3,AM4,AM5,AM6,"出来高",AR15,AM7,AM8)</f>
        <v>CANDLE(AM3,AM4,AM5,AM6,"出来高",AR15,AM7,AM8)</v>
      </c>
      <c r="AT8" s="11" t="s">
        <v>9</v>
      </c>
      <c r="AU8" s="12">
        <v>0</v>
      </c>
      <c r="AV8" s="6" t="str">
        <f>[3]!CANDLE(AU3,AU4,AU5,AU6,"出来高",AZ15,AU7,AU8)</f>
        <v>CANDLE(AU3,AU4,AU5,AU6,"出来高",AZ15,AU7,AU8)</v>
      </c>
      <c r="BB8" s="11" t="s">
        <v>9</v>
      </c>
      <c r="BC8" s="12">
        <v>0</v>
      </c>
      <c r="BD8" s="6" t="str">
        <f>[3]!CANDLE(BC3,BC4,BC5,BC6,"出来高",BH15,BC7,BC8)</f>
        <v>CANDLE(BC3,BC4,BC5,BC6,"出来高",BH15,BC7,BC8)</v>
      </c>
      <c r="BJ8" s="11" t="s">
        <v>9</v>
      </c>
      <c r="BK8" s="12">
        <v>0</v>
      </c>
      <c r="BL8" s="6" t="str">
        <f>[3]!CANDLE(BK3,BK4,BK5,BK6,"出来高",BP15,BK7,BK8)</f>
        <v>CANDLE(BK3,BK4,BK5,BK6,"出来高",BP15,BK7,BK8)</v>
      </c>
      <c r="BR8" s="11" t="s">
        <v>9</v>
      </c>
      <c r="BS8" s="12">
        <v>0</v>
      </c>
      <c r="BT8" s="6" t="str">
        <f>[3]!CANDLE(BS3,BS4,BS5,BS6,"出来高",BX15,BS7,BS8)</f>
        <v>CANDLE(BS3,BS4,BS5,BS6,"出来高",BX15,BS7,BS8)</v>
      </c>
      <c r="BZ8" s="11" t="s">
        <v>9</v>
      </c>
      <c r="CA8" s="12">
        <v>0</v>
      </c>
      <c r="CB8" s="6" t="str">
        <f>[3]!CANDLE(CA3,CA4,CA5,CA6,"出来高",CF15,CA7,CA8)</f>
        <v>CANDLE(CA3,CA4,CA5,CA6,"出来高",CF15,CA7,CA8)</v>
      </c>
      <c r="CH8" s="11" t="s">
        <v>9</v>
      </c>
      <c r="CI8" s="12">
        <v>0</v>
      </c>
      <c r="CJ8" s="6" t="str">
        <f>[3]!CANDLE(CI3,CI4,CI5,CI6,"出来高",CN15,CI7,CI8)</f>
        <v>CANDLE(CI3,CI4,CI5,CI6,"出来高",CN15,CI7,CI8)</v>
      </c>
      <c r="CP8" s="11" t="s">
        <v>9</v>
      </c>
      <c r="CQ8" s="12">
        <v>0</v>
      </c>
      <c r="CR8" s="6" t="str">
        <f>[3]!CANDLE(CQ3,CQ4,CQ5,CQ6,"出来高",CV15,CQ7,CQ8)</f>
        <v>CANDLE(CQ3,CQ4,CQ5,CQ6,"出来高",CV15,CQ7,CQ8)</v>
      </c>
      <c r="CX8" s="11" t="s">
        <v>9</v>
      </c>
      <c r="CY8" s="12">
        <v>0</v>
      </c>
      <c r="CZ8" s="6" t="str">
        <f>[3]!CANDLE(CY3,CY4,CY5,CY6,"出来高",DD15,CY7,CY8)</f>
        <v>CANDLE(CY3,CY4,CY5,CY6,"出来高",DD15,CY7,CY8)</v>
      </c>
      <c r="DF8" s="11" t="s">
        <v>9</v>
      </c>
      <c r="DG8" s="12">
        <v>0</v>
      </c>
      <c r="DH8" s="6" t="str">
        <f>[3]!CANDLE(DG3,DG4,DG5,DG6,"出来高",DL15,DG7,DG8)</f>
        <v>CANDLE(DG3,DG4,DG5,DG6,"出来高",DL15,DG7,DG8)</v>
      </c>
      <c r="DN8" s="11" t="s">
        <v>9</v>
      </c>
      <c r="DO8" s="12">
        <v>0</v>
      </c>
      <c r="DP8" s="6" t="str">
        <f>[3]!CANDLE(DO3,DO4,DO5,DO6,"出来高",DT15,DO7,DO8)</f>
        <v>CANDLE(DO3,DO4,DO5,DO6,"出来高",DT15,DO7,DO8)</v>
      </c>
      <c r="DV8" s="11" t="s">
        <v>9</v>
      </c>
      <c r="DW8" s="12">
        <v>0</v>
      </c>
      <c r="DX8" s="6" t="str">
        <f>[3]!CANDLE(DW3,DW4,DW5,DW6,"出来高",EB15,DW7,DW8)</f>
        <v>CANDLE(DW3,DW4,DW5,DW6,"出来高",EB15,DW7,DW8)</v>
      </c>
      <c r="ED8" s="11" t="s">
        <v>9</v>
      </c>
      <c r="EE8" s="12">
        <v>0</v>
      </c>
      <c r="EF8" s="6" t="str">
        <f>[3]!CANDLE(EE3,EE4,EE5,EE6,"出来高",EJ15,EE7,EE8)</f>
        <v>CANDLE(EE3,EE4,EE5,EE6,"出来高",EJ15,EE7,EE8)</v>
      </c>
      <c r="EL8" s="11" t="s">
        <v>9</v>
      </c>
      <c r="EM8" s="12">
        <v>0</v>
      </c>
      <c r="EN8" s="6" t="str">
        <f>[3]!CANDLE(EM3,EM4,EM5,EM6,"出来高",ER15,EM7,EM8)</f>
        <v>CANDLE(EM3,EM4,EM5,EM6,"出来高",ER15,EM7,EM8)</v>
      </c>
      <c r="ET8" s="11" t="s">
        <v>9</v>
      </c>
      <c r="EU8" s="12">
        <v>0</v>
      </c>
      <c r="EV8" s="6" t="str">
        <f>[3]!CANDLE(EU3,EU4,EU5,EU6,"出来高",EZ15,EU7,EU8)</f>
        <v>CANDLE(EU3,EU4,EU5,EU6,"出来高",EZ15,EU7,EU8)</v>
      </c>
      <c r="FB8" s="11" t="s">
        <v>9</v>
      </c>
      <c r="FC8" s="12">
        <v>0</v>
      </c>
      <c r="FD8" s="6" t="str">
        <f>[3]!CANDLE(FC3,FC4,FC5,FC6,"出来高",FH15,FC7,FC8)</f>
        <v>CANDLE(FC3,FC4,FC5,FC6,"出来高",FH15,FC7,FC8)</v>
      </c>
      <c r="FJ8" s="11" t="s">
        <v>9</v>
      </c>
      <c r="FK8" s="12">
        <v>0</v>
      </c>
      <c r="FL8" s="6" t="str">
        <f>[3]!CANDLE(FK3,FK4,FK5,FK6,"出来高",FP15,FK7,FK8)</f>
        <v>CANDLE(FK3,FK4,FK5,FK6,"出来高",FP15,FK7,FK8)</v>
      </c>
      <c r="FR8" s="11" t="s">
        <v>9</v>
      </c>
      <c r="FS8" s="12">
        <v>0</v>
      </c>
      <c r="FT8" s="6" t="str">
        <f>[3]!CANDLE(FS3,FS4,FS5,FS6,"出来高",FX15,FS7,FS8)</f>
        <v>CANDLE(FS3,FS4,FS5,FS6,"出来高",FX15,FS7,FS8)</v>
      </c>
      <c r="FZ8" s="11" t="s">
        <v>9</v>
      </c>
      <c r="GA8" s="12">
        <v>0</v>
      </c>
      <c r="GB8" s="6" t="str">
        <f>[3]!CANDLE(GA3,GA4,GA5,GA6,"出来高",GF15,GA7,GA8)</f>
        <v>CANDLE(GA3,GA4,GA5,GA6,"出来高",GF15,GA7,GA8)</v>
      </c>
      <c r="GH8" s="11" t="s">
        <v>9</v>
      </c>
      <c r="GI8" s="12">
        <v>0</v>
      </c>
      <c r="GJ8" s="6" t="str">
        <f>[3]!CANDLE(GI3,GI4,GI5,GI6,"出来高",GN15,GI7,GI8)</f>
        <v>CANDLE(GI3,GI4,GI5,GI6,"出来高",GN15,GI7,GI8)</v>
      </c>
      <c r="GP8" s="11" t="s">
        <v>9</v>
      </c>
      <c r="GQ8" s="12">
        <v>0</v>
      </c>
      <c r="GR8" s="6" t="str">
        <f>[3]!CANDLE(GQ3,GQ4,GQ5,GQ6,"出来高",GV15,GQ7,GQ8)</f>
        <v>CANDLE(GQ3,GQ4,GQ5,GQ6,"出来高",GV15,GQ7,GQ8)</v>
      </c>
      <c r="GX8" s="11" t="s">
        <v>9</v>
      </c>
      <c r="GY8" s="12">
        <v>0</v>
      </c>
      <c r="GZ8" s="6" t="str">
        <f>[3]!CANDLE(GY3,GY4,GY5,GY6,"出来高",HD15,GY7,GY8)</f>
        <v>CANDLE(GY3,GY4,GY5,GY6,"出来高",HD15,GY7,GY8)</v>
      </c>
      <c r="HF8" s="11" t="s">
        <v>9</v>
      </c>
      <c r="HG8" s="12">
        <v>0</v>
      </c>
      <c r="HH8" s="6" t="str">
        <f>[3]!CANDLE(HG3,HG4,HG5,HG6,"出来高",HL15,HG7,HG8)</f>
        <v>CANDLE(HG3,HG4,HG5,HG6,"出来高",HL15,HG7,HG8)</v>
      </c>
      <c r="HN8" s="11" t="s">
        <v>9</v>
      </c>
      <c r="HO8" s="12">
        <v>0</v>
      </c>
      <c r="HP8" s="6" t="str">
        <f>[3]!CANDLE(HO3,HO4,HO5,HO6,"出来高",HT15,HO7,HO8)</f>
        <v>CANDLE(HO3,HO4,HO5,HO6,"出来高",HT15,HO7,HO8)</v>
      </c>
      <c r="HV8" s="11" t="s">
        <v>9</v>
      </c>
      <c r="HW8" s="12">
        <v>0</v>
      </c>
      <c r="HX8" s="6" t="str">
        <f>[3]!CANDLE(HW3,HW4,HW5,HW6,"出来高",IB15,HW7,HW8)</f>
        <v>CANDLE(HW3,HW4,HW5,HW6,"出来高",IB15,HW7,HW8)</v>
      </c>
      <c r="ID8" s="11" t="s">
        <v>9</v>
      </c>
      <c r="IE8" s="12">
        <v>0</v>
      </c>
      <c r="IF8" s="6" t="str">
        <f>[3]!CANDLE(IE3,IE4,IE5,IE6,"出来高",IJ15,IE7,IE8)</f>
        <v>CANDLE(IE3,IE4,IE5,IE6,"出来高",IJ15,IE7,IE8)</v>
      </c>
    </row>
    <row r="9" spans="1:244" ht="19.5" thickTop="1">
      <c r="B9" s="227"/>
      <c r="C9" s="36">
        <v>1379</v>
      </c>
      <c r="F9" s="13" t="s">
        <v>10</v>
      </c>
      <c r="G9" s="14" t="b">
        <f>IF(AND(F13=G13,G13=H13,H13=I13,I13=J13,J13=K13,K13=L13),TRUE,FALSE)</f>
        <v>1</v>
      </c>
      <c r="N9" s="13" t="s">
        <v>10</v>
      </c>
      <c r="O9" s="14" t="b">
        <f>IF(AND(N13=O13,O13=P13,P13=Q13,Q13=R13,R13=S13,S13=T13),TRUE,FALSE)</f>
        <v>1</v>
      </c>
      <c r="V9" s="13" t="s">
        <v>10</v>
      </c>
      <c r="W9" s="14" t="b">
        <f>IF(AND(V13=W13,W13=X13,X13=Y13,Y13=Z13,Z13=AA13,AA13=AB13),TRUE,FALSE)</f>
        <v>1</v>
      </c>
      <c r="AD9" s="13" t="s">
        <v>10</v>
      </c>
      <c r="AE9" s="14" t="b">
        <f>IF(AND(AD13=AE13,AE13=AF13,AF13=AG13,AG13=AH13,AH13=AI13,AI13=AJ13),TRUE,FALSE)</f>
        <v>1</v>
      </c>
      <c r="AL9" s="13" t="s">
        <v>10</v>
      </c>
      <c r="AM9" s="14" t="b">
        <f>IF(AND(AL13=AM13,AM13=AN13,AN13=AO13,AO13=AP13,AP13=AQ13,AQ13=AR13),TRUE,FALSE)</f>
        <v>1</v>
      </c>
      <c r="AT9" s="13" t="s">
        <v>10</v>
      </c>
      <c r="AU9" s="14" t="b">
        <f>IF(AND(AT13=AU13,AU13=AV13,AV13=AW13,AW13=AX13,AX13=AY13,AY13=AZ13),TRUE,FALSE)</f>
        <v>1</v>
      </c>
      <c r="BB9" s="13" t="s">
        <v>10</v>
      </c>
      <c r="BC9" s="14" t="b">
        <f>IF(AND(BB13=BC13,BC13=BD13,BD13=BE13,BE13=BF13,BF13=BG13,BG13=BH13),TRUE,FALSE)</f>
        <v>1</v>
      </c>
      <c r="BJ9" s="13" t="s">
        <v>10</v>
      </c>
      <c r="BK9" s="14" t="b">
        <f>IF(AND(BJ13=BK13,BK13=BL13,BL13=BM13,BM13=BN13,BN13=BO13,BO13=BP13),TRUE,FALSE)</f>
        <v>1</v>
      </c>
      <c r="BR9" s="13" t="s">
        <v>10</v>
      </c>
      <c r="BS9" s="14" t="b">
        <f>IF(AND(BR13=BS13,BS13=BT13,BT13=BU13,BU13=BV13,BV13=BW13,BW13=BX13),TRUE,FALSE)</f>
        <v>1</v>
      </c>
      <c r="BZ9" s="13" t="s">
        <v>10</v>
      </c>
      <c r="CA9" s="14" t="b">
        <f>IF(AND(BZ13=CA13,CA13=CB13,CB13=CC13,CC13=CD13,CD13=CE13,CE13=CF13),TRUE,FALSE)</f>
        <v>1</v>
      </c>
      <c r="CH9" s="13" t="s">
        <v>10</v>
      </c>
      <c r="CI9" s="14" t="b">
        <f>IF(AND(CH13=CI13,CI13=CJ13,CJ13=CK13,CK13=CL13,CL13=CM13,CM13=CN13),TRUE,FALSE)</f>
        <v>1</v>
      </c>
      <c r="CP9" s="13" t="s">
        <v>10</v>
      </c>
      <c r="CQ9" s="14" t="b">
        <f>IF(AND(CP13=CQ13,CQ13=CR13,CR13=CS13,CS13=CT13,CT13=CU13,CU13=CV13),TRUE,FALSE)</f>
        <v>1</v>
      </c>
      <c r="CX9" s="13" t="s">
        <v>10</v>
      </c>
      <c r="CY9" s="14" t="b">
        <f>IF(AND(CX13=CY13,CY13=CZ13,CZ13=DA13,DA13=DB13,DB13=DC13,DC13=DD13),TRUE,FALSE)</f>
        <v>1</v>
      </c>
      <c r="DF9" s="13" t="s">
        <v>10</v>
      </c>
      <c r="DG9" s="14" t="b">
        <f>IF(AND(DF13=DG13,DG13=DH13,DH13=DI13,DI13=DJ13,DJ13=DK13,DK13=DL13),TRUE,FALSE)</f>
        <v>1</v>
      </c>
      <c r="DN9" s="13" t="s">
        <v>10</v>
      </c>
      <c r="DO9" s="14" t="b">
        <f>IF(AND(DN13=DO13,DO13=DP13,DP13=DQ13,DQ13=DR13,DR13=DS13,DS13=DT13),TRUE,FALSE)</f>
        <v>1</v>
      </c>
      <c r="DV9" s="13" t="s">
        <v>10</v>
      </c>
      <c r="DW9" s="14" t="b">
        <f>IF(AND(DV13=DW13,DW13=DX13,DX13=DY13,DY13=DZ13,DZ13=EA13,EA13=EB13),TRUE,FALSE)</f>
        <v>1</v>
      </c>
      <c r="ED9" s="13" t="s">
        <v>10</v>
      </c>
      <c r="EE9" s="14" t="b">
        <f>IF(AND(ED13=EE13,EE13=EF13,EF13=EG13,EG13=EH13,EH13=EI13,EI13=EJ13),TRUE,FALSE)</f>
        <v>1</v>
      </c>
      <c r="EL9" s="13" t="s">
        <v>10</v>
      </c>
      <c r="EM9" s="14" t="b">
        <f>IF(AND(EL13=EM13,EM13=EN13,EN13=EO13,EO13=EP13,EP13=EQ13,EQ13=ER13),TRUE,FALSE)</f>
        <v>1</v>
      </c>
      <c r="ET9" s="13" t="s">
        <v>10</v>
      </c>
      <c r="EU9" s="14" t="b">
        <f>IF(AND(ET13=EU13,EU13=EV13,EV13=EW13,EW13=EX13,EX13=EY13,EY13=EZ13),TRUE,FALSE)</f>
        <v>1</v>
      </c>
      <c r="FB9" s="13" t="s">
        <v>10</v>
      </c>
      <c r="FC9" s="14" t="b">
        <f>IF(AND(FB13=FC13,FC13=FD13,FD13=FE13,FE13=FF13,FF13=FG13,FG13=FH13),TRUE,FALSE)</f>
        <v>1</v>
      </c>
      <c r="FJ9" s="13" t="s">
        <v>10</v>
      </c>
      <c r="FK9" s="14" t="b">
        <f>IF(AND(FJ13=FK13,FK13=FL13,FL13=FM13,FM13=FN13,FN13=FO13,FO13=FP13),TRUE,FALSE)</f>
        <v>1</v>
      </c>
      <c r="FR9" s="13" t="s">
        <v>10</v>
      </c>
      <c r="FS9" s="14" t="b">
        <f>IF(AND(FR13=FS13,FS13=FT13,FT13=FU13,FU13=FV13,FV13=FW13,FW13=FX13),TRUE,FALSE)</f>
        <v>1</v>
      </c>
      <c r="FZ9" s="13" t="s">
        <v>10</v>
      </c>
      <c r="GA9" s="14" t="b">
        <f>IF(AND(FZ13=GA13,GA13=GB13,GB13=GC13,GC13=GD13,GD13=GE13,GE13=GF13),TRUE,FALSE)</f>
        <v>1</v>
      </c>
      <c r="GH9" s="13" t="s">
        <v>10</v>
      </c>
      <c r="GI9" s="14" t="b">
        <f>IF(AND(GH13=GI13,GI13=GJ13,GJ13=GK13,GK13=GL13,GL13=GM13,GM13=GN13),TRUE,FALSE)</f>
        <v>1</v>
      </c>
      <c r="GP9" s="13" t="s">
        <v>10</v>
      </c>
      <c r="GQ9" s="14" t="b">
        <f>IF(AND(GP13=GQ13,GQ13=GR13,GR13=GS13,GS13=GT13,GT13=GU13,GU13=GV13),TRUE,FALSE)</f>
        <v>1</v>
      </c>
      <c r="GX9" s="13" t="s">
        <v>10</v>
      </c>
      <c r="GY9" s="14" t="b">
        <f>IF(AND(GX13=GY13,GY13=GZ13,GZ13=HA13,HA13=HB13,HB13=HC13,HC13=HD13),TRUE,FALSE)</f>
        <v>1</v>
      </c>
      <c r="HF9" s="13" t="s">
        <v>10</v>
      </c>
      <c r="HG9" s="14" t="b">
        <f>IF(AND(HF13=HG13,HG13=HH13,HH13=HI13,HI13=HJ13,HJ13=HK13,HK13=HL13),TRUE,FALSE)</f>
        <v>1</v>
      </c>
      <c r="HN9" s="13" t="s">
        <v>10</v>
      </c>
      <c r="HO9" s="14" t="b">
        <f>IF(AND(HN13=HO13,HO13=HP13,HP13=HQ13,HQ13=HR13,HR13=HS13,HS13=HT13),TRUE,FALSE)</f>
        <v>1</v>
      </c>
      <c r="HV9" s="13" t="s">
        <v>10</v>
      </c>
      <c r="HW9" s="14" t="b">
        <f>IF(AND(HV13=HW13,HW13=HX13,HX13=HY13,HY13=HZ13,HZ13=IA13,IA13=IB13),TRUE,FALSE)</f>
        <v>1</v>
      </c>
      <c r="ID9" s="13" t="s">
        <v>10</v>
      </c>
      <c r="IE9" s="14" t="b">
        <f>IF(AND(ID13=IE13,IE13=IF13,IF13=IG13,IG13=IH13,IH13=II13,II13=IJ13),TRUE,FALSE)</f>
        <v>1</v>
      </c>
    </row>
    <row r="10" spans="1:244">
      <c r="B10" s="227"/>
      <c r="C10" s="36">
        <v>1380</v>
      </c>
      <c r="F10" s="15" t="s">
        <v>11</v>
      </c>
      <c r="G10" s="16" t="b">
        <f>IF(AND(F13=0,G13=0,H13=0,I13=0,J13=0,K13=0),TRUE,FALSE)</f>
        <v>0</v>
      </c>
      <c r="H10" s="6"/>
      <c r="N10" s="15" t="s">
        <v>11</v>
      </c>
      <c r="O10" s="16" t="b">
        <f>IF(AND(N13=0,O13=0,P13=0,Q13=0,R13=0,S13=0),TRUE,FALSE)</f>
        <v>0</v>
      </c>
      <c r="P10" s="6"/>
      <c r="V10" s="15" t="s">
        <v>11</v>
      </c>
      <c r="W10" s="16" t="b">
        <f>IF(AND(V13=0,W13=0,X13=0,Y13=0,Z13=0,AA13=0),TRUE,FALSE)</f>
        <v>0</v>
      </c>
      <c r="X10" s="6"/>
      <c r="AD10" s="15" t="s">
        <v>11</v>
      </c>
      <c r="AE10" s="16" t="b">
        <f>IF(AND(AD13=0,AE13=0,AF13=0,AG13=0,AH13=0,AI13=0),TRUE,FALSE)</f>
        <v>0</v>
      </c>
      <c r="AF10" s="6"/>
      <c r="AL10" s="15" t="s">
        <v>11</v>
      </c>
      <c r="AM10" s="16" t="b">
        <f>IF(AND(AL13=0,AM13=0,AN13=0,AO13=0,AP13=0,AQ13=0),TRUE,FALSE)</f>
        <v>0</v>
      </c>
      <c r="AN10" s="6"/>
      <c r="AT10" s="15" t="s">
        <v>11</v>
      </c>
      <c r="AU10" s="16" t="b">
        <f>IF(AND(AT13=0,AU13=0,AV13=0,AW13=0,AX13=0,AY13=0),TRUE,FALSE)</f>
        <v>0</v>
      </c>
      <c r="AV10" s="6"/>
      <c r="BB10" s="15" t="s">
        <v>11</v>
      </c>
      <c r="BC10" s="16" t="b">
        <f>IF(AND(BB13=0,BC13=0,BD13=0,BE13=0,BF13=0,BG13=0),TRUE,FALSE)</f>
        <v>0</v>
      </c>
      <c r="BD10" s="6"/>
      <c r="BJ10" s="15" t="s">
        <v>11</v>
      </c>
      <c r="BK10" s="16" t="b">
        <f>IF(AND(BJ13=0,BK13=0,BL13=0,BM13=0,BN13=0,BO13=0),TRUE,FALSE)</f>
        <v>0</v>
      </c>
      <c r="BL10" s="6"/>
      <c r="BR10" s="15" t="s">
        <v>11</v>
      </c>
      <c r="BS10" s="16" t="b">
        <f>IF(AND(BR13=0,BS13=0,BT13=0,BU13=0,BV13=0,BW13=0),TRUE,FALSE)</f>
        <v>0</v>
      </c>
      <c r="BT10" s="6"/>
      <c r="BZ10" s="15" t="s">
        <v>11</v>
      </c>
      <c r="CA10" s="16" t="b">
        <f>IF(AND(BZ13=0,CA13=0,CB13=0,CC13=0,CD13=0,CE13=0),TRUE,FALSE)</f>
        <v>0</v>
      </c>
      <c r="CB10" s="6"/>
      <c r="CH10" s="15" t="s">
        <v>11</v>
      </c>
      <c r="CI10" s="16" t="b">
        <f>IF(AND(CH13=0,CI13=0,CJ13=0,CK13=0,CL13=0,CM13=0),TRUE,FALSE)</f>
        <v>0</v>
      </c>
      <c r="CJ10" s="6"/>
      <c r="CP10" s="15" t="s">
        <v>11</v>
      </c>
      <c r="CQ10" s="16" t="b">
        <f>IF(AND(CP13=0,CQ13=0,CR13=0,CS13=0,CT13=0,CU13=0),TRUE,FALSE)</f>
        <v>0</v>
      </c>
      <c r="CR10" s="6"/>
      <c r="CX10" s="15" t="s">
        <v>11</v>
      </c>
      <c r="CY10" s="16" t="b">
        <f>IF(AND(CX13=0,CY13=0,CZ13=0,DA13=0,DB13=0,DC13=0),TRUE,FALSE)</f>
        <v>0</v>
      </c>
      <c r="CZ10" s="6"/>
      <c r="DF10" s="15" t="s">
        <v>11</v>
      </c>
      <c r="DG10" s="16" t="b">
        <f>IF(AND(DF13=0,DG13=0,DH13=0,DI13=0,DJ13=0,DK13=0),TRUE,FALSE)</f>
        <v>0</v>
      </c>
      <c r="DH10" s="6"/>
      <c r="DN10" s="15" t="s">
        <v>11</v>
      </c>
      <c r="DO10" s="16" t="b">
        <f>IF(AND(DN13=0,DO13=0,DP13=0,DQ13=0,DR13=0,DS13=0),TRUE,FALSE)</f>
        <v>0</v>
      </c>
      <c r="DP10" s="6"/>
      <c r="DV10" s="15" t="s">
        <v>11</v>
      </c>
      <c r="DW10" s="16" t="b">
        <f>IF(AND(DV13=0,DW13=0,DX13=0,DY13=0,DZ13=0,EA13=0),TRUE,FALSE)</f>
        <v>0</v>
      </c>
      <c r="DX10" s="6"/>
      <c r="ED10" s="15" t="s">
        <v>11</v>
      </c>
      <c r="EE10" s="16" t="b">
        <f>IF(AND(ED13=0,EE13=0,EF13=0,EG13=0,EH13=0,EI13=0),TRUE,FALSE)</f>
        <v>0</v>
      </c>
      <c r="EF10" s="6"/>
      <c r="EL10" s="15" t="s">
        <v>11</v>
      </c>
      <c r="EM10" s="16" t="b">
        <f>IF(AND(EL13=0,EM13=0,EN13=0,EO13=0,EP13=0,EQ13=0),TRUE,FALSE)</f>
        <v>0</v>
      </c>
      <c r="EN10" s="6"/>
      <c r="ET10" s="15" t="s">
        <v>11</v>
      </c>
      <c r="EU10" s="16" t="b">
        <f>IF(AND(ET13=0,EU13=0,EV13=0,EW13=0,EX13=0,EY13=0),TRUE,FALSE)</f>
        <v>0</v>
      </c>
      <c r="EV10" s="6"/>
      <c r="FB10" s="15" t="s">
        <v>11</v>
      </c>
      <c r="FC10" s="16" t="b">
        <f>IF(AND(FB13=0,FC13=0,FD13=0,FE13=0,FF13=0,FG13=0),TRUE,FALSE)</f>
        <v>0</v>
      </c>
      <c r="FD10" s="6"/>
      <c r="FJ10" s="15" t="s">
        <v>11</v>
      </c>
      <c r="FK10" s="16" t="b">
        <f>IF(AND(FJ13=0,FK13=0,FL13=0,FM13=0,FN13=0,FO13=0),TRUE,FALSE)</f>
        <v>0</v>
      </c>
      <c r="FL10" s="6"/>
      <c r="FR10" s="15" t="s">
        <v>11</v>
      </c>
      <c r="FS10" s="16" t="b">
        <f>IF(AND(FR13=0,FS13=0,FT13=0,FU13=0,FV13=0,FW13=0),TRUE,FALSE)</f>
        <v>0</v>
      </c>
      <c r="FT10" s="6"/>
      <c r="FZ10" s="15" t="s">
        <v>11</v>
      </c>
      <c r="GA10" s="16" t="b">
        <f>IF(AND(FZ13=0,GA13=0,GB13=0,GC13=0,GD13=0,GE13=0),TRUE,FALSE)</f>
        <v>0</v>
      </c>
      <c r="GB10" s="6"/>
      <c r="GH10" s="15" t="s">
        <v>11</v>
      </c>
      <c r="GI10" s="16" t="b">
        <f>IF(AND(GH13=0,GI13=0,GJ13=0,GK13=0,GL13=0,GM13=0),TRUE,FALSE)</f>
        <v>0</v>
      </c>
      <c r="GJ10" s="6"/>
      <c r="GP10" s="15" t="s">
        <v>11</v>
      </c>
      <c r="GQ10" s="16" t="b">
        <f>IF(AND(GP13=0,GQ13=0,GR13=0,GS13=0,GT13=0,GU13=0),TRUE,FALSE)</f>
        <v>0</v>
      </c>
      <c r="GR10" s="6"/>
      <c r="GX10" s="15" t="s">
        <v>11</v>
      </c>
      <c r="GY10" s="16" t="b">
        <f>IF(AND(GX13=0,GY13=0,GZ13=0,HA13=0,HB13=0,HC13=0),TRUE,FALSE)</f>
        <v>0</v>
      </c>
      <c r="GZ10" s="6"/>
      <c r="HF10" s="15" t="s">
        <v>11</v>
      </c>
      <c r="HG10" s="16" t="b">
        <f>IF(AND(HF13=0,HG13=0,HH13=0,HI13=0,HJ13=0,HK13=0),TRUE,FALSE)</f>
        <v>0</v>
      </c>
      <c r="HH10" s="6"/>
      <c r="HN10" s="15" t="s">
        <v>11</v>
      </c>
      <c r="HO10" s="16" t="b">
        <f>IF(AND(HN13=0,HO13=0,HP13=0,HQ13=0,HR13=0,HS13=0),TRUE,FALSE)</f>
        <v>0</v>
      </c>
      <c r="HP10" s="6"/>
      <c r="HV10" s="15" t="s">
        <v>11</v>
      </c>
      <c r="HW10" s="16" t="b">
        <f>IF(AND(HV13=0,HW13=0,HX13=0,HY13=0,HZ13=0,IA13=0),TRUE,FALSE)</f>
        <v>0</v>
      </c>
      <c r="HX10" s="6"/>
      <c r="ID10" s="15" t="s">
        <v>11</v>
      </c>
      <c r="IE10" s="16" t="b">
        <f>IF(AND(ID13=0,IE13=0,IF13=0,IG13=0,IH13=0,II13=0),TRUE,FALSE)</f>
        <v>0</v>
      </c>
      <c r="IF10" s="6"/>
    </row>
    <row r="11" spans="1:244" ht="19.5" thickBot="1">
      <c r="B11" s="227"/>
      <c r="C11" s="37">
        <v>1381</v>
      </c>
      <c r="D11" s="38"/>
      <c r="F11" s="17" t="s">
        <v>12</v>
      </c>
      <c r="G11" s="18">
        <f>K13</f>
        <v>83</v>
      </c>
      <c r="H11" s="6"/>
      <c r="L11" s="19"/>
      <c r="M11" s="19"/>
      <c r="N11" s="17" t="s">
        <v>12</v>
      </c>
      <c r="O11" s="18">
        <f>S13</f>
        <v>83</v>
      </c>
      <c r="P11" s="6"/>
      <c r="T11" s="19"/>
      <c r="U11" s="19"/>
      <c r="V11" s="17" t="s">
        <v>12</v>
      </c>
      <c r="W11" s="18">
        <f>AA13</f>
        <v>83</v>
      </c>
      <c r="X11" s="6"/>
      <c r="AB11" s="19"/>
      <c r="AC11" s="19"/>
      <c r="AD11" s="17" t="s">
        <v>12</v>
      </c>
      <c r="AE11" s="18">
        <f>AI13</f>
        <v>83</v>
      </c>
      <c r="AF11" s="6"/>
      <c r="AJ11" s="19"/>
      <c r="AK11" s="19"/>
      <c r="AL11" s="17" t="s">
        <v>12</v>
      </c>
      <c r="AM11" s="18">
        <f>AQ13</f>
        <v>83</v>
      </c>
      <c r="AN11" s="6"/>
      <c r="AR11" s="19"/>
      <c r="AS11" s="19"/>
      <c r="AT11" s="17" t="s">
        <v>12</v>
      </c>
      <c r="AU11" s="18">
        <f>AY13</f>
        <v>83</v>
      </c>
      <c r="AV11" s="6"/>
      <c r="AZ11" s="19"/>
      <c r="BA11" s="19"/>
      <c r="BB11" s="17" t="s">
        <v>12</v>
      </c>
      <c r="BC11" s="18">
        <f>BG13</f>
        <v>83</v>
      </c>
      <c r="BD11" s="6"/>
      <c r="BH11" s="19"/>
      <c r="BI11" s="19"/>
      <c r="BJ11" s="17" t="s">
        <v>12</v>
      </c>
      <c r="BK11" s="18">
        <f>BO13</f>
        <v>83</v>
      </c>
      <c r="BL11" s="6"/>
      <c r="BP11" s="19"/>
      <c r="BQ11" s="19"/>
      <c r="BR11" s="17" t="s">
        <v>12</v>
      </c>
      <c r="BS11" s="18">
        <f>BW13</f>
        <v>83</v>
      </c>
      <c r="BT11" s="6"/>
      <c r="BX11" s="19"/>
      <c r="BY11" s="19"/>
      <c r="BZ11" s="17" t="s">
        <v>12</v>
      </c>
      <c r="CA11" s="18">
        <f>CE13</f>
        <v>83</v>
      </c>
      <c r="CB11" s="6"/>
      <c r="CF11" s="19"/>
      <c r="CH11" s="17" t="s">
        <v>12</v>
      </c>
      <c r="CI11" s="18">
        <f>CM13</f>
        <v>83</v>
      </c>
      <c r="CJ11" s="6"/>
      <c r="CN11" s="19"/>
      <c r="CO11" s="19"/>
      <c r="CP11" s="17" t="s">
        <v>12</v>
      </c>
      <c r="CQ11" s="18">
        <f>CU13</f>
        <v>83</v>
      </c>
      <c r="CR11" s="6"/>
      <c r="CV11" s="19"/>
      <c r="CW11" s="19"/>
      <c r="CX11" s="17" t="s">
        <v>12</v>
      </c>
      <c r="CY11" s="18">
        <f>DC13</f>
        <v>83</v>
      </c>
      <c r="CZ11" s="6"/>
      <c r="DD11" s="19"/>
      <c r="DE11" s="19"/>
      <c r="DF11" s="17" t="s">
        <v>12</v>
      </c>
      <c r="DG11" s="18">
        <f>DK13</f>
        <v>83</v>
      </c>
      <c r="DH11" s="6"/>
      <c r="DL11" s="19"/>
      <c r="DM11" s="19"/>
      <c r="DN11" s="17" t="s">
        <v>12</v>
      </c>
      <c r="DO11" s="18">
        <f>DS13</f>
        <v>83</v>
      </c>
      <c r="DP11" s="6"/>
      <c r="DT11" s="19"/>
      <c r="DU11" s="19"/>
      <c r="DV11" s="17" t="s">
        <v>12</v>
      </c>
      <c r="DW11" s="18">
        <f>EA13</f>
        <v>83</v>
      </c>
      <c r="DX11" s="6"/>
      <c r="EB11" s="19"/>
      <c r="EC11" s="19"/>
      <c r="ED11" s="17" t="s">
        <v>12</v>
      </c>
      <c r="EE11" s="18">
        <f>EI13</f>
        <v>83</v>
      </c>
      <c r="EF11" s="6"/>
      <c r="EJ11" s="19"/>
      <c r="EK11" s="19"/>
      <c r="EL11" s="17" t="s">
        <v>12</v>
      </c>
      <c r="EM11" s="18">
        <f>EQ13</f>
        <v>83</v>
      </c>
      <c r="EN11" s="6"/>
      <c r="ER11" s="19"/>
      <c r="ES11" s="19"/>
      <c r="ET11" s="17" t="s">
        <v>12</v>
      </c>
      <c r="EU11" s="18">
        <f>EY13</f>
        <v>83</v>
      </c>
      <c r="EV11" s="6"/>
      <c r="EZ11" s="19"/>
      <c r="FA11" s="19"/>
      <c r="FB11" s="17" t="s">
        <v>12</v>
      </c>
      <c r="FC11" s="18">
        <f>FG13</f>
        <v>83</v>
      </c>
      <c r="FD11" s="6"/>
      <c r="FH11" s="19"/>
      <c r="FJ11" s="17" t="s">
        <v>12</v>
      </c>
      <c r="FK11" s="18">
        <f>FO13</f>
        <v>83</v>
      </c>
      <c r="FL11" s="6"/>
      <c r="FP11" s="19"/>
      <c r="FQ11" s="19"/>
      <c r="FR11" s="17" t="s">
        <v>12</v>
      </c>
      <c r="FS11" s="18">
        <f>FW13</f>
        <v>83</v>
      </c>
      <c r="FT11" s="6"/>
      <c r="FX11" s="19"/>
      <c r="FY11" s="19"/>
      <c r="FZ11" s="17" t="s">
        <v>12</v>
      </c>
      <c r="GA11" s="18">
        <f>GE13</f>
        <v>83</v>
      </c>
      <c r="GB11" s="6"/>
      <c r="GF11" s="19"/>
      <c r="GG11" s="19"/>
      <c r="GH11" s="17" t="s">
        <v>12</v>
      </c>
      <c r="GI11" s="18">
        <f>GM13</f>
        <v>83</v>
      </c>
      <c r="GJ11" s="6"/>
      <c r="GN11" s="19"/>
      <c r="GO11" s="19"/>
      <c r="GP11" s="17" t="s">
        <v>12</v>
      </c>
      <c r="GQ11" s="18">
        <f>GU13</f>
        <v>83</v>
      </c>
      <c r="GR11" s="6"/>
      <c r="GV11" s="19"/>
      <c r="GW11" s="19"/>
      <c r="GX11" s="17" t="s">
        <v>12</v>
      </c>
      <c r="GY11" s="18">
        <f>HC13</f>
        <v>83</v>
      </c>
      <c r="GZ11" s="6"/>
      <c r="HD11" s="19"/>
      <c r="HE11" s="19"/>
      <c r="HF11" s="17" t="s">
        <v>12</v>
      </c>
      <c r="HG11" s="18">
        <f>HK13</f>
        <v>83</v>
      </c>
      <c r="HH11" s="6"/>
      <c r="HL11" s="19"/>
      <c r="HM11" s="19"/>
      <c r="HN11" s="17" t="s">
        <v>12</v>
      </c>
      <c r="HO11" s="18">
        <f>HS13</f>
        <v>83</v>
      </c>
      <c r="HP11" s="6"/>
      <c r="HT11" s="19"/>
      <c r="HU11" s="19"/>
      <c r="HV11" s="17" t="s">
        <v>12</v>
      </c>
      <c r="HW11" s="18">
        <f>IA13</f>
        <v>83</v>
      </c>
      <c r="HX11" s="6"/>
      <c r="IB11" s="19"/>
      <c r="IC11" s="19"/>
      <c r="ID11" s="17" t="s">
        <v>12</v>
      </c>
      <c r="IE11" s="18">
        <f>II13</f>
        <v>83</v>
      </c>
      <c r="IF11" s="6"/>
      <c r="IJ11" s="19"/>
    </row>
    <row r="12" spans="1:244" ht="19.5" thickBot="1">
      <c r="B12" s="227"/>
      <c r="C12" s="35">
        <v>1382</v>
      </c>
      <c r="F12" s="20"/>
      <c r="G12" s="21"/>
      <c r="H12" s="6"/>
      <c r="L12" s="1"/>
      <c r="M12" s="1"/>
      <c r="N12" s="20"/>
      <c r="O12" s="21"/>
      <c r="P12" s="6"/>
      <c r="T12" s="1"/>
      <c r="U12" s="1"/>
      <c r="V12" s="20"/>
      <c r="W12" s="21"/>
      <c r="X12" s="6"/>
      <c r="AB12" s="1"/>
      <c r="AC12" s="1"/>
      <c r="AD12" s="20"/>
      <c r="AE12" s="21"/>
      <c r="AF12" s="6"/>
      <c r="AJ12" s="1"/>
      <c r="AK12" s="1"/>
      <c r="AL12" s="20"/>
      <c r="AM12" s="21"/>
      <c r="AN12" s="6"/>
      <c r="AR12" s="1"/>
      <c r="AS12" s="1"/>
      <c r="AT12" s="20"/>
      <c r="AU12" s="21"/>
      <c r="AV12" s="6"/>
      <c r="AZ12" s="1"/>
      <c r="BA12" s="1"/>
      <c r="BB12" s="20"/>
      <c r="BC12" s="21"/>
      <c r="BD12" s="6"/>
      <c r="BH12" s="1"/>
      <c r="BI12" s="1"/>
      <c r="BJ12" s="20"/>
      <c r="BK12" s="21"/>
      <c r="BL12" s="6"/>
      <c r="BP12" s="1"/>
      <c r="BQ12" s="1"/>
      <c r="BR12" s="20"/>
      <c r="BS12" s="21"/>
      <c r="BT12" s="6"/>
      <c r="BX12" s="1"/>
      <c r="BY12" s="1"/>
      <c r="BZ12" s="20"/>
      <c r="CA12" s="21"/>
      <c r="CB12" s="6"/>
      <c r="CF12" s="1"/>
      <c r="CH12" s="20"/>
      <c r="CI12" s="21"/>
      <c r="CJ12" s="6"/>
      <c r="CN12" s="1"/>
      <c r="CO12" s="1"/>
      <c r="CP12" s="20"/>
      <c r="CQ12" s="21"/>
      <c r="CR12" s="6"/>
      <c r="CV12" s="1"/>
      <c r="CW12" s="1"/>
      <c r="CX12" s="20"/>
      <c r="CY12" s="21"/>
      <c r="CZ12" s="6"/>
      <c r="DD12" s="1"/>
      <c r="DE12" s="1"/>
      <c r="DF12" s="20"/>
      <c r="DG12" s="21"/>
      <c r="DH12" s="6"/>
      <c r="DL12" s="1"/>
      <c r="DM12" s="1"/>
      <c r="DN12" s="20"/>
      <c r="DO12" s="21"/>
      <c r="DP12" s="6"/>
      <c r="DT12" s="1"/>
      <c r="DU12" s="1"/>
      <c r="DV12" s="20"/>
      <c r="DW12" s="21"/>
      <c r="DX12" s="6"/>
      <c r="EB12" s="1"/>
      <c r="EC12" s="1"/>
      <c r="ED12" s="20"/>
      <c r="EE12" s="21"/>
      <c r="EF12" s="6"/>
      <c r="EJ12" s="1"/>
      <c r="EK12" s="1"/>
      <c r="EL12" s="20"/>
      <c r="EM12" s="21"/>
      <c r="EN12" s="6"/>
      <c r="ER12" s="1"/>
      <c r="ES12" s="1"/>
      <c r="ET12" s="20"/>
      <c r="EU12" s="21"/>
      <c r="EV12" s="6"/>
      <c r="EZ12" s="1"/>
      <c r="FA12" s="1"/>
      <c r="FB12" s="20"/>
      <c r="FC12" s="21"/>
      <c r="FD12" s="6"/>
      <c r="FH12" s="1"/>
      <c r="FJ12" s="20"/>
      <c r="FK12" s="21"/>
      <c r="FL12" s="6"/>
      <c r="FP12" s="1"/>
      <c r="FQ12" s="1"/>
      <c r="FR12" s="20"/>
      <c r="FS12" s="21"/>
      <c r="FT12" s="6"/>
      <c r="FX12" s="1"/>
      <c r="FY12" s="1"/>
      <c r="FZ12" s="20"/>
      <c r="GA12" s="21"/>
      <c r="GB12" s="6"/>
      <c r="GF12" s="1"/>
      <c r="GG12" s="1"/>
      <c r="GH12" s="20"/>
      <c r="GI12" s="21"/>
      <c r="GJ12" s="6"/>
      <c r="GN12" s="1"/>
      <c r="GO12" s="1"/>
      <c r="GP12" s="20"/>
      <c r="GQ12" s="21"/>
      <c r="GR12" s="6"/>
      <c r="GV12" s="1"/>
      <c r="GW12" s="1"/>
      <c r="GX12" s="20"/>
      <c r="GY12" s="21"/>
      <c r="GZ12" s="6"/>
      <c r="HD12" s="1"/>
      <c r="HE12" s="1"/>
      <c r="HF12" s="20"/>
      <c r="HG12" s="21"/>
      <c r="HH12" s="6"/>
      <c r="HL12" s="1"/>
      <c r="HM12" s="1"/>
      <c r="HN12" s="20"/>
      <c r="HO12" s="21"/>
      <c r="HP12" s="6"/>
      <c r="HT12" s="1"/>
      <c r="HU12" s="1"/>
      <c r="HV12" s="20"/>
      <c r="HW12" s="21"/>
      <c r="HX12" s="6"/>
      <c r="IB12" s="1"/>
      <c r="IC12" s="1"/>
      <c r="ID12" s="20"/>
      <c r="IE12" s="21"/>
      <c r="IF12" s="6"/>
      <c r="IJ12" s="1"/>
    </row>
    <row r="13" spans="1:244">
      <c r="B13" s="227"/>
      <c r="C13" s="36">
        <v>1383</v>
      </c>
      <c r="F13" s="22">
        <f t="shared" ref="F13:L13" si="0">COUNTA(F15:F115)</f>
        <v>83</v>
      </c>
      <c r="G13" s="23">
        <f t="shared" si="0"/>
        <v>83</v>
      </c>
      <c r="H13" s="23">
        <f t="shared" si="0"/>
        <v>83</v>
      </c>
      <c r="I13" s="23">
        <f t="shared" si="0"/>
        <v>83</v>
      </c>
      <c r="J13" s="23">
        <f t="shared" si="0"/>
        <v>83</v>
      </c>
      <c r="K13" s="23">
        <f t="shared" si="0"/>
        <v>83</v>
      </c>
      <c r="L13" s="24">
        <f t="shared" si="0"/>
        <v>83</v>
      </c>
      <c r="M13" s="1"/>
      <c r="N13" s="22">
        <f t="shared" ref="N13:T13" si="1">COUNTA(N15:N115)</f>
        <v>83</v>
      </c>
      <c r="O13" s="23">
        <f t="shared" si="1"/>
        <v>83</v>
      </c>
      <c r="P13" s="23">
        <f t="shared" si="1"/>
        <v>83</v>
      </c>
      <c r="Q13" s="23">
        <f t="shared" si="1"/>
        <v>83</v>
      </c>
      <c r="R13" s="23">
        <f t="shared" si="1"/>
        <v>83</v>
      </c>
      <c r="S13" s="23">
        <f t="shared" si="1"/>
        <v>83</v>
      </c>
      <c r="T13" s="24">
        <f t="shared" si="1"/>
        <v>83</v>
      </c>
      <c r="U13" s="1"/>
      <c r="V13" s="22">
        <f t="shared" ref="V13:AB13" si="2">COUNTA(V15:V115)</f>
        <v>83</v>
      </c>
      <c r="W13" s="23">
        <f t="shared" si="2"/>
        <v>83</v>
      </c>
      <c r="X13" s="23">
        <f t="shared" si="2"/>
        <v>83</v>
      </c>
      <c r="Y13" s="23">
        <f t="shared" si="2"/>
        <v>83</v>
      </c>
      <c r="Z13" s="23">
        <f t="shared" si="2"/>
        <v>83</v>
      </c>
      <c r="AA13" s="23">
        <f t="shared" si="2"/>
        <v>83</v>
      </c>
      <c r="AB13" s="24">
        <f t="shared" si="2"/>
        <v>83</v>
      </c>
      <c r="AC13" s="1"/>
      <c r="AD13" s="22">
        <f t="shared" ref="AD13:AJ13" si="3">COUNTA(AD15:AD115)</f>
        <v>83</v>
      </c>
      <c r="AE13" s="23">
        <f t="shared" si="3"/>
        <v>83</v>
      </c>
      <c r="AF13" s="23">
        <f t="shared" si="3"/>
        <v>83</v>
      </c>
      <c r="AG13" s="23">
        <f t="shared" si="3"/>
        <v>83</v>
      </c>
      <c r="AH13" s="23">
        <f t="shared" si="3"/>
        <v>83</v>
      </c>
      <c r="AI13" s="23">
        <f t="shared" si="3"/>
        <v>83</v>
      </c>
      <c r="AJ13" s="24">
        <f t="shared" si="3"/>
        <v>83</v>
      </c>
      <c r="AK13" s="1"/>
      <c r="AL13" s="22">
        <f t="shared" ref="AL13:AR13" si="4">COUNTA(AL15:AL115)</f>
        <v>83</v>
      </c>
      <c r="AM13" s="23">
        <f t="shared" si="4"/>
        <v>83</v>
      </c>
      <c r="AN13" s="23">
        <f t="shared" si="4"/>
        <v>83</v>
      </c>
      <c r="AO13" s="23">
        <f t="shared" si="4"/>
        <v>83</v>
      </c>
      <c r="AP13" s="23">
        <f t="shared" si="4"/>
        <v>83</v>
      </c>
      <c r="AQ13" s="23">
        <f t="shared" si="4"/>
        <v>83</v>
      </c>
      <c r="AR13" s="24">
        <f t="shared" si="4"/>
        <v>83</v>
      </c>
      <c r="AS13" s="1"/>
      <c r="AT13" s="22">
        <f t="shared" ref="AT13:AZ13" si="5">COUNTA(AT15:AT115)</f>
        <v>83</v>
      </c>
      <c r="AU13" s="23">
        <f t="shared" si="5"/>
        <v>83</v>
      </c>
      <c r="AV13" s="23">
        <f t="shared" si="5"/>
        <v>83</v>
      </c>
      <c r="AW13" s="23">
        <f t="shared" si="5"/>
        <v>83</v>
      </c>
      <c r="AX13" s="23">
        <f t="shared" si="5"/>
        <v>83</v>
      </c>
      <c r="AY13" s="23">
        <f t="shared" si="5"/>
        <v>83</v>
      </c>
      <c r="AZ13" s="24">
        <f t="shared" si="5"/>
        <v>83</v>
      </c>
      <c r="BA13" s="1"/>
      <c r="BB13" s="22">
        <f t="shared" ref="BB13:BH13" si="6">COUNTA(BB15:BB115)</f>
        <v>83</v>
      </c>
      <c r="BC13" s="23">
        <f t="shared" si="6"/>
        <v>83</v>
      </c>
      <c r="BD13" s="23">
        <f t="shared" si="6"/>
        <v>83</v>
      </c>
      <c r="BE13" s="23">
        <f t="shared" si="6"/>
        <v>83</v>
      </c>
      <c r="BF13" s="23">
        <f t="shared" si="6"/>
        <v>83</v>
      </c>
      <c r="BG13" s="23">
        <f t="shared" si="6"/>
        <v>83</v>
      </c>
      <c r="BH13" s="24">
        <f t="shared" si="6"/>
        <v>83</v>
      </c>
      <c r="BI13" s="1"/>
      <c r="BJ13" s="22">
        <f t="shared" ref="BJ13:BP13" si="7">COUNTA(BJ15:BJ115)</f>
        <v>83</v>
      </c>
      <c r="BK13" s="23">
        <f t="shared" si="7"/>
        <v>83</v>
      </c>
      <c r="BL13" s="23">
        <f t="shared" si="7"/>
        <v>83</v>
      </c>
      <c r="BM13" s="23">
        <f t="shared" si="7"/>
        <v>83</v>
      </c>
      <c r="BN13" s="23">
        <f t="shared" si="7"/>
        <v>83</v>
      </c>
      <c r="BO13" s="23">
        <f t="shared" si="7"/>
        <v>83</v>
      </c>
      <c r="BP13" s="24">
        <f t="shared" si="7"/>
        <v>83</v>
      </c>
      <c r="BQ13" s="1"/>
      <c r="BR13" s="22">
        <f t="shared" ref="BR13:BX13" si="8">COUNTA(BR15:BR115)</f>
        <v>83</v>
      </c>
      <c r="BS13" s="23">
        <f t="shared" si="8"/>
        <v>83</v>
      </c>
      <c r="BT13" s="23">
        <f t="shared" si="8"/>
        <v>83</v>
      </c>
      <c r="BU13" s="23">
        <f t="shared" si="8"/>
        <v>83</v>
      </c>
      <c r="BV13" s="23">
        <f t="shared" si="8"/>
        <v>83</v>
      </c>
      <c r="BW13" s="23">
        <f t="shared" si="8"/>
        <v>83</v>
      </c>
      <c r="BX13" s="24">
        <f t="shared" si="8"/>
        <v>83</v>
      </c>
      <c r="BY13" s="1"/>
      <c r="BZ13" s="22">
        <f t="shared" ref="BZ13:CF13" si="9">COUNTA(BZ15:BZ115)</f>
        <v>83</v>
      </c>
      <c r="CA13" s="23">
        <f t="shared" si="9"/>
        <v>83</v>
      </c>
      <c r="CB13" s="23">
        <f t="shared" si="9"/>
        <v>83</v>
      </c>
      <c r="CC13" s="23">
        <f t="shared" si="9"/>
        <v>83</v>
      </c>
      <c r="CD13" s="23">
        <f t="shared" si="9"/>
        <v>83</v>
      </c>
      <c r="CE13" s="23">
        <f t="shared" si="9"/>
        <v>83</v>
      </c>
      <c r="CF13" s="24">
        <f t="shared" si="9"/>
        <v>83</v>
      </c>
      <c r="CH13" s="22">
        <f t="shared" ref="CH13:CN13" si="10">COUNTA(CH15:CH115)</f>
        <v>83</v>
      </c>
      <c r="CI13" s="23">
        <f t="shared" si="10"/>
        <v>83</v>
      </c>
      <c r="CJ13" s="23">
        <f t="shared" si="10"/>
        <v>83</v>
      </c>
      <c r="CK13" s="23">
        <f t="shared" si="10"/>
        <v>83</v>
      </c>
      <c r="CL13" s="23">
        <f t="shared" si="10"/>
        <v>83</v>
      </c>
      <c r="CM13" s="23">
        <f t="shared" si="10"/>
        <v>83</v>
      </c>
      <c r="CN13" s="24">
        <f t="shared" si="10"/>
        <v>83</v>
      </c>
      <c r="CO13" s="1"/>
      <c r="CP13" s="22">
        <f t="shared" ref="CP13:CV13" si="11">COUNTA(CP15:CP115)</f>
        <v>83</v>
      </c>
      <c r="CQ13" s="23">
        <f t="shared" si="11"/>
        <v>83</v>
      </c>
      <c r="CR13" s="23">
        <f t="shared" si="11"/>
        <v>83</v>
      </c>
      <c r="CS13" s="23">
        <f t="shared" si="11"/>
        <v>83</v>
      </c>
      <c r="CT13" s="23">
        <f t="shared" si="11"/>
        <v>83</v>
      </c>
      <c r="CU13" s="23">
        <f t="shared" si="11"/>
        <v>83</v>
      </c>
      <c r="CV13" s="24">
        <f t="shared" si="11"/>
        <v>83</v>
      </c>
      <c r="CW13" s="1"/>
      <c r="CX13" s="22">
        <f t="shared" ref="CX13:DD13" si="12">COUNTA(CX15:CX115)</f>
        <v>83</v>
      </c>
      <c r="CY13" s="23">
        <f t="shared" si="12"/>
        <v>83</v>
      </c>
      <c r="CZ13" s="23">
        <f t="shared" si="12"/>
        <v>83</v>
      </c>
      <c r="DA13" s="23">
        <f t="shared" si="12"/>
        <v>83</v>
      </c>
      <c r="DB13" s="23">
        <f t="shared" si="12"/>
        <v>83</v>
      </c>
      <c r="DC13" s="23">
        <f t="shared" si="12"/>
        <v>83</v>
      </c>
      <c r="DD13" s="24">
        <f t="shared" si="12"/>
        <v>83</v>
      </c>
      <c r="DE13" s="1"/>
      <c r="DF13" s="22">
        <f t="shared" ref="DF13:DL13" si="13">COUNTA(DF15:DF115)</f>
        <v>83</v>
      </c>
      <c r="DG13" s="23">
        <f t="shared" si="13"/>
        <v>83</v>
      </c>
      <c r="DH13" s="23">
        <f t="shared" si="13"/>
        <v>83</v>
      </c>
      <c r="DI13" s="23">
        <f t="shared" si="13"/>
        <v>83</v>
      </c>
      <c r="DJ13" s="23">
        <f t="shared" si="13"/>
        <v>83</v>
      </c>
      <c r="DK13" s="23">
        <f t="shared" si="13"/>
        <v>83</v>
      </c>
      <c r="DL13" s="24">
        <f t="shared" si="13"/>
        <v>83</v>
      </c>
      <c r="DM13" s="1"/>
      <c r="DN13" s="22">
        <f t="shared" ref="DN13:DT13" si="14">COUNTA(DN15:DN115)</f>
        <v>83</v>
      </c>
      <c r="DO13" s="23">
        <f t="shared" si="14"/>
        <v>83</v>
      </c>
      <c r="DP13" s="23">
        <f t="shared" si="14"/>
        <v>83</v>
      </c>
      <c r="DQ13" s="23">
        <f t="shared" si="14"/>
        <v>83</v>
      </c>
      <c r="DR13" s="23">
        <f t="shared" si="14"/>
        <v>83</v>
      </c>
      <c r="DS13" s="23">
        <f t="shared" si="14"/>
        <v>83</v>
      </c>
      <c r="DT13" s="24">
        <f t="shared" si="14"/>
        <v>83</v>
      </c>
      <c r="DU13" s="1"/>
      <c r="DV13" s="22">
        <f t="shared" ref="DV13:EB13" si="15">COUNTA(DV15:DV115)</f>
        <v>83</v>
      </c>
      <c r="DW13" s="23">
        <f t="shared" si="15"/>
        <v>83</v>
      </c>
      <c r="DX13" s="23">
        <f t="shared" si="15"/>
        <v>83</v>
      </c>
      <c r="DY13" s="23">
        <f t="shared" si="15"/>
        <v>83</v>
      </c>
      <c r="DZ13" s="23">
        <f t="shared" si="15"/>
        <v>83</v>
      </c>
      <c r="EA13" s="23">
        <f t="shared" si="15"/>
        <v>83</v>
      </c>
      <c r="EB13" s="24">
        <f t="shared" si="15"/>
        <v>83</v>
      </c>
      <c r="EC13" s="1"/>
      <c r="ED13" s="22">
        <f t="shared" ref="ED13:EJ13" si="16">COUNTA(ED15:ED115)</f>
        <v>83</v>
      </c>
      <c r="EE13" s="23">
        <f t="shared" si="16"/>
        <v>83</v>
      </c>
      <c r="EF13" s="23">
        <f t="shared" si="16"/>
        <v>83</v>
      </c>
      <c r="EG13" s="23">
        <f t="shared" si="16"/>
        <v>83</v>
      </c>
      <c r="EH13" s="23">
        <f t="shared" si="16"/>
        <v>83</v>
      </c>
      <c r="EI13" s="23">
        <f t="shared" si="16"/>
        <v>83</v>
      </c>
      <c r="EJ13" s="24">
        <f t="shared" si="16"/>
        <v>83</v>
      </c>
      <c r="EK13" s="1"/>
      <c r="EL13" s="22">
        <f t="shared" ref="EL13:ER13" si="17">COUNTA(EL15:EL115)</f>
        <v>83</v>
      </c>
      <c r="EM13" s="23">
        <f t="shared" si="17"/>
        <v>83</v>
      </c>
      <c r="EN13" s="23">
        <f t="shared" si="17"/>
        <v>83</v>
      </c>
      <c r="EO13" s="23">
        <f t="shared" si="17"/>
        <v>83</v>
      </c>
      <c r="EP13" s="23">
        <f t="shared" si="17"/>
        <v>83</v>
      </c>
      <c r="EQ13" s="23">
        <f t="shared" si="17"/>
        <v>83</v>
      </c>
      <c r="ER13" s="24">
        <f t="shared" si="17"/>
        <v>83</v>
      </c>
      <c r="ES13" s="1"/>
      <c r="ET13" s="22">
        <f t="shared" ref="ET13:EZ13" si="18">COUNTA(ET15:ET115)</f>
        <v>83</v>
      </c>
      <c r="EU13" s="23">
        <f t="shared" si="18"/>
        <v>83</v>
      </c>
      <c r="EV13" s="23">
        <f t="shared" si="18"/>
        <v>83</v>
      </c>
      <c r="EW13" s="23">
        <f t="shared" si="18"/>
        <v>83</v>
      </c>
      <c r="EX13" s="23">
        <f t="shared" si="18"/>
        <v>83</v>
      </c>
      <c r="EY13" s="23">
        <f t="shared" si="18"/>
        <v>83</v>
      </c>
      <c r="EZ13" s="24">
        <f t="shared" si="18"/>
        <v>83</v>
      </c>
      <c r="FA13" s="1"/>
      <c r="FB13" s="22">
        <f t="shared" ref="FB13:FH13" si="19">COUNTA(FB15:FB115)</f>
        <v>83</v>
      </c>
      <c r="FC13" s="23">
        <f t="shared" si="19"/>
        <v>83</v>
      </c>
      <c r="FD13" s="23">
        <f t="shared" si="19"/>
        <v>83</v>
      </c>
      <c r="FE13" s="23">
        <f t="shared" si="19"/>
        <v>83</v>
      </c>
      <c r="FF13" s="23">
        <f t="shared" si="19"/>
        <v>83</v>
      </c>
      <c r="FG13" s="23">
        <f t="shared" si="19"/>
        <v>83</v>
      </c>
      <c r="FH13" s="24">
        <f t="shared" si="19"/>
        <v>83</v>
      </c>
      <c r="FJ13" s="22">
        <f t="shared" ref="FJ13:FP13" si="20">COUNTA(FJ15:FJ115)</f>
        <v>83</v>
      </c>
      <c r="FK13" s="23">
        <f t="shared" si="20"/>
        <v>83</v>
      </c>
      <c r="FL13" s="23">
        <f t="shared" si="20"/>
        <v>83</v>
      </c>
      <c r="FM13" s="23">
        <f t="shared" si="20"/>
        <v>83</v>
      </c>
      <c r="FN13" s="23">
        <f t="shared" si="20"/>
        <v>83</v>
      </c>
      <c r="FO13" s="23">
        <f t="shared" si="20"/>
        <v>83</v>
      </c>
      <c r="FP13" s="24">
        <f t="shared" si="20"/>
        <v>83</v>
      </c>
      <c r="FQ13" s="1"/>
      <c r="FR13" s="22">
        <f t="shared" ref="FR13:FX13" si="21">COUNTA(FR15:FR115)</f>
        <v>83</v>
      </c>
      <c r="FS13" s="23">
        <f t="shared" si="21"/>
        <v>83</v>
      </c>
      <c r="FT13" s="23">
        <f t="shared" si="21"/>
        <v>83</v>
      </c>
      <c r="FU13" s="23">
        <f t="shared" si="21"/>
        <v>83</v>
      </c>
      <c r="FV13" s="23">
        <f t="shared" si="21"/>
        <v>83</v>
      </c>
      <c r="FW13" s="23">
        <f t="shared" si="21"/>
        <v>83</v>
      </c>
      <c r="FX13" s="24">
        <f t="shared" si="21"/>
        <v>83</v>
      </c>
      <c r="FY13" s="1"/>
      <c r="FZ13" s="22">
        <f t="shared" ref="FZ13:GF13" si="22">COUNTA(FZ15:FZ115)</f>
        <v>83</v>
      </c>
      <c r="GA13" s="23">
        <f t="shared" si="22"/>
        <v>83</v>
      </c>
      <c r="GB13" s="23">
        <f t="shared" si="22"/>
        <v>83</v>
      </c>
      <c r="GC13" s="23">
        <f t="shared" si="22"/>
        <v>83</v>
      </c>
      <c r="GD13" s="23">
        <f t="shared" si="22"/>
        <v>83</v>
      </c>
      <c r="GE13" s="23">
        <f t="shared" si="22"/>
        <v>83</v>
      </c>
      <c r="GF13" s="24">
        <f t="shared" si="22"/>
        <v>83</v>
      </c>
      <c r="GG13" s="1"/>
      <c r="GH13" s="22">
        <f t="shared" ref="GH13:GN13" si="23">COUNTA(GH15:GH115)</f>
        <v>83</v>
      </c>
      <c r="GI13" s="23">
        <f t="shared" si="23"/>
        <v>83</v>
      </c>
      <c r="GJ13" s="23">
        <f t="shared" si="23"/>
        <v>83</v>
      </c>
      <c r="GK13" s="23">
        <f t="shared" si="23"/>
        <v>83</v>
      </c>
      <c r="GL13" s="23">
        <f t="shared" si="23"/>
        <v>83</v>
      </c>
      <c r="GM13" s="23">
        <f t="shared" si="23"/>
        <v>83</v>
      </c>
      <c r="GN13" s="24">
        <f t="shared" si="23"/>
        <v>83</v>
      </c>
      <c r="GO13" s="1"/>
      <c r="GP13" s="22">
        <f t="shared" ref="GP13:GV13" si="24">COUNTA(GP15:GP115)</f>
        <v>83</v>
      </c>
      <c r="GQ13" s="23">
        <f t="shared" si="24"/>
        <v>83</v>
      </c>
      <c r="GR13" s="23">
        <f t="shared" si="24"/>
        <v>83</v>
      </c>
      <c r="GS13" s="23">
        <f t="shared" si="24"/>
        <v>83</v>
      </c>
      <c r="GT13" s="23">
        <f t="shared" si="24"/>
        <v>83</v>
      </c>
      <c r="GU13" s="23">
        <f t="shared" si="24"/>
        <v>83</v>
      </c>
      <c r="GV13" s="24">
        <f t="shared" si="24"/>
        <v>83</v>
      </c>
      <c r="GW13" s="1"/>
      <c r="GX13" s="22">
        <f t="shared" ref="GX13:HD13" si="25">COUNTA(GX15:GX115)</f>
        <v>83</v>
      </c>
      <c r="GY13" s="23">
        <f t="shared" si="25"/>
        <v>83</v>
      </c>
      <c r="GZ13" s="23">
        <f t="shared" si="25"/>
        <v>83</v>
      </c>
      <c r="HA13" s="23">
        <f t="shared" si="25"/>
        <v>83</v>
      </c>
      <c r="HB13" s="23">
        <f t="shared" si="25"/>
        <v>83</v>
      </c>
      <c r="HC13" s="23">
        <f t="shared" si="25"/>
        <v>83</v>
      </c>
      <c r="HD13" s="24">
        <f t="shared" si="25"/>
        <v>83</v>
      </c>
      <c r="HE13" s="1"/>
      <c r="HF13" s="22">
        <f t="shared" ref="HF13:HL13" si="26">COUNTA(HF15:HF115)</f>
        <v>83</v>
      </c>
      <c r="HG13" s="23">
        <f t="shared" si="26"/>
        <v>83</v>
      </c>
      <c r="HH13" s="23">
        <f t="shared" si="26"/>
        <v>83</v>
      </c>
      <c r="HI13" s="23">
        <f t="shared" si="26"/>
        <v>83</v>
      </c>
      <c r="HJ13" s="23">
        <f t="shared" si="26"/>
        <v>83</v>
      </c>
      <c r="HK13" s="23">
        <f t="shared" si="26"/>
        <v>83</v>
      </c>
      <c r="HL13" s="24">
        <f t="shared" si="26"/>
        <v>83</v>
      </c>
      <c r="HM13" s="1"/>
      <c r="HN13" s="22">
        <f t="shared" ref="HN13:HT13" si="27">COUNTA(HN15:HN115)</f>
        <v>83</v>
      </c>
      <c r="HO13" s="23">
        <f t="shared" si="27"/>
        <v>83</v>
      </c>
      <c r="HP13" s="23">
        <f t="shared" si="27"/>
        <v>83</v>
      </c>
      <c r="HQ13" s="23">
        <f t="shared" si="27"/>
        <v>83</v>
      </c>
      <c r="HR13" s="23">
        <f t="shared" si="27"/>
        <v>83</v>
      </c>
      <c r="HS13" s="23">
        <f t="shared" si="27"/>
        <v>83</v>
      </c>
      <c r="HT13" s="24">
        <f t="shared" si="27"/>
        <v>83</v>
      </c>
      <c r="HU13" s="1"/>
      <c r="HV13" s="22">
        <f t="shared" ref="HV13:IB13" si="28">COUNTA(HV15:HV115)</f>
        <v>83</v>
      </c>
      <c r="HW13" s="23">
        <f t="shared" si="28"/>
        <v>83</v>
      </c>
      <c r="HX13" s="23">
        <f t="shared" si="28"/>
        <v>83</v>
      </c>
      <c r="HY13" s="23">
        <f t="shared" si="28"/>
        <v>83</v>
      </c>
      <c r="HZ13" s="23">
        <f t="shared" si="28"/>
        <v>83</v>
      </c>
      <c r="IA13" s="23">
        <f t="shared" si="28"/>
        <v>83</v>
      </c>
      <c r="IB13" s="24">
        <f t="shared" si="28"/>
        <v>83</v>
      </c>
      <c r="IC13" s="1"/>
      <c r="ID13" s="22">
        <f t="shared" ref="ID13:IJ13" si="29">COUNTA(ID15:ID115)</f>
        <v>83</v>
      </c>
      <c r="IE13" s="23">
        <f t="shared" si="29"/>
        <v>83</v>
      </c>
      <c r="IF13" s="23">
        <f t="shared" si="29"/>
        <v>83</v>
      </c>
      <c r="IG13" s="23">
        <f t="shared" si="29"/>
        <v>83</v>
      </c>
      <c r="IH13" s="23">
        <f t="shared" si="29"/>
        <v>83</v>
      </c>
      <c r="II13" s="23">
        <f t="shared" si="29"/>
        <v>83</v>
      </c>
      <c r="IJ13" s="24">
        <f t="shared" si="29"/>
        <v>83</v>
      </c>
    </row>
    <row r="14" spans="1:244">
      <c r="A14" s="25"/>
      <c r="B14" s="227"/>
      <c r="C14" s="36">
        <v>1384</v>
      </c>
      <c r="D14" s="25"/>
      <c r="E14" s="25"/>
      <c r="F14" s="26" t="s">
        <v>13</v>
      </c>
      <c r="G14" s="27" t="s">
        <v>14</v>
      </c>
      <c r="H14" s="28" t="s">
        <v>15</v>
      </c>
      <c r="I14" s="28" t="s">
        <v>16</v>
      </c>
      <c r="J14" s="28" t="s">
        <v>17</v>
      </c>
      <c r="K14" s="28" t="s">
        <v>18</v>
      </c>
      <c r="L14" s="29" t="s">
        <v>19</v>
      </c>
      <c r="M14" s="30"/>
      <c r="N14" s="26" t="s">
        <v>13</v>
      </c>
      <c r="O14" s="27" t="s">
        <v>14</v>
      </c>
      <c r="P14" s="28" t="s">
        <v>15</v>
      </c>
      <c r="Q14" s="28" t="s">
        <v>16</v>
      </c>
      <c r="R14" s="28" t="s">
        <v>17</v>
      </c>
      <c r="S14" s="28" t="s">
        <v>18</v>
      </c>
      <c r="T14" s="29" t="s">
        <v>19</v>
      </c>
      <c r="U14" s="30"/>
      <c r="V14" s="26" t="s">
        <v>13</v>
      </c>
      <c r="W14" s="27" t="s">
        <v>14</v>
      </c>
      <c r="X14" s="28" t="s">
        <v>15</v>
      </c>
      <c r="Y14" s="28" t="s">
        <v>16</v>
      </c>
      <c r="Z14" s="28" t="s">
        <v>17</v>
      </c>
      <c r="AA14" s="28" t="s">
        <v>18</v>
      </c>
      <c r="AB14" s="29" t="s">
        <v>19</v>
      </c>
      <c r="AC14" s="30"/>
      <c r="AD14" s="26" t="s">
        <v>13</v>
      </c>
      <c r="AE14" s="27" t="s">
        <v>14</v>
      </c>
      <c r="AF14" s="28" t="s">
        <v>15</v>
      </c>
      <c r="AG14" s="28" t="s">
        <v>16</v>
      </c>
      <c r="AH14" s="28" t="s">
        <v>17</v>
      </c>
      <c r="AI14" s="28" t="s">
        <v>18</v>
      </c>
      <c r="AJ14" s="29" t="s">
        <v>19</v>
      </c>
      <c r="AK14" s="30"/>
      <c r="AL14" s="26" t="s">
        <v>13</v>
      </c>
      <c r="AM14" s="27" t="s">
        <v>14</v>
      </c>
      <c r="AN14" s="28" t="s">
        <v>15</v>
      </c>
      <c r="AO14" s="28" t="s">
        <v>16</v>
      </c>
      <c r="AP14" s="28" t="s">
        <v>17</v>
      </c>
      <c r="AQ14" s="28" t="s">
        <v>18</v>
      </c>
      <c r="AR14" s="29" t="s">
        <v>19</v>
      </c>
      <c r="AS14" s="30"/>
      <c r="AT14" s="26" t="s">
        <v>13</v>
      </c>
      <c r="AU14" s="27" t="s">
        <v>14</v>
      </c>
      <c r="AV14" s="28" t="s">
        <v>15</v>
      </c>
      <c r="AW14" s="28" t="s">
        <v>16</v>
      </c>
      <c r="AX14" s="28" t="s">
        <v>17</v>
      </c>
      <c r="AY14" s="28" t="s">
        <v>18</v>
      </c>
      <c r="AZ14" s="29" t="s">
        <v>19</v>
      </c>
      <c r="BA14" s="30"/>
      <c r="BB14" s="26" t="s">
        <v>13</v>
      </c>
      <c r="BC14" s="27" t="s">
        <v>14</v>
      </c>
      <c r="BD14" s="28" t="s">
        <v>15</v>
      </c>
      <c r="BE14" s="28" t="s">
        <v>16</v>
      </c>
      <c r="BF14" s="28" t="s">
        <v>17</v>
      </c>
      <c r="BG14" s="28" t="s">
        <v>18</v>
      </c>
      <c r="BH14" s="29" t="s">
        <v>19</v>
      </c>
      <c r="BI14" s="30"/>
      <c r="BJ14" s="26" t="s">
        <v>13</v>
      </c>
      <c r="BK14" s="27" t="s">
        <v>14</v>
      </c>
      <c r="BL14" s="28" t="s">
        <v>15</v>
      </c>
      <c r="BM14" s="28" t="s">
        <v>16</v>
      </c>
      <c r="BN14" s="28" t="s">
        <v>17</v>
      </c>
      <c r="BO14" s="28" t="s">
        <v>18</v>
      </c>
      <c r="BP14" s="29" t="s">
        <v>19</v>
      </c>
      <c r="BQ14" s="30"/>
      <c r="BR14" s="26" t="s">
        <v>13</v>
      </c>
      <c r="BS14" s="27" t="s">
        <v>14</v>
      </c>
      <c r="BT14" s="28" t="s">
        <v>15</v>
      </c>
      <c r="BU14" s="28" t="s">
        <v>16</v>
      </c>
      <c r="BV14" s="28" t="s">
        <v>17</v>
      </c>
      <c r="BW14" s="28" t="s">
        <v>18</v>
      </c>
      <c r="BX14" s="29" t="s">
        <v>19</v>
      </c>
      <c r="BY14" s="30"/>
      <c r="BZ14" s="26" t="s">
        <v>13</v>
      </c>
      <c r="CA14" s="27" t="s">
        <v>14</v>
      </c>
      <c r="CB14" s="28" t="s">
        <v>15</v>
      </c>
      <c r="CC14" s="28" t="s">
        <v>16</v>
      </c>
      <c r="CD14" s="28" t="s">
        <v>17</v>
      </c>
      <c r="CE14" s="28" t="s">
        <v>18</v>
      </c>
      <c r="CF14" s="29" t="s">
        <v>19</v>
      </c>
      <c r="CH14" s="26" t="s">
        <v>13</v>
      </c>
      <c r="CI14" s="27" t="s">
        <v>14</v>
      </c>
      <c r="CJ14" s="28" t="s">
        <v>15</v>
      </c>
      <c r="CK14" s="28" t="s">
        <v>16</v>
      </c>
      <c r="CL14" s="28" t="s">
        <v>17</v>
      </c>
      <c r="CM14" s="28" t="s">
        <v>18</v>
      </c>
      <c r="CN14" s="29" t="s">
        <v>19</v>
      </c>
      <c r="CO14" s="30"/>
      <c r="CP14" s="26" t="s">
        <v>13</v>
      </c>
      <c r="CQ14" s="27" t="s">
        <v>14</v>
      </c>
      <c r="CR14" s="28" t="s">
        <v>15</v>
      </c>
      <c r="CS14" s="28" t="s">
        <v>16</v>
      </c>
      <c r="CT14" s="28" t="s">
        <v>17</v>
      </c>
      <c r="CU14" s="28" t="s">
        <v>18</v>
      </c>
      <c r="CV14" s="29" t="s">
        <v>19</v>
      </c>
      <c r="CW14" s="30"/>
      <c r="CX14" s="26" t="s">
        <v>13</v>
      </c>
      <c r="CY14" s="27" t="s">
        <v>14</v>
      </c>
      <c r="CZ14" s="28" t="s">
        <v>15</v>
      </c>
      <c r="DA14" s="28" t="s">
        <v>16</v>
      </c>
      <c r="DB14" s="28" t="s">
        <v>17</v>
      </c>
      <c r="DC14" s="28" t="s">
        <v>18</v>
      </c>
      <c r="DD14" s="29" t="s">
        <v>19</v>
      </c>
      <c r="DE14" s="30"/>
      <c r="DF14" s="26" t="s">
        <v>13</v>
      </c>
      <c r="DG14" s="27" t="s">
        <v>14</v>
      </c>
      <c r="DH14" s="28" t="s">
        <v>15</v>
      </c>
      <c r="DI14" s="28" t="s">
        <v>16</v>
      </c>
      <c r="DJ14" s="28" t="s">
        <v>17</v>
      </c>
      <c r="DK14" s="28" t="s">
        <v>18</v>
      </c>
      <c r="DL14" s="29" t="s">
        <v>19</v>
      </c>
      <c r="DM14" s="30"/>
      <c r="DN14" s="26" t="s">
        <v>13</v>
      </c>
      <c r="DO14" s="27" t="s">
        <v>14</v>
      </c>
      <c r="DP14" s="28" t="s">
        <v>15</v>
      </c>
      <c r="DQ14" s="28" t="s">
        <v>16</v>
      </c>
      <c r="DR14" s="28" t="s">
        <v>17</v>
      </c>
      <c r="DS14" s="28" t="s">
        <v>18</v>
      </c>
      <c r="DT14" s="29" t="s">
        <v>19</v>
      </c>
      <c r="DU14" s="30"/>
      <c r="DV14" s="26" t="s">
        <v>13</v>
      </c>
      <c r="DW14" s="27" t="s">
        <v>14</v>
      </c>
      <c r="DX14" s="28" t="s">
        <v>15</v>
      </c>
      <c r="DY14" s="28" t="s">
        <v>16</v>
      </c>
      <c r="DZ14" s="28" t="s">
        <v>17</v>
      </c>
      <c r="EA14" s="28" t="s">
        <v>18</v>
      </c>
      <c r="EB14" s="29" t="s">
        <v>19</v>
      </c>
      <c r="EC14" s="30"/>
      <c r="ED14" s="26" t="s">
        <v>13</v>
      </c>
      <c r="EE14" s="27" t="s">
        <v>14</v>
      </c>
      <c r="EF14" s="28" t="s">
        <v>15</v>
      </c>
      <c r="EG14" s="28" t="s">
        <v>16</v>
      </c>
      <c r="EH14" s="28" t="s">
        <v>17</v>
      </c>
      <c r="EI14" s="28" t="s">
        <v>18</v>
      </c>
      <c r="EJ14" s="29" t="s">
        <v>19</v>
      </c>
      <c r="EK14" s="30"/>
      <c r="EL14" s="26" t="s">
        <v>13</v>
      </c>
      <c r="EM14" s="27" t="s">
        <v>14</v>
      </c>
      <c r="EN14" s="28" t="s">
        <v>15</v>
      </c>
      <c r="EO14" s="28" t="s">
        <v>16</v>
      </c>
      <c r="EP14" s="28" t="s">
        <v>17</v>
      </c>
      <c r="EQ14" s="28" t="s">
        <v>18</v>
      </c>
      <c r="ER14" s="29" t="s">
        <v>19</v>
      </c>
      <c r="ES14" s="30"/>
      <c r="ET14" s="26" t="s">
        <v>13</v>
      </c>
      <c r="EU14" s="27" t="s">
        <v>14</v>
      </c>
      <c r="EV14" s="28" t="s">
        <v>15</v>
      </c>
      <c r="EW14" s="28" t="s">
        <v>16</v>
      </c>
      <c r="EX14" s="28" t="s">
        <v>17</v>
      </c>
      <c r="EY14" s="28" t="s">
        <v>18</v>
      </c>
      <c r="EZ14" s="29" t="s">
        <v>19</v>
      </c>
      <c r="FA14" s="30"/>
      <c r="FB14" s="26" t="s">
        <v>13</v>
      </c>
      <c r="FC14" s="27" t="s">
        <v>14</v>
      </c>
      <c r="FD14" s="28" t="s">
        <v>15</v>
      </c>
      <c r="FE14" s="28" t="s">
        <v>16</v>
      </c>
      <c r="FF14" s="28" t="s">
        <v>17</v>
      </c>
      <c r="FG14" s="28" t="s">
        <v>18</v>
      </c>
      <c r="FH14" s="29" t="s">
        <v>19</v>
      </c>
      <c r="FJ14" s="26" t="s">
        <v>13</v>
      </c>
      <c r="FK14" s="27" t="s">
        <v>14</v>
      </c>
      <c r="FL14" s="28" t="s">
        <v>15</v>
      </c>
      <c r="FM14" s="28" t="s">
        <v>16</v>
      </c>
      <c r="FN14" s="28" t="s">
        <v>17</v>
      </c>
      <c r="FO14" s="28" t="s">
        <v>18</v>
      </c>
      <c r="FP14" s="29" t="s">
        <v>19</v>
      </c>
      <c r="FQ14" s="30"/>
      <c r="FR14" s="26" t="s">
        <v>13</v>
      </c>
      <c r="FS14" s="27" t="s">
        <v>14</v>
      </c>
      <c r="FT14" s="28" t="s">
        <v>15</v>
      </c>
      <c r="FU14" s="28" t="s">
        <v>16</v>
      </c>
      <c r="FV14" s="28" t="s">
        <v>17</v>
      </c>
      <c r="FW14" s="28" t="s">
        <v>18</v>
      </c>
      <c r="FX14" s="29" t="s">
        <v>19</v>
      </c>
      <c r="FY14" s="30"/>
      <c r="FZ14" s="26" t="s">
        <v>13</v>
      </c>
      <c r="GA14" s="27" t="s">
        <v>14</v>
      </c>
      <c r="GB14" s="28" t="s">
        <v>15</v>
      </c>
      <c r="GC14" s="28" t="s">
        <v>16</v>
      </c>
      <c r="GD14" s="28" t="s">
        <v>17</v>
      </c>
      <c r="GE14" s="28" t="s">
        <v>18</v>
      </c>
      <c r="GF14" s="29" t="s">
        <v>19</v>
      </c>
      <c r="GG14" s="30"/>
      <c r="GH14" s="26" t="s">
        <v>13</v>
      </c>
      <c r="GI14" s="27" t="s">
        <v>14</v>
      </c>
      <c r="GJ14" s="28" t="s">
        <v>15</v>
      </c>
      <c r="GK14" s="28" t="s">
        <v>16</v>
      </c>
      <c r="GL14" s="28" t="s">
        <v>17</v>
      </c>
      <c r="GM14" s="28" t="s">
        <v>18</v>
      </c>
      <c r="GN14" s="29" t="s">
        <v>19</v>
      </c>
      <c r="GO14" s="30"/>
      <c r="GP14" s="26" t="s">
        <v>13</v>
      </c>
      <c r="GQ14" s="27" t="s">
        <v>14</v>
      </c>
      <c r="GR14" s="28" t="s">
        <v>15</v>
      </c>
      <c r="GS14" s="28" t="s">
        <v>16</v>
      </c>
      <c r="GT14" s="28" t="s">
        <v>17</v>
      </c>
      <c r="GU14" s="28" t="s">
        <v>18</v>
      </c>
      <c r="GV14" s="29" t="s">
        <v>19</v>
      </c>
      <c r="GW14" s="30"/>
      <c r="GX14" s="26" t="s">
        <v>13</v>
      </c>
      <c r="GY14" s="27" t="s">
        <v>14</v>
      </c>
      <c r="GZ14" s="28" t="s">
        <v>15</v>
      </c>
      <c r="HA14" s="28" t="s">
        <v>16</v>
      </c>
      <c r="HB14" s="28" t="s">
        <v>17</v>
      </c>
      <c r="HC14" s="28" t="s">
        <v>18</v>
      </c>
      <c r="HD14" s="29" t="s">
        <v>19</v>
      </c>
      <c r="HE14" s="30"/>
      <c r="HF14" s="26" t="s">
        <v>13</v>
      </c>
      <c r="HG14" s="27" t="s">
        <v>14</v>
      </c>
      <c r="HH14" s="28" t="s">
        <v>15</v>
      </c>
      <c r="HI14" s="28" t="s">
        <v>16</v>
      </c>
      <c r="HJ14" s="28" t="s">
        <v>17</v>
      </c>
      <c r="HK14" s="28" t="s">
        <v>18</v>
      </c>
      <c r="HL14" s="29" t="s">
        <v>19</v>
      </c>
      <c r="HM14" s="30"/>
      <c r="HN14" s="26" t="s">
        <v>13</v>
      </c>
      <c r="HO14" s="27" t="s">
        <v>14</v>
      </c>
      <c r="HP14" s="28" t="s">
        <v>15</v>
      </c>
      <c r="HQ14" s="28" t="s">
        <v>16</v>
      </c>
      <c r="HR14" s="28" t="s">
        <v>17</v>
      </c>
      <c r="HS14" s="28" t="s">
        <v>18</v>
      </c>
      <c r="HT14" s="29" t="s">
        <v>19</v>
      </c>
      <c r="HU14" s="30"/>
      <c r="HV14" s="26" t="s">
        <v>13</v>
      </c>
      <c r="HW14" s="27" t="s">
        <v>14</v>
      </c>
      <c r="HX14" s="28" t="s">
        <v>15</v>
      </c>
      <c r="HY14" s="28" t="s">
        <v>16</v>
      </c>
      <c r="HZ14" s="28" t="s">
        <v>17</v>
      </c>
      <c r="IA14" s="28" t="s">
        <v>18</v>
      </c>
      <c r="IB14" s="29" t="s">
        <v>19</v>
      </c>
      <c r="IC14" s="30"/>
      <c r="ID14" s="26" t="s">
        <v>13</v>
      </c>
      <c r="IE14" s="27" t="s">
        <v>14</v>
      </c>
      <c r="IF14" s="28" t="s">
        <v>15</v>
      </c>
      <c r="IG14" s="28" t="s">
        <v>16</v>
      </c>
      <c r="IH14" s="28" t="s">
        <v>17</v>
      </c>
      <c r="II14" s="28" t="s">
        <v>18</v>
      </c>
      <c r="IJ14" s="29" t="s">
        <v>19</v>
      </c>
    </row>
    <row r="15" spans="1:244">
      <c r="B15" s="227"/>
      <c r="C15" s="36">
        <v>1400</v>
      </c>
      <c r="F15" s="31">
        <v>44124</v>
      </c>
      <c r="G15" s="32">
        <v>0</v>
      </c>
      <c r="H15" s="33">
        <v>2777</v>
      </c>
      <c r="I15" s="33">
        <v>2777</v>
      </c>
      <c r="J15" s="33">
        <v>2745</v>
      </c>
      <c r="K15" s="33">
        <v>2745</v>
      </c>
      <c r="L15" s="8">
        <v>10600</v>
      </c>
      <c r="M15"/>
      <c r="N15" s="31">
        <v>44124</v>
      </c>
      <c r="O15" s="32">
        <v>0</v>
      </c>
      <c r="P15" s="33">
        <v>419</v>
      </c>
      <c r="Q15" s="33">
        <v>420</v>
      </c>
      <c r="R15" s="33">
        <v>411</v>
      </c>
      <c r="S15" s="33">
        <v>412</v>
      </c>
      <c r="T15" s="8">
        <v>2063400</v>
      </c>
      <c r="U15"/>
      <c r="V15" s="31">
        <v>44124</v>
      </c>
      <c r="W15" s="32">
        <v>0</v>
      </c>
      <c r="X15" s="33">
        <v>2233</v>
      </c>
      <c r="Y15" s="33">
        <v>2238</v>
      </c>
      <c r="Z15" s="33">
        <v>2186</v>
      </c>
      <c r="AA15" s="33">
        <v>2193</v>
      </c>
      <c r="AB15" s="8">
        <v>148200</v>
      </c>
      <c r="AC15"/>
      <c r="AD15" s="31">
        <v>44124</v>
      </c>
      <c r="AE15" s="32">
        <v>0</v>
      </c>
      <c r="AF15" s="33">
        <v>915</v>
      </c>
      <c r="AG15" s="33">
        <v>918</v>
      </c>
      <c r="AH15" s="33">
        <v>908</v>
      </c>
      <c r="AI15" s="33">
        <v>908</v>
      </c>
      <c r="AJ15" s="8">
        <v>700</v>
      </c>
      <c r="AK15"/>
      <c r="AL15" s="31">
        <v>44124</v>
      </c>
      <c r="AM15" s="32">
        <v>0</v>
      </c>
      <c r="AN15" s="33">
        <v>2070</v>
      </c>
      <c r="AO15" s="33">
        <v>2085</v>
      </c>
      <c r="AP15" s="33">
        <v>2053</v>
      </c>
      <c r="AQ15" s="33">
        <v>2056</v>
      </c>
      <c r="AR15" s="8">
        <v>119600</v>
      </c>
      <c r="AS15"/>
      <c r="AT15" s="31">
        <v>44124</v>
      </c>
      <c r="AU15" s="32">
        <v>0</v>
      </c>
      <c r="AV15" s="33">
        <v>1548</v>
      </c>
      <c r="AW15" s="33">
        <v>1548</v>
      </c>
      <c r="AX15" s="33">
        <v>1533</v>
      </c>
      <c r="AY15" s="33">
        <v>1533</v>
      </c>
      <c r="AZ15" s="8">
        <v>2300</v>
      </c>
      <c r="BA15"/>
      <c r="BB15" s="31">
        <v>44124</v>
      </c>
      <c r="BC15" s="32">
        <v>0</v>
      </c>
      <c r="BD15" s="33">
        <v>3850</v>
      </c>
      <c r="BE15" s="33">
        <v>3850</v>
      </c>
      <c r="BF15" s="33">
        <v>3770</v>
      </c>
      <c r="BG15" s="33">
        <v>3795</v>
      </c>
      <c r="BH15" s="8">
        <v>55600</v>
      </c>
      <c r="BI15"/>
      <c r="BJ15" s="31">
        <v>44124</v>
      </c>
      <c r="BK15" s="32">
        <v>0</v>
      </c>
      <c r="BL15" s="33">
        <v>2257</v>
      </c>
      <c r="BM15" s="33">
        <v>2259</v>
      </c>
      <c r="BN15" s="33">
        <v>2221</v>
      </c>
      <c r="BO15" s="33">
        <v>2229</v>
      </c>
      <c r="BP15" s="8">
        <v>107800</v>
      </c>
      <c r="BQ15"/>
      <c r="BR15" s="31">
        <v>44124</v>
      </c>
      <c r="BS15" s="32">
        <v>0</v>
      </c>
      <c r="BT15" s="33">
        <v>1322</v>
      </c>
      <c r="BU15" s="33">
        <v>1370</v>
      </c>
      <c r="BV15" s="33">
        <v>1307</v>
      </c>
      <c r="BW15" s="33">
        <v>1370</v>
      </c>
      <c r="BX15" s="8">
        <v>19000</v>
      </c>
      <c r="BY15"/>
      <c r="BZ15" s="31">
        <v>44124</v>
      </c>
      <c r="CA15" s="32">
        <v>0</v>
      </c>
      <c r="CB15" s="33">
        <v>3360</v>
      </c>
      <c r="CC15" s="33">
        <v>3495</v>
      </c>
      <c r="CD15" s="33">
        <v>3355</v>
      </c>
      <c r="CE15" s="33">
        <v>3465</v>
      </c>
      <c r="CF15" s="8">
        <v>2200</v>
      </c>
      <c r="CH15" s="31">
        <v>44124</v>
      </c>
      <c r="CI15" s="32">
        <v>0</v>
      </c>
      <c r="CJ15" s="33">
        <v>939</v>
      </c>
      <c r="CK15" s="33">
        <v>951</v>
      </c>
      <c r="CL15" s="33">
        <v>933</v>
      </c>
      <c r="CM15" s="33">
        <v>951</v>
      </c>
      <c r="CN15" s="8">
        <v>800</v>
      </c>
      <c r="CO15"/>
      <c r="CP15" s="31">
        <v>44124</v>
      </c>
      <c r="CQ15" s="32">
        <v>0</v>
      </c>
      <c r="CR15" s="33">
        <v>2237</v>
      </c>
      <c r="CS15" s="33">
        <v>2237</v>
      </c>
      <c r="CT15" s="33">
        <v>2237</v>
      </c>
      <c r="CU15" s="33">
        <v>2237</v>
      </c>
      <c r="CV15" s="8">
        <v>900</v>
      </c>
      <c r="CW15"/>
      <c r="CX15" s="31">
        <v>44124</v>
      </c>
      <c r="CY15" s="32">
        <v>0</v>
      </c>
      <c r="CZ15" s="33">
        <v>673</v>
      </c>
      <c r="DA15" s="33">
        <v>676</v>
      </c>
      <c r="DB15" s="33">
        <v>672</v>
      </c>
      <c r="DC15" s="33">
        <v>672</v>
      </c>
      <c r="DD15" s="8">
        <v>1700</v>
      </c>
      <c r="DE15"/>
      <c r="DF15" s="31">
        <v>44124</v>
      </c>
      <c r="DG15" s="32">
        <v>0</v>
      </c>
      <c r="DH15" s="33">
        <v>234</v>
      </c>
      <c r="DI15" s="33">
        <v>247</v>
      </c>
      <c r="DJ15" s="33">
        <v>231</v>
      </c>
      <c r="DK15" s="33">
        <v>241</v>
      </c>
      <c r="DL15" s="8">
        <v>66200</v>
      </c>
      <c r="DM15"/>
      <c r="DN15" s="31">
        <v>44124</v>
      </c>
      <c r="DO15" s="32">
        <v>0</v>
      </c>
      <c r="DP15" s="33">
        <v>714</v>
      </c>
      <c r="DQ15" s="33">
        <v>717</v>
      </c>
      <c r="DR15" s="33">
        <v>700</v>
      </c>
      <c r="DS15" s="33">
        <v>701</v>
      </c>
      <c r="DT15" s="8">
        <v>7100</v>
      </c>
      <c r="DU15"/>
      <c r="DV15" s="31">
        <v>44124</v>
      </c>
      <c r="DW15" s="32">
        <v>0</v>
      </c>
      <c r="DX15" s="33">
        <v>3000</v>
      </c>
      <c r="DY15" s="33">
        <v>3330</v>
      </c>
      <c r="DZ15" s="33">
        <v>3000</v>
      </c>
      <c r="EA15" s="33">
        <v>3245</v>
      </c>
      <c r="EB15" s="8">
        <v>538100</v>
      </c>
      <c r="EC15"/>
      <c r="ED15" s="31">
        <v>44124</v>
      </c>
      <c r="EE15" s="32">
        <v>0</v>
      </c>
      <c r="EF15" s="33">
        <v>1993</v>
      </c>
      <c r="EG15" s="33">
        <v>2042</v>
      </c>
      <c r="EH15" s="33">
        <v>1982</v>
      </c>
      <c r="EI15" s="33">
        <v>2000</v>
      </c>
      <c r="EJ15" s="8">
        <v>96400</v>
      </c>
      <c r="EK15"/>
      <c r="EL15" s="31">
        <v>44124</v>
      </c>
      <c r="EM15" s="32">
        <v>0</v>
      </c>
      <c r="EN15" s="33">
        <v>5210</v>
      </c>
      <c r="EO15" s="33">
        <v>5250</v>
      </c>
      <c r="EP15" s="33">
        <v>5180</v>
      </c>
      <c r="EQ15" s="33">
        <v>5210</v>
      </c>
      <c r="ER15" s="8">
        <v>78400</v>
      </c>
      <c r="ES15"/>
      <c r="ET15" s="31">
        <v>44124</v>
      </c>
      <c r="EU15" s="32">
        <v>0</v>
      </c>
      <c r="EV15" s="33">
        <v>1585</v>
      </c>
      <c r="EW15" s="33">
        <v>1585</v>
      </c>
      <c r="EX15" s="33">
        <v>1552</v>
      </c>
      <c r="EY15" s="33">
        <v>1552</v>
      </c>
      <c r="EZ15" s="8">
        <v>168900</v>
      </c>
      <c r="FA15"/>
      <c r="FB15" s="31">
        <v>44124</v>
      </c>
      <c r="FC15" s="32">
        <v>0</v>
      </c>
      <c r="FD15" s="33">
        <v>292</v>
      </c>
      <c r="FE15" s="33">
        <v>298</v>
      </c>
      <c r="FF15" s="33">
        <v>288</v>
      </c>
      <c r="FG15" s="33">
        <v>298</v>
      </c>
      <c r="FH15" s="8">
        <v>90000</v>
      </c>
      <c r="FJ15" s="31">
        <v>44124</v>
      </c>
      <c r="FK15" s="32">
        <v>0</v>
      </c>
      <c r="FL15" s="33">
        <v>1470</v>
      </c>
      <c r="FM15" s="33">
        <v>1516</v>
      </c>
      <c r="FN15" s="33">
        <v>1470</v>
      </c>
      <c r="FO15" s="33">
        <v>1496</v>
      </c>
      <c r="FP15" s="8">
        <v>400700</v>
      </c>
      <c r="FQ15"/>
      <c r="FR15" s="31">
        <v>44124</v>
      </c>
      <c r="FS15" s="32">
        <v>0</v>
      </c>
      <c r="FT15" s="33">
        <v>685</v>
      </c>
      <c r="FU15" s="33">
        <v>687</v>
      </c>
      <c r="FV15" s="33">
        <v>682</v>
      </c>
      <c r="FW15" s="33">
        <v>687</v>
      </c>
      <c r="FX15" s="8">
        <v>3300</v>
      </c>
      <c r="FY15"/>
      <c r="FZ15" s="31">
        <v>44124</v>
      </c>
      <c r="GA15" s="32">
        <v>0</v>
      </c>
      <c r="GB15" s="33">
        <v>722</v>
      </c>
      <c r="GC15" s="33">
        <v>724</v>
      </c>
      <c r="GD15" s="33">
        <v>706</v>
      </c>
      <c r="GE15" s="33">
        <v>706</v>
      </c>
      <c r="GF15" s="8">
        <v>35700</v>
      </c>
      <c r="GG15"/>
      <c r="GH15" s="31">
        <v>44124</v>
      </c>
      <c r="GI15" s="32">
        <v>0</v>
      </c>
      <c r="GJ15" s="33">
        <v>722</v>
      </c>
      <c r="GK15" s="33">
        <v>756</v>
      </c>
      <c r="GL15" s="33">
        <v>722</v>
      </c>
      <c r="GM15" s="33">
        <v>747</v>
      </c>
      <c r="GN15" s="8">
        <v>81300</v>
      </c>
      <c r="GO15"/>
      <c r="GP15" s="31">
        <v>44124</v>
      </c>
      <c r="GQ15" s="32">
        <v>0</v>
      </c>
      <c r="GR15" s="33">
        <v>1978</v>
      </c>
      <c r="GS15" s="33">
        <v>2195</v>
      </c>
      <c r="GT15" s="33">
        <v>1965</v>
      </c>
      <c r="GU15" s="33">
        <v>2137</v>
      </c>
      <c r="GV15" s="8">
        <v>186800</v>
      </c>
      <c r="GW15"/>
      <c r="GX15" s="31">
        <v>44124</v>
      </c>
      <c r="GY15" s="32">
        <v>0</v>
      </c>
      <c r="GZ15" s="33">
        <v>1978</v>
      </c>
      <c r="HA15" s="33">
        <v>2195</v>
      </c>
      <c r="HB15" s="33">
        <v>1965</v>
      </c>
      <c r="HC15" s="33">
        <v>2137</v>
      </c>
      <c r="HD15" s="8">
        <v>186800</v>
      </c>
      <c r="HE15"/>
      <c r="HF15" s="31">
        <v>44124</v>
      </c>
      <c r="HG15" s="32">
        <v>0</v>
      </c>
      <c r="HH15" s="33">
        <v>1578</v>
      </c>
      <c r="HI15" s="33">
        <v>1640</v>
      </c>
      <c r="HJ15" s="33">
        <v>1564</v>
      </c>
      <c r="HK15" s="33">
        <v>1589</v>
      </c>
      <c r="HL15" s="8">
        <v>80100</v>
      </c>
      <c r="HM15"/>
      <c r="HN15" s="31">
        <v>44124</v>
      </c>
      <c r="HO15" s="32">
        <v>0</v>
      </c>
      <c r="HP15" s="33">
        <v>467</v>
      </c>
      <c r="HQ15" s="33">
        <v>467</v>
      </c>
      <c r="HR15" s="33">
        <v>452</v>
      </c>
      <c r="HS15" s="33">
        <v>460</v>
      </c>
      <c r="HT15" s="8">
        <v>41900</v>
      </c>
      <c r="HU15"/>
      <c r="HV15" s="31">
        <v>44124</v>
      </c>
      <c r="HW15" s="32">
        <v>0</v>
      </c>
      <c r="HX15" s="33">
        <v>193</v>
      </c>
      <c r="HY15" s="33">
        <v>201</v>
      </c>
      <c r="HZ15" s="33">
        <v>193</v>
      </c>
      <c r="IA15" s="33">
        <v>199</v>
      </c>
      <c r="IB15" s="8">
        <v>251600</v>
      </c>
      <c r="IC15"/>
      <c r="ID15" s="31">
        <v>44124</v>
      </c>
      <c r="IE15" s="32">
        <v>0</v>
      </c>
      <c r="IF15" s="33">
        <v>1499</v>
      </c>
      <c r="IG15" s="33">
        <v>1499</v>
      </c>
      <c r="IH15" s="33">
        <v>1499</v>
      </c>
      <c r="II15" s="33">
        <v>1499</v>
      </c>
      <c r="IJ15" s="8">
        <v>300</v>
      </c>
    </row>
    <row r="16" spans="1:244">
      <c r="B16" s="227"/>
      <c r="C16" s="36">
        <v>1401</v>
      </c>
      <c r="F16" s="31">
        <v>44125</v>
      </c>
      <c r="G16" s="32">
        <v>0</v>
      </c>
      <c r="H16" s="33">
        <v>2745</v>
      </c>
      <c r="I16" s="33">
        <v>2767</v>
      </c>
      <c r="J16" s="33">
        <v>2745</v>
      </c>
      <c r="K16" s="33">
        <v>2745</v>
      </c>
      <c r="L16" s="8">
        <v>11900</v>
      </c>
      <c r="M16"/>
      <c r="N16" s="31">
        <v>44125</v>
      </c>
      <c r="O16" s="32">
        <v>0</v>
      </c>
      <c r="P16" s="33">
        <v>412</v>
      </c>
      <c r="Q16" s="33">
        <v>422</v>
      </c>
      <c r="R16" s="33">
        <v>412</v>
      </c>
      <c r="S16" s="33">
        <v>421</v>
      </c>
      <c r="T16" s="8">
        <v>2053000</v>
      </c>
      <c r="U16"/>
      <c r="V16" s="31">
        <v>44125</v>
      </c>
      <c r="W16" s="32">
        <v>0</v>
      </c>
      <c r="X16" s="33">
        <v>2196</v>
      </c>
      <c r="Y16" s="33">
        <v>2260</v>
      </c>
      <c r="Z16" s="33">
        <v>2196</v>
      </c>
      <c r="AA16" s="33">
        <v>2254</v>
      </c>
      <c r="AB16" s="8">
        <v>162500</v>
      </c>
      <c r="AC16"/>
      <c r="AD16" s="31">
        <v>44125</v>
      </c>
      <c r="AE16" s="32">
        <v>0</v>
      </c>
      <c r="AF16" s="33">
        <v>908</v>
      </c>
      <c r="AG16" s="33">
        <v>908</v>
      </c>
      <c r="AH16" s="33">
        <v>907</v>
      </c>
      <c r="AI16" s="33">
        <v>907</v>
      </c>
      <c r="AJ16" s="8">
        <v>200</v>
      </c>
      <c r="AK16"/>
      <c r="AL16" s="31">
        <v>44125</v>
      </c>
      <c r="AM16" s="32">
        <v>0</v>
      </c>
      <c r="AN16" s="33">
        <v>2062</v>
      </c>
      <c r="AO16" s="33">
        <v>2088</v>
      </c>
      <c r="AP16" s="33">
        <v>2047</v>
      </c>
      <c r="AQ16" s="33">
        <v>2051</v>
      </c>
      <c r="AR16" s="8">
        <v>181800</v>
      </c>
      <c r="AS16"/>
      <c r="AT16" s="31">
        <v>44125</v>
      </c>
      <c r="AU16" s="32">
        <v>0</v>
      </c>
      <c r="AV16" s="33">
        <v>1533</v>
      </c>
      <c r="AW16" s="33">
        <v>1544</v>
      </c>
      <c r="AX16" s="33">
        <v>1505</v>
      </c>
      <c r="AY16" s="33">
        <v>1542</v>
      </c>
      <c r="AZ16" s="8">
        <v>2500</v>
      </c>
      <c r="BA16"/>
      <c r="BB16" s="31">
        <v>44125</v>
      </c>
      <c r="BC16" s="32">
        <v>0</v>
      </c>
      <c r="BD16" s="33">
        <v>3795</v>
      </c>
      <c r="BE16" s="33">
        <v>3845</v>
      </c>
      <c r="BF16" s="33">
        <v>3790</v>
      </c>
      <c r="BG16" s="33">
        <v>3840</v>
      </c>
      <c r="BH16" s="8">
        <v>63700</v>
      </c>
      <c r="BI16"/>
      <c r="BJ16" s="31">
        <v>44125</v>
      </c>
      <c r="BK16" s="32">
        <v>0</v>
      </c>
      <c r="BL16" s="33">
        <v>2221</v>
      </c>
      <c r="BM16" s="33">
        <v>2228</v>
      </c>
      <c r="BN16" s="33">
        <v>2205</v>
      </c>
      <c r="BO16" s="33">
        <v>2221</v>
      </c>
      <c r="BP16" s="8">
        <v>115300</v>
      </c>
      <c r="BQ16"/>
      <c r="BR16" s="31">
        <v>44125</v>
      </c>
      <c r="BS16" s="32">
        <v>0</v>
      </c>
      <c r="BT16" s="33">
        <v>1390</v>
      </c>
      <c r="BU16" s="33">
        <v>1406</v>
      </c>
      <c r="BV16" s="33">
        <v>1354</v>
      </c>
      <c r="BW16" s="33">
        <v>1364</v>
      </c>
      <c r="BX16" s="8">
        <v>24100</v>
      </c>
      <c r="BY16"/>
      <c r="BZ16" s="31">
        <v>44125</v>
      </c>
      <c r="CA16" s="32">
        <v>0</v>
      </c>
      <c r="CB16" s="33">
        <v>3465</v>
      </c>
      <c r="CC16" s="33">
        <v>3495</v>
      </c>
      <c r="CD16" s="33">
        <v>3390</v>
      </c>
      <c r="CE16" s="33">
        <v>3490</v>
      </c>
      <c r="CF16" s="8">
        <v>4000</v>
      </c>
      <c r="CH16" s="31">
        <v>44125</v>
      </c>
      <c r="CI16" s="32">
        <v>0</v>
      </c>
      <c r="CJ16" s="33">
        <v>951</v>
      </c>
      <c r="CK16" s="33">
        <v>951</v>
      </c>
      <c r="CL16" s="33">
        <v>927</v>
      </c>
      <c r="CM16" s="33">
        <v>935</v>
      </c>
      <c r="CN16" s="8">
        <v>2400</v>
      </c>
      <c r="CO16"/>
      <c r="CP16" s="31">
        <v>44125</v>
      </c>
      <c r="CQ16" s="32">
        <v>0</v>
      </c>
      <c r="CR16" s="33">
        <v>2243</v>
      </c>
      <c r="CS16" s="33">
        <v>2248</v>
      </c>
      <c r="CT16" s="33">
        <v>2243</v>
      </c>
      <c r="CU16" s="33">
        <v>2244</v>
      </c>
      <c r="CV16" s="8">
        <v>1000</v>
      </c>
      <c r="CW16"/>
      <c r="CX16" s="31">
        <v>44125</v>
      </c>
      <c r="CY16" s="32">
        <v>0</v>
      </c>
      <c r="CZ16" s="33">
        <v>672</v>
      </c>
      <c r="DA16" s="33">
        <v>674</v>
      </c>
      <c r="DB16" s="33">
        <v>671</v>
      </c>
      <c r="DC16" s="33">
        <v>673</v>
      </c>
      <c r="DD16" s="8">
        <v>1700</v>
      </c>
      <c r="DE16"/>
      <c r="DF16" s="31">
        <v>44125</v>
      </c>
      <c r="DG16" s="32">
        <v>0</v>
      </c>
      <c r="DH16" s="33">
        <v>240</v>
      </c>
      <c r="DI16" s="33">
        <v>253</v>
      </c>
      <c r="DJ16" s="33">
        <v>240</v>
      </c>
      <c r="DK16" s="33">
        <v>246</v>
      </c>
      <c r="DL16" s="8">
        <v>48700</v>
      </c>
      <c r="DM16"/>
      <c r="DN16" s="31">
        <v>44125</v>
      </c>
      <c r="DO16" s="32">
        <v>0</v>
      </c>
      <c r="DP16" s="33">
        <v>730</v>
      </c>
      <c r="DQ16" s="33">
        <v>730</v>
      </c>
      <c r="DR16" s="33">
        <v>707</v>
      </c>
      <c r="DS16" s="33">
        <v>713</v>
      </c>
      <c r="DT16" s="8">
        <v>3500</v>
      </c>
      <c r="DU16"/>
      <c r="DV16" s="31">
        <v>44125</v>
      </c>
      <c r="DW16" s="32">
        <v>0</v>
      </c>
      <c r="DX16" s="33">
        <v>3350</v>
      </c>
      <c r="DY16" s="33">
        <v>3390</v>
      </c>
      <c r="DZ16" s="33">
        <v>3200</v>
      </c>
      <c r="EA16" s="33">
        <v>3265</v>
      </c>
      <c r="EB16" s="8">
        <v>462800</v>
      </c>
      <c r="EC16"/>
      <c r="ED16" s="31">
        <v>44125</v>
      </c>
      <c r="EE16" s="32">
        <v>0</v>
      </c>
      <c r="EF16" s="33">
        <v>2003</v>
      </c>
      <c r="EG16" s="33">
        <v>2074</v>
      </c>
      <c r="EH16" s="33">
        <v>2003</v>
      </c>
      <c r="EI16" s="33">
        <v>2027</v>
      </c>
      <c r="EJ16" s="8">
        <v>60300</v>
      </c>
      <c r="EK16"/>
      <c r="EL16" s="31">
        <v>44125</v>
      </c>
      <c r="EM16" s="32">
        <v>0</v>
      </c>
      <c r="EN16" s="33">
        <v>5220</v>
      </c>
      <c r="EO16" s="33">
        <v>5330</v>
      </c>
      <c r="EP16" s="33">
        <v>5220</v>
      </c>
      <c r="EQ16" s="33">
        <v>5310</v>
      </c>
      <c r="ER16" s="8">
        <v>125300</v>
      </c>
      <c r="ES16"/>
      <c r="ET16" s="31">
        <v>44125</v>
      </c>
      <c r="EU16" s="32">
        <v>0</v>
      </c>
      <c r="EV16" s="33">
        <v>1565</v>
      </c>
      <c r="EW16" s="33">
        <v>1569</v>
      </c>
      <c r="EX16" s="33">
        <v>1552</v>
      </c>
      <c r="EY16" s="33">
        <v>1567</v>
      </c>
      <c r="EZ16" s="8">
        <v>203500</v>
      </c>
      <c r="FA16"/>
      <c r="FB16" s="31">
        <v>44125</v>
      </c>
      <c r="FC16" s="32">
        <v>0</v>
      </c>
      <c r="FD16" s="33">
        <v>302</v>
      </c>
      <c r="FE16" s="33">
        <v>312</v>
      </c>
      <c r="FF16" s="33">
        <v>298</v>
      </c>
      <c r="FG16" s="33">
        <v>302</v>
      </c>
      <c r="FH16" s="8">
        <v>226800</v>
      </c>
      <c r="FJ16" s="31">
        <v>44125</v>
      </c>
      <c r="FK16" s="32">
        <v>0</v>
      </c>
      <c r="FL16" s="33">
        <v>1510</v>
      </c>
      <c r="FM16" s="33">
        <v>1543</v>
      </c>
      <c r="FN16" s="33">
        <v>1510</v>
      </c>
      <c r="FO16" s="33">
        <v>1519</v>
      </c>
      <c r="FP16" s="8">
        <v>231000</v>
      </c>
      <c r="FQ16"/>
      <c r="FR16" s="31">
        <v>44125</v>
      </c>
      <c r="FS16" s="32">
        <v>0</v>
      </c>
      <c r="FT16" s="33">
        <v>685</v>
      </c>
      <c r="FU16" s="33">
        <v>687</v>
      </c>
      <c r="FV16" s="33">
        <v>666</v>
      </c>
      <c r="FW16" s="33">
        <v>677</v>
      </c>
      <c r="FX16" s="8">
        <v>9900</v>
      </c>
      <c r="FY16"/>
      <c r="FZ16" s="31">
        <v>44125</v>
      </c>
      <c r="GA16" s="32">
        <v>0</v>
      </c>
      <c r="GB16" s="33">
        <v>708</v>
      </c>
      <c r="GC16" s="33">
        <v>712</v>
      </c>
      <c r="GD16" s="33">
        <v>694</v>
      </c>
      <c r="GE16" s="33">
        <v>705</v>
      </c>
      <c r="GF16" s="8">
        <v>47700</v>
      </c>
      <c r="GG16"/>
      <c r="GH16" s="31">
        <v>44125</v>
      </c>
      <c r="GI16" s="32">
        <v>0</v>
      </c>
      <c r="GJ16" s="33">
        <v>747</v>
      </c>
      <c r="GK16" s="33">
        <v>762</v>
      </c>
      <c r="GL16" s="33">
        <v>740</v>
      </c>
      <c r="GM16" s="33">
        <v>744</v>
      </c>
      <c r="GN16" s="8">
        <v>65600</v>
      </c>
      <c r="GO16"/>
      <c r="GP16" s="31">
        <v>44125</v>
      </c>
      <c r="GQ16" s="32">
        <v>0</v>
      </c>
      <c r="GR16" s="33">
        <v>2187</v>
      </c>
      <c r="GS16" s="33">
        <v>2424</v>
      </c>
      <c r="GT16" s="33">
        <v>2180</v>
      </c>
      <c r="GU16" s="33">
        <v>2289</v>
      </c>
      <c r="GV16" s="8">
        <v>468700</v>
      </c>
      <c r="GW16"/>
      <c r="GX16" s="31">
        <v>44125</v>
      </c>
      <c r="GY16" s="32">
        <v>0</v>
      </c>
      <c r="GZ16" s="33">
        <v>2187</v>
      </c>
      <c r="HA16" s="33">
        <v>2424</v>
      </c>
      <c r="HB16" s="33">
        <v>2180</v>
      </c>
      <c r="HC16" s="33">
        <v>2289</v>
      </c>
      <c r="HD16" s="8">
        <v>468700</v>
      </c>
      <c r="HE16"/>
      <c r="HF16" s="31">
        <v>44125</v>
      </c>
      <c r="HG16" s="32">
        <v>0</v>
      </c>
      <c r="HH16" s="33">
        <v>1615</v>
      </c>
      <c r="HI16" s="33">
        <v>1698</v>
      </c>
      <c r="HJ16" s="33">
        <v>1615</v>
      </c>
      <c r="HK16" s="33">
        <v>1688</v>
      </c>
      <c r="HL16" s="8">
        <v>107200</v>
      </c>
      <c r="HM16"/>
      <c r="HN16" s="31">
        <v>44125</v>
      </c>
      <c r="HO16" s="32">
        <v>0</v>
      </c>
      <c r="HP16" s="33">
        <v>465</v>
      </c>
      <c r="HQ16" s="33">
        <v>472</v>
      </c>
      <c r="HR16" s="33">
        <v>461</v>
      </c>
      <c r="HS16" s="33">
        <v>462</v>
      </c>
      <c r="HT16" s="8">
        <v>67000</v>
      </c>
      <c r="HU16"/>
      <c r="HV16" s="31">
        <v>44125</v>
      </c>
      <c r="HW16" s="32">
        <v>0</v>
      </c>
      <c r="HX16" s="33">
        <v>197</v>
      </c>
      <c r="HY16" s="33">
        <v>199</v>
      </c>
      <c r="HZ16" s="33">
        <v>194</v>
      </c>
      <c r="IA16" s="33">
        <v>195</v>
      </c>
      <c r="IB16" s="8">
        <v>150600</v>
      </c>
      <c r="IC16"/>
      <c r="ID16" s="31">
        <v>44125</v>
      </c>
      <c r="IE16" s="32">
        <v>0</v>
      </c>
      <c r="IF16" s="33">
        <v>1499</v>
      </c>
      <c r="IG16" s="33">
        <v>1499</v>
      </c>
      <c r="IH16" s="33">
        <v>1499</v>
      </c>
      <c r="II16" s="33">
        <v>1499</v>
      </c>
      <c r="IJ16" s="8">
        <v>700</v>
      </c>
    </row>
    <row r="17" spans="2:244">
      <c r="B17" s="227"/>
      <c r="C17" s="36">
        <v>1407</v>
      </c>
      <c r="F17" s="31">
        <v>44126</v>
      </c>
      <c r="G17" s="32">
        <v>0</v>
      </c>
      <c r="H17" s="33">
        <v>2741</v>
      </c>
      <c r="I17" s="33">
        <v>2744</v>
      </c>
      <c r="J17" s="33">
        <v>2724</v>
      </c>
      <c r="K17" s="33">
        <v>2734</v>
      </c>
      <c r="L17" s="8">
        <v>8300</v>
      </c>
      <c r="M17"/>
      <c r="N17" s="31">
        <v>44126</v>
      </c>
      <c r="O17" s="32">
        <v>0</v>
      </c>
      <c r="P17" s="33">
        <v>417</v>
      </c>
      <c r="Q17" s="33">
        <v>420</v>
      </c>
      <c r="R17" s="33">
        <v>414</v>
      </c>
      <c r="S17" s="33">
        <v>418</v>
      </c>
      <c r="T17" s="8">
        <v>1652700</v>
      </c>
      <c r="U17"/>
      <c r="V17" s="31">
        <v>44126</v>
      </c>
      <c r="W17" s="32">
        <v>0</v>
      </c>
      <c r="X17" s="33">
        <v>2253</v>
      </c>
      <c r="Y17" s="33">
        <v>2255</v>
      </c>
      <c r="Z17" s="33">
        <v>2222</v>
      </c>
      <c r="AA17" s="33">
        <v>2226</v>
      </c>
      <c r="AB17" s="8">
        <v>100200</v>
      </c>
      <c r="AC17"/>
      <c r="AD17" s="31">
        <v>44126</v>
      </c>
      <c r="AE17" s="32">
        <v>0</v>
      </c>
      <c r="AF17" s="33">
        <v>900</v>
      </c>
      <c r="AG17" s="33">
        <v>929</v>
      </c>
      <c r="AH17" s="33">
        <v>900</v>
      </c>
      <c r="AI17" s="33">
        <v>918</v>
      </c>
      <c r="AJ17" s="8">
        <v>1000</v>
      </c>
      <c r="AK17"/>
      <c r="AL17" s="31">
        <v>44126</v>
      </c>
      <c r="AM17" s="32">
        <v>0</v>
      </c>
      <c r="AN17" s="33">
        <v>2074</v>
      </c>
      <c r="AO17" s="33">
        <v>2088</v>
      </c>
      <c r="AP17" s="33">
        <v>2065</v>
      </c>
      <c r="AQ17" s="33">
        <v>2079</v>
      </c>
      <c r="AR17" s="8">
        <v>224400</v>
      </c>
      <c r="AS17"/>
      <c r="AT17" s="31">
        <v>44126</v>
      </c>
      <c r="AU17" s="32">
        <v>0</v>
      </c>
      <c r="AV17" s="33">
        <v>1549</v>
      </c>
      <c r="AW17" s="33">
        <v>1549</v>
      </c>
      <c r="AX17" s="33">
        <v>1531</v>
      </c>
      <c r="AY17" s="33">
        <v>1541</v>
      </c>
      <c r="AZ17" s="8">
        <v>2200</v>
      </c>
      <c r="BA17"/>
      <c r="BB17" s="31">
        <v>44126</v>
      </c>
      <c r="BC17" s="32">
        <v>0</v>
      </c>
      <c r="BD17" s="33">
        <v>3805</v>
      </c>
      <c r="BE17" s="33">
        <v>3815</v>
      </c>
      <c r="BF17" s="33">
        <v>3745</v>
      </c>
      <c r="BG17" s="33">
        <v>3760</v>
      </c>
      <c r="BH17" s="8">
        <v>98000</v>
      </c>
      <c r="BI17"/>
      <c r="BJ17" s="31">
        <v>44126</v>
      </c>
      <c r="BK17" s="32">
        <v>0</v>
      </c>
      <c r="BL17" s="33">
        <v>2200</v>
      </c>
      <c r="BM17" s="33">
        <v>2221</v>
      </c>
      <c r="BN17" s="33">
        <v>2186</v>
      </c>
      <c r="BO17" s="33">
        <v>2208</v>
      </c>
      <c r="BP17" s="8">
        <v>80400</v>
      </c>
      <c r="BQ17"/>
      <c r="BR17" s="31">
        <v>44126</v>
      </c>
      <c r="BS17" s="32">
        <v>0</v>
      </c>
      <c r="BT17" s="33">
        <v>1361</v>
      </c>
      <c r="BU17" s="33">
        <v>1460</v>
      </c>
      <c r="BV17" s="33">
        <v>1355</v>
      </c>
      <c r="BW17" s="33">
        <v>1432</v>
      </c>
      <c r="BX17" s="8">
        <v>21300</v>
      </c>
      <c r="BY17"/>
      <c r="BZ17" s="31">
        <v>44126</v>
      </c>
      <c r="CA17" s="32">
        <v>0</v>
      </c>
      <c r="CB17" s="33">
        <v>3500</v>
      </c>
      <c r="CC17" s="33">
        <v>3550</v>
      </c>
      <c r="CD17" s="33">
        <v>3445</v>
      </c>
      <c r="CE17" s="33">
        <v>3550</v>
      </c>
      <c r="CF17" s="8">
        <v>7800</v>
      </c>
      <c r="CH17" s="31">
        <v>44126</v>
      </c>
      <c r="CI17" s="32">
        <v>0</v>
      </c>
      <c r="CJ17" s="33">
        <v>931</v>
      </c>
      <c r="CK17" s="33">
        <v>954</v>
      </c>
      <c r="CL17" s="33">
        <v>924</v>
      </c>
      <c r="CM17" s="33">
        <v>953</v>
      </c>
      <c r="CN17" s="8">
        <v>1300</v>
      </c>
      <c r="CO17"/>
      <c r="CP17" s="31">
        <v>44126</v>
      </c>
      <c r="CQ17" s="32">
        <v>0</v>
      </c>
      <c r="CR17" s="33">
        <v>2238</v>
      </c>
      <c r="CS17" s="33">
        <v>2244</v>
      </c>
      <c r="CT17" s="33">
        <v>2237</v>
      </c>
      <c r="CU17" s="33">
        <v>2244</v>
      </c>
      <c r="CV17" s="8">
        <v>2100</v>
      </c>
      <c r="CW17"/>
      <c r="CX17" s="31">
        <v>44126</v>
      </c>
      <c r="CY17" s="32">
        <v>0</v>
      </c>
      <c r="CZ17" s="33">
        <v>673</v>
      </c>
      <c r="DA17" s="33">
        <v>678</v>
      </c>
      <c r="DB17" s="33">
        <v>672</v>
      </c>
      <c r="DC17" s="33">
        <v>672</v>
      </c>
      <c r="DD17" s="8">
        <v>1700</v>
      </c>
      <c r="DE17"/>
      <c r="DF17" s="31">
        <v>44126</v>
      </c>
      <c r="DG17" s="32">
        <v>0</v>
      </c>
      <c r="DH17" s="33">
        <v>246</v>
      </c>
      <c r="DI17" s="33">
        <v>257</v>
      </c>
      <c r="DJ17" s="33">
        <v>235</v>
      </c>
      <c r="DK17" s="33">
        <v>236</v>
      </c>
      <c r="DL17" s="8">
        <v>82800</v>
      </c>
      <c r="DM17"/>
      <c r="DN17" s="31">
        <v>44126</v>
      </c>
      <c r="DO17" s="32">
        <v>0</v>
      </c>
      <c r="DP17" s="33">
        <v>717</v>
      </c>
      <c r="DQ17" s="33">
        <v>717</v>
      </c>
      <c r="DR17" s="33">
        <v>701</v>
      </c>
      <c r="DS17" s="33">
        <v>703</v>
      </c>
      <c r="DT17" s="8">
        <v>3200</v>
      </c>
      <c r="DU17"/>
      <c r="DV17" s="31">
        <v>44126</v>
      </c>
      <c r="DW17" s="32">
        <v>0</v>
      </c>
      <c r="DX17" s="33">
        <v>3350</v>
      </c>
      <c r="DY17" s="33">
        <v>3375</v>
      </c>
      <c r="DZ17" s="33">
        <v>3140</v>
      </c>
      <c r="EA17" s="33">
        <v>3255</v>
      </c>
      <c r="EB17" s="8">
        <v>446200</v>
      </c>
      <c r="EC17"/>
      <c r="ED17" s="31">
        <v>44126</v>
      </c>
      <c r="EE17" s="32">
        <v>0</v>
      </c>
      <c r="EF17" s="33">
        <v>2027</v>
      </c>
      <c r="EG17" s="33">
        <v>2062</v>
      </c>
      <c r="EH17" s="33">
        <v>2010</v>
      </c>
      <c r="EI17" s="33">
        <v>2036</v>
      </c>
      <c r="EJ17" s="8">
        <v>64100</v>
      </c>
      <c r="EK17"/>
      <c r="EL17" s="31">
        <v>44126</v>
      </c>
      <c r="EM17" s="32">
        <v>0</v>
      </c>
      <c r="EN17" s="33">
        <v>5280</v>
      </c>
      <c r="EO17" s="33">
        <v>5280</v>
      </c>
      <c r="EP17" s="33">
        <v>5160</v>
      </c>
      <c r="EQ17" s="33">
        <v>5180</v>
      </c>
      <c r="ER17" s="8">
        <v>113300</v>
      </c>
      <c r="ES17"/>
      <c r="ET17" s="31">
        <v>44126</v>
      </c>
      <c r="EU17" s="32">
        <v>0</v>
      </c>
      <c r="EV17" s="33">
        <v>1550</v>
      </c>
      <c r="EW17" s="33">
        <v>1554</v>
      </c>
      <c r="EX17" s="33">
        <v>1539</v>
      </c>
      <c r="EY17" s="33">
        <v>1548</v>
      </c>
      <c r="EZ17" s="8">
        <v>242000</v>
      </c>
      <c r="FA17"/>
      <c r="FB17" s="31">
        <v>44126</v>
      </c>
      <c r="FC17" s="32">
        <v>0</v>
      </c>
      <c r="FD17" s="33">
        <v>299</v>
      </c>
      <c r="FE17" s="33">
        <v>306</v>
      </c>
      <c r="FF17" s="33">
        <v>298</v>
      </c>
      <c r="FG17" s="33">
        <v>298</v>
      </c>
      <c r="FH17" s="8">
        <v>73600</v>
      </c>
      <c r="FJ17" s="31">
        <v>44126</v>
      </c>
      <c r="FK17" s="32">
        <v>0</v>
      </c>
      <c r="FL17" s="33">
        <v>1510</v>
      </c>
      <c r="FM17" s="33">
        <v>1510</v>
      </c>
      <c r="FN17" s="33">
        <v>1448</v>
      </c>
      <c r="FO17" s="33">
        <v>1459</v>
      </c>
      <c r="FP17" s="8">
        <v>367500</v>
      </c>
      <c r="FQ17"/>
      <c r="FR17" s="31">
        <v>44126</v>
      </c>
      <c r="FS17" s="32">
        <v>0</v>
      </c>
      <c r="FT17" s="33">
        <v>674</v>
      </c>
      <c r="FU17" s="33">
        <v>677</v>
      </c>
      <c r="FV17" s="33">
        <v>674</v>
      </c>
      <c r="FW17" s="33">
        <v>677</v>
      </c>
      <c r="FX17" s="8">
        <v>1100</v>
      </c>
      <c r="FY17"/>
      <c r="FZ17" s="31">
        <v>44126</v>
      </c>
      <c r="GA17" s="32">
        <v>0</v>
      </c>
      <c r="GB17" s="33">
        <v>693</v>
      </c>
      <c r="GC17" s="33">
        <v>696</v>
      </c>
      <c r="GD17" s="33">
        <v>680</v>
      </c>
      <c r="GE17" s="33">
        <v>693</v>
      </c>
      <c r="GF17" s="8">
        <v>71700</v>
      </c>
      <c r="GG17"/>
      <c r="GH17" s="31">
        <v>44126</v>
      </c>
      <c r="GI17" s="32">
        <v>0</v>
      </c>
      <c r="GJ17" s="33">
        <v>748</v>
      </c>
      <c r="GK17" s="33">
        <v>754</v>
      </c>
      <c r="GL17" s="33">
        <v>728</v>
      </c>
      <c r="GM17" s="33">
        <v>728</v>
      </c>
      <c r="GN17" s="8">
        <v>48100</v>
      </c>
      <c r="GO17"/>
      <c r="GP17" s="31">
        <v>44126</v>
      </c>
      <c r="GQ17" s="32">
        <v>0</v>
      </c>
      <c r="GR17" s="33">
        <v>2390</v>
      </c>
      <c r="GS17" s="33">
        <v>2398</v>
      </c>
      <c r="GT17" s="33">
        <v>2045</v>
      </c>
      <c r="GU17" s="33">
        <v>2061</v>
      </c>
      <c r="GV17" s="8">
        <v>376000</v>
      </c>
      <c r="GW17"/>
      <c r="GX17" s="31">
        <v>44126</v>
      </c>
      <c r="GY17" s="32">
        <v>0</v>
      </c>
      <c r="GZ17" s="33">
        <v>2390</v>
      </c>
      <c r="HA17" s="33">
        <v>2398</v>
      </c>
      <c r="HB17" s="33">
        <v>2045</v>
      </c>
      <c r="HC17" s="33">
        <v>2061</v>
      </c>
      <c r="HD17" s="8">
        <v>376000</v>
      </c>
      <c r="HE17"/>
      <c r="HF17" s="31">
        <v>44126</v>
      </c>
      <c r="HG17" s="32">
        <v>0</v>
      </c>
      <c r="HH17" s="33">
        <v>1686</v>
      </c>
      <c r="HI17" s="33">
        <v>1686</v>
      </c>
      <c r="HJ17" s="33">
        <v>1567</v>
      </c>
      <c r="HK17" s="33">
        <v>1574</v>
      </c>
      <c r="HL17" s="8">
        <v>87700</v>
      </c>
      <c r="HM17"/>
      <c r="HN17" s="31">
        <v>44126</v>
      </c>
      <c r="HO17" s="32">
        <v>0</v>
      </c>
      <c r="HP17" s="33">
        <v>467</v>
      </c>
      <c r="HQ17" s="33">
        <v>470</v>
      </c>
      <c r="HR17" s="33">
        <v>451</v>
      </c>
      <c r="HS17" s="33">
        <v>458</v>
      </c>
      <c r="HT17" s="8">
        <v>71700</v>
      </c>
      <c r="HU17"/>
      <c r="HV17" s="31">
        <v>44126</v>
      </c>
      <c r="HW17" s="32">
        <v>0</v>
      </c>
      <c r="HX17" s="33">
        <v>197</v>
      </c>
      <c r="HY17" s="33">
        <v>198</v>
      </c>
      <c r="HZ17" s="33">
        <v>191</v>
      </c>
      <c r="IA17" s="33">
        <v>191</v>
      </c>
      <c r="IB17" s="8">
        <v>184300</v>
      </c>
      <c r="IC17"/>
      <c r="ID17" s="31">
        <v>44126</v>
      </c>
      <c r="IE17" s="32">
        <v>0</v>
      </c>
      <c r="IF17" s="33">
        <v>1499</v>
      </c>
      <c r="IG17" s="33">
        <v>1499</v>
      </c>
      <c r="IH17" s="33">
        <v>1499</v>
      </c>
      <c r="II17" s="33">
        <v>1499</v>
      </c>
      <c r="IJ17" s="8">
        <v>0</v>
      </c>
    </row>
    <row r="18" spans="2:244">
      <c r="B18" s="227"/>
      <c r="C18" s="36">
        <v>1413</v>
      </c>
      <c r="F18" s="31">
        <v>44127</v>
      </c>
      <c r="G18" s="32">
        <v>0</v>
      </c>
      <c r="H18" s="33">
        <v>2725</v>
      </c>
      <c r="I18" s="33">
        <v>2733</v>
      </c>
      <c r="J18" s="33">
        <v>2720</v>
      </c>
      <c r="K18" s="33">
        <v>2721</v>
      </c>
      <c r="L18" s="8">
        <v>4800</v>
      </c>
      <c r="M18"/>
      <c r="N18" s="31">
        <v>44127</v>
      </c>
      <c r="O18" s="32">
        <v>0</v>
      </c>
      <c r="P18" s="33">
        <v>421</v>
      </c>
      <c r="Q18" s="33">
        <v>423</v>
      </c>
      <c r="R18" s="33">
        <v>415</v>
      </c>
      <c r="S18" s="33">
        <v>421</v>
      </c>
      <c r="T18" s="8">
        <v>1416100</v>
      </c>
      <c r="U18"/>
      <c r="V18" s="31">
        <v>44127</v>
      </c>
      <c r="W18" s="32">
        <v>0</v>
      </c>
      <c r="X18" s="33">
        <v>2258</v>
      </c>
      <c r="Y18" s="33">
        <v>2266</v>
      </c>
      <c r="Z18" s="33">
        <v>2224</v>
      </c>
      <c r="AA18" s="33">
        <v>2237</v>
      </c>
      <c r="AB18" s="8">
        <v>83300</v>
      </c>
      <c r="AC18"/>
      <c r="AD18" s="31">
        <v>44127</v>
      </c>
      <c r="AE18" s="32">
        <v>0</v>
      </c>
      <c r="AF18" s="33">
        <v>929</v>
      </c>
      <c r="AG18" s="33">
        <v>929</v>
      </c>
      <c r="AH18" s="33">
        <v>916</v>
      </c>
      <c r="AI18" s="33">
        <v>916</v>
      </c>
      <c r="AJ18" s="8">
        <v>300</v>
      </c>
      <c r="AK18"/>
      <c r="AL18" s="31">
        <v>44127</v>
      </c>
      <c r="AM18" s="32">
        <v>0</v>
      </c>
      <c r="AN18" s="33">
        <v>2079</v>
      </c>
      <c r="AO18" s="33">
        <v>2096</v>
      </c>
      <c r="AP18" s="33">
        <v>2079</v>
      </c>
      <c r="AQ18" s="33">
        <v>2089</v>
      </c>
      <c r="AR18" s="8">
        <v>169100</v>
      </c>
      <c r="AS18"/>
      <c r="AT18" s="31">
        <v>44127</v>
      </c>
      <c r="AU18" s="32">
        <v>0</v>
      </c>
      <c r="AV18" s="33">
        <v>1530</v>
      </c>
      <c r="AW18" s="33">
        <v>1530</v>
      </c>
      <c r="AX18" s="33">
        <v>1517</v>
      </c>
      <c r="AY18" s="33">
        <v>1526</v>
      </c>
      <c r="AZ18" s="8">
        <v>5300</v>
      </c>
      <c r="BA18"/>
      <c r="BB18" s="31">
        <v>44127</v>
      </c>
      <c r="BC18" s="32">
        <v>0</v>
      </c>
      <c r="BD18" s="33">
        <v>3770</v>
      </c>
      <c r="BE18" s="33">
        <v>3805</v>
      </c>
      <c r="BF18" s="33">
        <v>3720</v>
      </c>
      <c r="BG18" s="33">
        <v>3770</v>
      </c>
      <c r="BH18" s="8">
        <v>54900</v>
      </c>
      <c r="BI18"/>
      <c r="BJ18" s="31">
        <v>44127</v>
      </c>
      <c r="BK18" s="32">
        <v>0</v>
      </c>
      <c r="BL18" s="33">
        <v>2190</v>
      </c>
      <c r="BM18" s="33">
        <v>2207</v>
      </c>
      <c r="BN18" s="33">
        <v>2166</v>
      </c>
      <c r="BO18" s="33">
        <v>2198</v>
      </c>
      <c r="BP18" s="8">
        <v>112200</v>
      </c>
      <c r="BQ18"/>
      <c r="BR18" s="31">
        <v>44127</v>
      </c>
      <c r="BS18" s="32">
        <v>0</v>
      </c>
      <c r="BT18" s="33">
        <v>1433</v>
      </c>
      <c r="BU18" s="33">
        <v>1435</v>
      </c>
      <c r="BV18" s="33">
        <v>1355</v>
      </c>
      <c r="BW18" s="33">
        <v>1385</v>
      </c>
      <c r="BX18" s="8">
        <v>24500</v>
      </c>
      <c r="BY18"/>
      <c r="BZ18" s="31">
        <v>44127</v>
      </c>
      <c r="CA18" s="32">
        <v>0</v>
      </c>
      <c r="CB18" s="33">
        <v>3570</v>
      </c>
      <c r="CC18" s="33">
        <v>3615</v>
      </c>
      <c r="CD18" s="33">
        <v>3490</v>
      </c>
      <c r="CE18" s="33">
        <v>3580</v>
      </c>
      <c r="CF18" s="8">
        <v>23900</v>
      </c>
      <c r="CH18" s="31">
        <v>44127</v>
      </c>
      <c r="CI18" s="32">
        <v>0</v>
      </c>
      <c r="CJ18" s="33">
        <v>952</v>
      </c>
      <c r="CK18" s="33">
        <v>952</v>
      </c>
      <c r="CL18" s="33">
        <v>935</v>
      </c>
      <c r="CM18" s="33">
        <v>935</v>
      </c>
      <c r="CN18" s="8">
        <v>300</v>
      </c>
      <c r="CO18"/>
      <c r="CP18" s="31">
        <v>44127</v>
      </c>
      <c r="CQ18" s="32">
        <v>0</v>
      </c>
      <c r="CR18" s="33">
        <v>2244</v>
      </c>
      <c r="CS18" s="33">
        <v>2244</v>
      </c>
      <c r="CT18" s="33">
        <v>2219</v>
      </c>
      <c r="CU18" s="33">
        <v>2234</v>
      </c>
      <c r="CV18" s="8">
        <v>1300</v>
      </c>
      <c r="CW18"/>
      <c r="CX18" s="31">
        <v>44127</v>
      </c>
      <c r="CY18" s="32">
        <v>0</v>
      </c>
      <c r="CZ18" s="33">
        <v>679</v>
      </c>
      <c r="DA18" s="33">
        <v>679</v>
      </c>
      <c r="DB18" s="33">
        <v>671</v>
      </c>
      <c r="DC18" s="33">
        <v>673</v>
      </c>
      <c r="DD18" s="8">
        <v>3500</v>
      </c>
      <c r="DE18"/>
      <c r="DF18" s="31">
        <v>44127</v>
      </c>
      <c r="DG18" s="32">
        <v>0</v>
      </c>
      <c r="DH18" s="33">
        <v>238</v>
      </c>
      <c r="DI18" s="33">
        <v>245</v>
      </c>
      <c r="DJ18" s="33">
        <v>223</v>
      </c>
      <c r="DK18" s="33">
        <v>232</v>
      </c>
      <c r="DL18" s="8">
        <v>88400</v>
      </c>
      <c r="DM18"/>
      <c r="DN18" s="31">
        <v>44127</v>
      </c>
      <c r="DO18" s="32">
        <v>0</v>
      </c>
      <c r="DP18" s="33">
        <v>703</v>
      </c>
      <c r="DQ18" s="33">
        <v>706</v>
      </c>
      <c r="DR18" s="33">
        <v>696</v>
      </c>
      <c r="DS18" s="33">
        <v>703</v>
      </c>
      <c r="DT18" s="8">
        <v>4600</v>
      </c>
      <c r="DU18"/>
      <c r="DV18" s="31">
        <v>44127</v>
      </c>
      <c r="DW18" s="32">
        <v>0</v>
      </c>
      <c r="DX18" s="33">
        <v>3300</v>
      </c>
      <c r="DY18" s="33">
        <v>3300</v>
      </c>
      <c r="DZ18" s="33">
        <v>3105</v>
      </c>
      <c r="EA18" s="33">
        <v>3245</v>
      </c>
      <c r="EB18" s="8">
        <v>263100</v>
      </c>
      <c r="EC18"/>
      <c r="ED18" s="31">
        <v>44127</v>
      </c>
      <c r="EE18" s="32">
        <v>0</v>
      </c>
      <c r="EF18" s="33">
        <v>2020</v>
      </c>
      <c r="EG18" s="33">
        <v>2020</v>
      </c>
      <c r="EH18" s="33">
        <v>1989</v>
      </c>
      <c r="EI18" s="33">
        <v>1992</v>
      </c>
      <c r="EJ18" s="8">
        <v>29800</v>
      </c>
      <c r="EK18"/>
      <c r="EL18" s="31">
        <v>44127</v>
      </c>
      <c r="EM18" s="32">
        <v>0</v>
      </c>
      <c r="EN18" s="33">
        <v>5190</v>
      </c>
      <c r="EO18" s="33">
        <v>5250</v>
      </c>
      <c r="EP18" s="33">
        <v>5180</v>
      </c>
      <c r="EQ18" s="33">
        <v>5200</v>
      </c>
      <c r="ER18" s="8">
        <v>78600</v>
      </c>
      <c r="ES18"/>
      <c r="ET18" s="31">
        <v>44127</v>
      </c>
      <c r="EU18" s="32">
        <v>0</v>
      </c>
      <c r="EV18" s="33">
        <v>1539</v>
      </c>
      <c r="EW18" s="33">
        <v>1552</v>
      </c>
      <c r="EX18" s="33">
        <v>1519</v>
      </c>
      <c r="EY18" s="33">
        <v>1535</v>
      </c>
      <c r="EZ18" s="8">
        <v>158400</v>
      </c>
      <c r="FA18"/>
      <c r="FB18" s="31">
        <v>44127</v>
      </c>
      <c r="FC18" s="32">
        <v>0</v>
      </c>
      <c r="FD18" s="33">
        <v>298</v>
      </c>
      <c r="FE18" s="33">
        <v>305</v>
      </c>
      <c r="FF18" s="33">
        <v>281</v>
      </c>
      <c r="FG18" s="33">
        <v>288</v>
      </c>
      <c r="FH18" s="8">
        <v>104600</v>
      </c>
      <c r="FJ18" s="31">
        <v>44127</v>
      </c>
      <c r="FK18" s="32">
        <v>0</v>
      </c>
      <c r="FL18" s="33">
        <v>1460</v>
      </c>
      <c r="FM18" s="33">
        <v>1487</v>
      </c>
      <c r="FN18" s="33">
        <v>1455</v>
      </c>
      <c r="FO18" s="33">
        <v>1480</v>
      </c>
      <c r="FP18" s="8">
        <v>235300</v>
      </c>
      <c r="FQ18"/>
      <c r="FR18" s="31">
        <v>44127</v>
      </c>
      <c r="FS18" s="32">
        <v>0</v>
      </c>
      <c r="FT18" s="33">
        <v>687</v>
      </c>
      <c r="FU18" s="33">
        <v>687</v>
      </c>
      <c r="FV18" s="33">
        <v>676</v>
      </c>
      <c r="FW18" s="33">
        <v>685</v>
      </c>
      <c r="FX18" s="8">
        <v>3100</v>
      </c>
      <c r="FY18"/>
      <c r="FZ18" s="31">
        <v>44127</v>
      </c>
      <c r="GA18" s="32">
        <v>0</v>
      </c>
      <c r="GB18" s="33">
        <v>690</v>
      </c>
      <c r="GC18" s="33">
        <v>708</v>
      </c>
      <c r="GD18" s="33">
        <v>672</v>
      </c>
      <c r="GE18" s="33">
        <v>707</v>
      </c>
      <c r="GF18" s="8">
        <v>97700</v>
      </c>
      <c r="GG18"/>
      <c r="GH18" s="31">
        <v>44127</v>
      </c>
      <c r="GI18" s="32">
        <v>0</v>
      </c>
      <c r="GJ18" s="33">
        <v>728</v>
      </c>
      <c r="GK18" s="33">
        <v>740</v>
      </c>
      <c r="GL18" s="33">
        <v>721</v>
      </c>
      <c r="GM18" s="33">
        <v>730</v>
      </c>
      <c r="GN18" s="8">
        <v>33000</v>
      </c>
      <c r="GO18"/>
      <c r="GP18" s="31">
        <v>44127</v>
      </c>
      <c r="GQ18" s="32">
        <v>0</v>
      </c>
      <c r="GR18" s="33">
        <v>2086</v>
      </c>
      <c r="GS18" s="33">
        <v>2221</v>
      </c>
      <c r="GT18" s="33">
        <v>1961</v>
      </c>
      <c r="GU18" s="33">
        <v>2179</v>
      </c>
      <c r="GV18" s="8">
        <v>210800</v>
      </c>
      <c r="GW18"/>
      <c r="GX18" s="31">
        <v>44127</v>
      </c>
      <c r="GY18" s="32">
        <v>0</v>
      </c>
      <c r="GZ18" s="33">
        <v>2086</v>
      </c>
      <c r="HA18" s="33">
        <v>2221</v>
      </c>
      <c r="HB18" s="33">
        <v>1961</v>
      </c>
      <c r="HC18" s="33">
        <v>2179</v>
      </c>
      <c r="HD18" s="8">
        <v>210800</v>
      </c>
      <c r="HE18"/>
      <c r="HF18" s="31">
        <v>44127</v>
      </c>
      <c r="HG18" s="32">
        <v>0</v>
      </c>
      <c r="HH18" s="33">
        <v>1557</v>
      </c>
      <c r="HI18" s="33">
        <v>1586</v>
      </c>
      <c r="HJ18" s="33">
        <v>1540</v>
      </c>
      <c r="HK18" s="33">
        <v>1549</v>
      </c>
      <c r="HL18" s="8">
        <v>39100</v>
      </c>
      <c r="HM18"/>
      <c r="HN18" s="31">
        <v>44127</v>
      </c>
      <c r="HO18" s="32">
        <v>0</v>
      </c>
      <c r="HP18" s="33">
        <v>463</v>
      </c>
      <c r="HQ18" s="33">
        <v>463</v>
      </c>
      <c r="HR18" s="33">
        <v>443</v>
      </c>
      <c r="HS18" s="33">
        <v>460</v>
      </c>
      <c r="HT18" s="8">
        <v>58300</v>
      </c>
      <c r="HU18"/>
      <c r="HV18" s="31">
        <v>44127</v>
      </c>
      <c r="HW18" s="32">
        <v>0</v>
      </c>
      <c r="HX18" s="33">
        <v>192</v>
      </c>
      <c r="HY18" s="33">
        <v>193</v>
      </c>
      <c r="HZ18" s="33">
        <v>184</v>
      </c>
      <c r="IA18" s="33">
        <v>190</v>
      </c>
      <c r="IB18" s="8">
        <v>378700</v>
      </c>
      <c r="IC18"/>
      <c r="ID18" s="31">
        <v>44127</v>
      </c>
      <c r="IE18" s="32">
        <v>0</v>
      </c>
      <c r="IF18" s="33">
        <v>1499</v>
      </c>
      <c r="IG18" s="33">
        <v>1499</v>
      </c>
      <c r="IH18" s="33">
        <v>1499</v>
      </c>
      <c r="II18" s="33">
        <v>1499</v>
      </c>
      <c r="IJ18" s="8">
        <v>0</v>
      </c>
    </row>
    <row r="19" spans="2:244">
      <c r="B19" s="227"/>
      <c r="C19" s="36">
        <v>1414</v>
      </c>
      <c r="F19" s="31">
        <v>44130</v>
      </c>
      <c r="G19" s="32">
        <v>0</v>
      </c>
      <c r="H19" s="33">
        <v>2721</v>
      </c>
      <c r="I19" s="33">
        <v>2737</v>
      </c>
      <c r="J19" s="33">
        <v>2721</v>
      </c>
      <c r="K19" s="33">
        <v>2730</v>
      </c>
      <c r="L19" s="8">
        <v>4600</v>
      </c>
      <c r="M19"/>
      <c r="N19" s="31">
        <v>44130</v>
      </c>
      <c r="O19" s="32">
        <v>0</v>
      </c>
      <c r="P19" s="33">
        <v>423</v>
      </c>
      <c r="Q19" s="33">
        <v>427</v>
      </c>
      <c r="R19" s="33">
        <v>418</v>
      </c>
      <c r="S19" s="33">
        <v>422</v>
      </c>
      <c r="T19" s="8">
        <v>966500</v>
      </c>
      <c r="U19"/>
      <c r="V19" s="31">
        <v>44130</v>
      </c>
      <c r="W19" s="32">
        <v>0</v>
      </c>
      <c r="X19" s="33">
        <v>2231</v>
      </c>
      <c r="Y19" s="33">
        <v>2245</v>
      </c>
      <c r="Z19" s="33">
        <v>2225</v>
      </c>
      <c r="AA19" s="33">
        <v>2238</v>
      </c>
      <c r="AB19" s="8">
        <v>78900</v>
      </c>
      <c r="AC19"/>
      <c r="AD19" s="31">
        <v>44130</v>
      </c>
      <c r="AE19" s="32">
        <v>0</v>
      </c>
      <c r="AF19" s="33">
        <v>915</v>
      </c>
      <c r="AG19" s="33">
        <v>915</v>
      </c>
      <c r="AH19" s="33">
        <v>915</v>
      </c>
      <c r="AI19" s="33">
        <v>915</v>
      </c>
      <c r="AJ19" s="8">
        <v>100</v>
      </c>
      <c r="AK19"/>
      <c r="AL19" s="31">
        <v>44130</v>
      </c>
      <c r="AM19" s="32">
        <v>0</v>
      </c>
      <c r="AN19" s="33">
        <v>2100</v>
      </c>
      <c r="AO19" s="33">
        <v>2160</v>
      </c>
      <c r="AP19" s="33">
        <v>2085</v>
      </c>
      <c r="AQ19" s="33">
        <v>2144</v>
      </c>
      <c r="AR19" s="8">
        <v>392400</v>
      </c>
      <c r="AS19"/>
      <c r="AT19" s="31">
        <v>44130</v>
      </c>
      <c r="AU19" s="32">
        <v>0</v>
      </c>
      <c r="AV19" s="33">
        <v>1526</v>
      </c>
      <c r="AW19" s="33">
        <v>1532</v>
      </c>
      <c r="AX19" s="33">
        <v>1519</v>
      </c>
      <c r="AY19" s="33">
        <v>1532</v>
      </c>
      <c r="AZ19" s="8">
        <v>500</v>
      </c>
      <c r="BA19"/>
      <c r="BB19" s="31">
        <v>44130</v>
      </c>
      <c r="BC19" s="32">
        <v>0</v>
      </c>
      <c r="BD19" s="33">
        <v>3765</v>
      </c>
      <c r="BE19" s="33">
        <v>3785</v>
      </c>
      <c r="BF19" s="33">
        <v>3710</v>
      </c>
      <c r="BG19" s="33">
        <v>3725</v>
      </c>
      <c r="BH19" s="8">
        <v>45100</v>
      </c>
      <c r="BI19"/>
      <c r="BJ19" s="31">
        <v>44130</v>
      </c>
      <c r="BK19" s="32">
        <v>0</v>
      </c>
      <c r="BL19" s="33">
        <v>2209</v>
      </c>
      <c r="BM19" s="33">
        <v>2226</v>
      </c>
      <c r="BN19" s="33">
        <v>2201</v>
      </c>
      <c r="BO19" s="33">
        <v>2201</v>
      </c>
      <c r="BP19" s="8">
        <v>75700</v>
      </c>
      <c r="BQ19"/>
      <c r="BR19" s="31">
        <v>44130</v>
      </c>
      <c r="BS19" s="32">
        <v>0</v>
      </c>
      <c r="BT19" s="33">
        <v>1400</v>
      </c>
      <c r="BU19" s="33">
        <v>1410</v>
      </c>
      <c r="BV19" s="33">
        <v>1300</v>
      </c>
      <c r="BW19" s="33">
        <v>1315</v>
      </c>
      <c r="BX19" s="8">
        <v>24500</v>
      </c>
      <c r="BY19"/>
      <c r="BZ19" s="31">
        <v>44130</v>
      </c>
      <c r="CA19" s="32">
        <v>0</v>
      </c>
      <c r="CB19" s="33">
        <v>3440</v>
      </c>
      <c r="CC19" s="33">
        <v>3500</v>
      </c>
      <c r="CD19" s="33">
        <v>3315</v>
      </c>
      <c r="CE19" s="33">
        <v>3495</v>
      </c>
      <c r="CF19" s="8">
        <v>23300</v>
      </c>
      <c r="CH19" s="31">
        <v>44130</v>
      </c>
      <c r="CI19" s="32">
        <v>0</v>
      </c>
      <c r="CJ19" s="33">
        <v>944</v>
      </c>
      <c r="CK19" s="33">
        <v>944</v>
      </c>
      <c r="CL19" s="33">
        <v>944</v>
      </c>
      <c r="CM19" s="33">
        <v>944</v>
      </c>
      <c r="CN19" s="8">
        <v>800</v>
      </c>
      <c r="CO19"/>
      <c r="CP19" s="31">
        <v>44130</v>
      </c>
      <c r="CQ19" s="32">
        <v>0</v>
      </c>
      <c r="CR19" s="33">
        <v>2210</v>
      </c>
      <c r="CS19" s="33">
        <v>2233</v>
      </c>
      <c r="CT19" s="33">
        <v>2210</v>
      </c>
      <c r="CU19" s="33">
        <v>2215</v>
      </c>
      <c r="CV19" s="8">
        <v>1600</v>
      </c>
      <c r="CW19"/>
      <c r="CX19" s="31">
        <v>44130</v>
      </c>
      <c r="CY19" s="32">
        <v>0</v>
      </c>
      <c r="CZ19" s="33">
        <v>678</v>
      </c>
      <c r="DA19" s="33">
        <v>679</v>
      </c>
      <c r="DB19" s="33">
        <v>674</v>
      </c>
      <c r="DC19" s="33">
        <v>676</v>
      </c>
      <c r="DD19" s="8">
        <v>4300</v>
      </c>
      <c r="DE19"/>
      <c r="DF19" s="31">
        <v>44130</v>
      </c>
      <c r="DG19" s="32">
        <v>0</v>
      </c>
      <c r="DH19" s="33">
        <v>232</v>
      </c>
      <c r="DI19" s="33">
        <v>233</v>
      </c>
      <c r="DJ19" s="33">
        <v>225</v>
      </c>
      <c r="DK19" s="33">
        <v>232</v>
      </c>
      <c r="DL19" s="8">
        <v>23700</v>
      </c>
      <c r="DM19"/>
      <c r="DN19" s="31">
        <v>44130</v>
      </c>
      <c r="DO19" s="32">
        <v>0</v>
      </c>
      <c r="DP19" s="33">
        <v>724</v>
      </c>
      <c r="DQ19" s="33">
        <v>724</v>
      </c>
      <c r="DR19" s="33">
        <v>695</v>
      </c>
      <c r="DS19" s="33">
        <v>701</v>
      </c>
      <c r="DT19" s="8">
        <v>7600</v>
      </c>
      <c r="DU19"/>
      <c r="DV19" s="31">
        <v>44130</v>
      </c>
      <c r="DW19" s="32">
        <v>0</v>
      </c>
      <c r="DX19" s="33">
        <v>3385</v>
      </c>
      <c r="DY19" s="33">
        <v>3475</v>
      </c>
      <c r="DZ19" s="33">
        <v>3210</v>
      </c>
      <c r="EA19" s="33">
        <v>3235</v>
      </c>
      <c r="EB19" s="8">
        <v>419100</v>
      </c>
      <c r="EC19"/>
      <c r="ED19" s="31">
        <v>44130</v>
      </c>
      <c r="EE19" s="32">
        <v>0</v>
      </c>
      <c r="EF19" s="33">
        <v>1993</v>
      </c>
      <c r="EG19" s="33">
        <v>2036</v>
      </c>
      <c r="EH19" s="33">
        <v>1993</v>
      </c>
      <c r="EI19" s="33">
        <v>2018</v>
      </c>
      <c r="EJ19" s="8">
        <v>33500</v>
      </c>
      <c r="EK19"/>
      <c r="EL19" s="31">
        <v>44130</v>
      </c>
      <c r="EM19" s="32">
        <v>0</v>
      </c>
      <c r="EN19" s="33">
        <v>5200</v>
      </c>
      <c r="EO19" s="33">
        <v>5240</v>
      </c>
      <c r="EP19" s="33">
        <v>5100</v>
      </c>
      <c r="EQ19" s="33">
        <v>5120</v>
      </c>
      <c r="ER19" s="8">
        <v>78000</v>
      </c>
      <c r="ES19"/>
      <c r="ET19" s="31">
        <v>44130</v>
      </c>
      <c r="EU19" s="32">
        <v>0</v>
      </c>
      <c r="EV19" s="33">
        <v>1536</v>
      </c>
      <c r="EW19" s="33">
        <v>1543</v>
      </c>
      <c r="EX19" s="33">
        <v>1522</v>
      </c>
      <c r="EY19" s="33">
        <v>1530</v>
      </c>
      <c r="EZ19" s="8">
        <v>235300</v>
      </c>
      <c r="FA19"/>
      <c r="FB19" s="31">
        <v>44130</v>
      </c>
      <c r="FC19" s="32">
        <v>0</v>
      </c>
      <c r="FD19" s="33">
        <v>294</v>
      </c>
      <c r="FE19" s="33">
        <v>294</v>
      </c>
      <c r="FF19" s="33">
        <v>285</v>
      </c>
      <c r="FG19" s="33">
        <v>287</v>
      </c>
      <c r="FH19" s="8">
        <v>41400</v>
      </c>
      <c r="FJ19" s="31">
        <v>44130</v>
      </c>
      <c r="FK19" s="32">
        <v>0</v>
      </c>
      <c r="FL19" s="33">
        <v>1494</v>
      </c>
      <c r="FM19" s="33">
        <v>1513</v>
      </c>
      <c r="FN19" s="33">
        <v>1476</v>
      </c>
      <c r="FO19" s="33">
        <v>1476</v>
      </c>
      <c r="FP19" s="8">
        <v>181700</v>
      </c>
      <c r="FQ19"/>
      <c r="FR19" s="31">
        <v>44130</v>
      </c>
      <c r="FS19" s="32">
        <v>0</v>
      </c>
      <c r="FT19" s="33">
        <v>691</v>
      </c>
      <c r="FU19" s="33">
        <v>691</v>
      </c>
      <c r="FV19" s="33">
        <v>686</v>
      </c>
      <c r="FW19" s="33">
        <v>688</v>
      </c>
      <c r="FX19" s="8">
        <v>8800</v>
      </c>
      <c r="FY19"/>
      <c r="FZ19" s="31">
        <v>44130</v>
      </c>
      <c r="GA19" s="32">
        <v>0</v>
      </c>
      <c r="GB19" s="33">
        <v>708</v>
      </c>
      <c r="GC19" s="33">
        <v>726</v>
      </c>
      <c r="GD19" s="33">
        <v>706</v>
      </c>
      <c r="GE19" s="33">
        <v>723</v>
      </c>
      <c r="GF19" s="8">
        <v>107900</v>
      </c>
      <c r="GG19"/>
      <c r="GH19" s="31">
        <v>44130</v>
      </c>
      <c r="GI19" s="32">
        <v>0</v>
      </c>
      <c r="GJ19" s="33">
        <v>730</v>
      </c>
      <c r="GK19" s="33">
        <v>739</v>
      </c>
      <c r="GL19" s="33">
        <v>708</v>
      </c>
      <c r="GM19" s="33">
        <v>708</v>
      </c>
      <c r="GN19" s="8">
        <v>46700</v>
      </c>
      <c r="GO19"/>
      <c r="GP19" s="31">
        <v>44130</v>
      </c>
      <c r="GQ19" s="32">
        <v>0</v>
      </c>
      <c r="GR19" s="33">
        <v>2170</v>
      </c>
      <c r="GS19" s="33">
        <v>2170</v>
      </c>
      <c r="GT19" s="33">
        <v>1990</v>
      </c>
      <c r="GU19" s="33">
        <v>2002</v>
      </c>
      <c r="GV19" s="8">
        <v>142600</v>
      </c>
      <c r="GW19"/>
      <c r="GX19" s="31">
        <v>44130</v>
      </c>
      <c r="GY19" s="32">
        <v>0</v>
      </c>
      <c r="GZ19" s="33">
        <v>2170</v>
      </c>
      <c r="HA19" s="33">
        <v>2170</v>
      </c>
      <c r="HB19" s="33">
        <v>1990</v>
      </c>
      <c r="HC19" s="33">
        <v>2002</v>
      </c>
      <c r="HD19" s="8">
        <v>142600</v>
      </c>
      <c r="HE19"/>
      <c r="HF19" s="31">
        <v>44130</v>
      </c>
      <c r="HG19" s="32">
        <v>0</v>
      </c>
      <c r="HH19" s="33">
        <v>1538</v>
      </c>
      <c r="HI19" s="33">
        <v>1538</v>
      </c>
      <c r="HJ19" s="33">
        <v>1437</v>
      </c>
      <c r="HK19" s="33">
        <v>1437</v>
      </c>
      <c r="HL19" s="8">
        <v>68600</v>
      </c>
      <c r="HM19"/>
      <c r="HN19" s="31">
        <v>44130</v>
      </c>
      <c r="HO19" s="32">
        <v>0</v>
      </c>
      <c r="HP19" s="33">
        <v>462</v>
      </c>
      <c r="HQ19" s="33">
        <v>464</v>
      </c>
      <c r="HR19" s="33">
        <v>451</v>
      </c>
      <c r="HS19" s="33">
        <v>457</v>
      </c>
      <c r="HT19" s="8">
        <v>40400</v>
      </c>
      <c r="HU19"/>
      <c r="HV19" s="31">
        <v>44130</v>
      </c>
      <c r="HW19" s="32">
        <v>0</v>
      </c>
      <c r="HX19" s="33">
        <v>190</v>
      </c>
      <c r="HY19" s="33">
        <v>195</v>
      </c>
      <c r="HZ19" s="33">
        <v>189</v>
      </c>
      <c r="IA19" s="33">
        <v>190</v>
      </c>
      <c r="IB19" s="8">
        <v>193300</v>
      </c>
      <c r="IC19"/>
      <c r="ID19" s="31">
        <v>44130</v>
      </c>
      <c r="IE19" s="32">
        <v>0</v>
      </c>
      <c r="IF19" s="33">
        <v>1439</v>
      </c>
      <c r="IG19" s="33">
        <v>1439</v>
      </c>
      <c r="IH19" s="33">
        <v>1439</v>
      </c>
      <c r="II19" s="33">
        <v>1439</v>
      </c>
      <c r="IJ19" s="8">
        <v>200</v>
      </c>
    </row>
    <row r="20" spans="2:244">
      <c r="B20" s="227"/>
      <c r="C20" s="36">
        <v>1417</v>
      </c>
      <c r="F20" s="31">
        <v>44131</v>
      </c>
      <c r="G20" s="32">
        <v>0</v>
      </c>
      <c r="H20" s="33">
        <v>2721</v>
      </c>
      <c r="I20" s="33">
        <v>2734</v>
      </c>
      <c r="J20" s="33">
        <v>2710</v>
      </c>
      <c r="K20" s="33">
        <v>2734</v>
      </c>
      <c r="L20" s="8">
        <v>7600</v>
      </c>
      <c r="M20"/>
      <c r="N20" s="31">
        <v>44131</v>
      </c>
      <c r="O20" s="32">
        <v>0</v>
      </c>
      <c r="P20" s="33">
        <v>418</v>
      </c>
      <c r="Q20" s="33">
        <v>422</v>
      </c>
      <c r="R20" s="33">
        <v>416</v>
      </c>
      <c r="S20" s="33">
        <v>421</v>
      </c>
      <c r="T20" s="8">
        <v>1051700</v>
      </c>
      <c r="U20"/>
      <c r="V20" s="31">
        <v>44131</v>
      </c>
      <c r="W20" s="32">
        <v>0</v>
      </c>
      <c r="X20" s="33">
        <v>2235</v>
      </c>
      <c r="Y20" s="33">
        <v>2238</v>
      </c>
      <c r="Z20" s="33">
        <v>2213</v>
      </c>
      <c r="AA20" s="33">
        <v>2237</v>
      </c>
      <c r="AB20" s="8">
        <v>56000</v>
      </c>
      <c r="AC20"/>
      <c r="AD20" s="31">
        <v>44131</v>
      </c>
      <c r="AE20" s="32">
        <v>0</v>
      </c>
      <c r="AF20" s="33">
        <v>911</v>
      </c>
      <c r="AG20" s="33">
        <v>917</v>
      </c>
      <c r="AH20" s="33">
        <v>911</v>
      </c>
      <c r="AI20" s="33">
        <v>917</v>
      </c>
      <c r="AJ20" s="8">
        <v>700</v>
      </c>
      <c r="AK20"/>
      <c r="AL20" s="31">
        <v>44131</v>
      </c>
      <c r="AM20" s="32">
        <v>0</v>
      </c>
      <c r="AN20" s="33">
        <v>2110</v>
      </c>
      <c r="AO20" s="33">
        <v>2148</v>
      </c>
      <c r="AP20" s="33">
        <v>2088</v>
      </c>
      <c r="AQ20" s="33">
        <v>2145</v>
      </c>
      <c r="AR20" s="8">
        <v>232800</v>
      </c>
      <c r="AS20"/>
      <c r="AT20" s="31">
        <v>44131</v>
      </c>
      <c r="AU20" s="32">
        <v>0</v>
      </c>
      <c r="AV20" s="33">
        <v>1532</v>
      </c>
      <c r="AW20" s="33">
        <v>1532</v>
      </c>
      <c r="AX20" s="33">
        <v>1518</v>
      </c>
      <c r="AY20" s="33">
        <v>1532</v>
      </c>
      <c r="AZ20" s="8">
        <v>2900</v>
      </c>
      <c r="BA20"/>
      <c r="BB20" s="31">
        <v>44131</v>
      </c>
      <c r="BC20" s="32">
        <v>0</v>
      </c>
      <c r="BD20" s="33">
        <v>3700</v>
      </c>
      <c r="BE20" s="33">
        <v>3780</v>
      </c>
      <c r="BF20" s="33">
        <v>3675</v>
      </c>
      <c r="BG20" s="33">
        <v>3780</v>
      </c>
      <c r="BH20" s="8">
        <v>47500</v>
      </c>
      <c r="BI20"/>
      <c r="BJ20" s="31">
        <v>44131</v>
      </c>
      <c r="BK20" s="32">
        <v>0</v>
      </c>
      <c r="BL20" s="33">
        <v>2200</v>
      </c>
      <c r="BM20" s="33">
        <v>2230</v>
      </c>
      <c r="BN20" s="33">
        <v>2195</v>
      </c>
      <c r="BO20" s="33">
        <v>2230</v>
      </c>
      <c r="BP20" s="8">
        <v>95300</v>
      </c>
      <c r="BQ20"/>
      <c r="BR20" s="31">
        <v>44131</v>
      </c>
      <c r="BS20" s="32">
        <v>0</v>
      </c>
      <c r="BT20" s="33">
        <v>1260</v>
      </c>
      <c r="BU20" s="33">
        <v>1296</v>
      </c>
      <c r="BV20" s="33">
        <v>1233</v>
      </c>
      <c r="BW20" s="33">
        <v>1257</v>
      </c>
      <c r="BX20" s="8">
        <v>23800</v>
      </c>
      <c r="BY20"/>
      <c r="BZ20" s="31">
        <v>44131</v>
      </c>
      <c r="CA20" s="32">
        <v>0</v>
      </c>
      <c r="CB20" s="33">
        <v>3490</v>
      </c>
      <c r="CC20" s="33">
        <v>3490</v>
      </c>
      <c r="CD20" s="33">
        <v>3350</v>
      </c>
      <c r="CE20" s="33">
        <v>3420</v>
      </c>
      <c r="CF20" s="8">
        <v>4300</v>
      </c>
      <c r="CH20" s="31">
        <v>44131</v>
      </c>
      <c r="CI20" s="32">
        <v>0</v>
      </c>
      <c r="CJ20" s="33">
        <v>950</v>
      </c>
      <c r="CK20" s="33">
        <v>953</v>
      </c>
      <c r="CL20" s="33">
        <v>944</v>
      </c>
      <c r="CM20" s="33">
        <v>945</v>
      </c>
      <c r="CN20" s="8">
        <v>3200</v>
      </c>
      <c r="CO20"/>
      <c r="CP20" s="31">
        <v>44131</v>
      </c>
      <c r="CQ20" s="32">
        <v>0</v>
      </c>
      <c r="CR20" s="33">
        <v>2220</v>
      </c>
      <c r="CS20" s="33">
        <v>2220</v>
      </c>
      <c r="CT20" s="33">
        <v>2212</v>
      </c>
      <c r="CU20" s="33">
        <v>2212</v>
      </c>
      <c r="CV20" s="8">
        <v>200</v>
      </c>
      <c r="CW20"/>
      <c r="CX20" s="31">
        <v>44131</v>
      </c>
      <c r="CY20" s="32">
        <v>0</v>
      </c>
      <c r="CZ20" s="33">
        <v>674</v>
      </c>
      <c r="DA20" s="33">
        <v>674</v>
      </c>
      <c r="DB20" s="33">
        <v>659</v>
      </c>
      <c r="DC20" s="33">
        <v>661</v>
      </c>
      <c r="DD20" s="8">
        <v>9400</v>
      </c>
      <c r="DE20"/>
      <c r="DF20" s="31">
        <v>44131</v>
      </c>
      <c r="DG20" s="32">
        <v>0</v>
      </c>
      <c r="DH20" s="33">
        <v>231</v>
      </c>
      <c r="DI20" s="33">
        <v>233</v>
      </c>
      <c r="DJ20" s="33">
        <v>223</v>
      </c>
      <c r="DK20" s="33">
        <v>232</v>
      </c>
      <c r="DL20" s="8">
        <v>23700</v>
      </c>
      <c r="DM20"/>
      <c r="DN20" s="31">
        <v>44131</v>
      </c>
      <c r="DO20" s="32">
        <v>0</v>
      </c>
      <c r="DP20" s="33">
        <v>705</v>
      </c>
      <c r="DQ20" s="33">
        <v>705</v>
      </c>
      <c r="DR20" s="33">
        <v>695</v>
      </c>
      <c r="DS20" s="33">
        <v>697</v>
      </c>
      <c r="DT20" s="8">
        <v>5800</v>
      </c>
      <c r="DU20"/>
      <c r="DV20" s="31">
        <v>44131</v>
      </c>
      <c r="DW20" s="32">
        <v>0</v>
      </c>
      <c r="DX20" s="33">
        <v>3200</v>
      </c>
      <c r="DY20" s="33">
        <v>3385</v>
      </c>
      <c r="DZ20" s="33">
        <v>3130</v>
      </c>
      <c r="EA20" s="33">
        <v>3370</v>
      </c>
      <c r="EB20" s="8">
        <v>337200</v>
      </c>
      <c r="EC20"/>
      <c r="ED20" s="31">
        <v>44131</v>
      </c>
      <c r="EE20" s="32">
        <v>0</v>
      </c>
      <c r="EF20" s="33">
        <v>2021</v>
      </c>
      <c r="EG20" s="33">
        <v>2032</v>
      </c>
      <c r="EH20" s="33">
        <v>1996</v>
      </c>
      <c r="EI20" s="33">
        <v>2028</v>
      </c>
      <c r="EJ20" s="8">
        <v>30400</v>
      </c>
      <c r="EK20"/>
      <c r="EL20" s="31">
        <v>44131</v>
      </c>
      <c r="EM20" s="32">
        <v>0</v>
      </c>
      <c r="EN20" s="33">
        <v>5110</v>
      </c>
      <c r="EO20" s="33">
        <v>5120</v>
      </c>
      <c r="EP20" s="33">
        <v>5020</v>
      </c>
      <c r="EQ20" s="33">
        <v>5100</v>
      </c>
      <c r="ER20" s="8">
        <v>77600</v>
      </c>
      <c r="ES20"/>
      <c r="ET20" s="31">
        <v>44131</v>
      </c>
      <c r="EU20" s="32">
        <v>0</v>
      </c>
      <c r="EV20" s="33">
        <v>1508</v>
      </c>
      <c r="EW20" s="33">
        <v>1526</v>
      </c>
      <c r="EX20" s="33">
        <v>1492</v>
      </c>
      <c r="EY20" s="33">
        <v>1526</v>
      </c>
      <c r="EZ20" s="8">
        <v>226800</v>
      </c>
      <c r="FA20"/>
      <c r="FB20" s="31">
        <v>44131</v>
      </c>
      <c r="FC20" s="32">
        <v>0</v>
      </c>
      <c r="FD20" s="33">
        <v>283</v>
      </c>
      <c r="FE20" s="33">
        <v>287</v>
      </c>
      <c r="FF20" s="33">
        <v>275</v>
      </c>
      <c r="FG20" s="33">
        <v>287</v>
      </c>
      <c r="FH20" s="8">
        <v>89500</v>
      </c>
      <c r="FJ20" s="31">
        <v>44131</v>
      </c>
      <c r="FK20" s="32">
        <v>0</v>
      </c>
      <c r="FL20" s="33">
        <v>1450</v>
      </c>
      <c r="FM20" s="33">
        <v>1456</v>
      </c>
      <c r="FN20" s="33">
        <v>1424</v>
      </c>
      <c r="FO20" s="33">
        <v>1438</v>
      </c>
      <c r="FP20" s="8">
        <v>295800</v>
      </c>
      <c r="FQ20"/>
      <c r="FR20" s="31">
        <v>44131</v>
      </c>
      <c r="FS20" s="32">
        <v>0</v>
      </c>
      <c r="FT20" s="33">
        <v>685</v>
      </c>
      <c r="FU20" s="33">
        <v>687</v>
      </c>
      <c r="FV20" s="33">
        <v>678</v>
      </c>
      <c r="FW20" s="33">
        <v>687</v>
      </c>
      <c r="FX20" s="8">
        <v>4000</v>
      </c>
      <c r="FY20"/>
      <c r="FZ20" s="31">
        <v>44131</v>
      </c>
      <c r="GA20" s="32">
        <v>0</v>
      </c>
      <c r="GB20" s="33">
        <v>722</v>
      </c>
      <c r="GC20" s="33">
        <v>722</v>
      </c>
      <c r="GD20" s="33">
        <v>695</v>
      </c>
      <c r="GE20" s="33">
        <v>716</v>
      </c>
      <c r="GF20" s="8">
        <v>106600</v>
      </c>
      <c r="GG20"/>
      <c r="GH20" s="31">
        <v>44131</v>
      </c>
      <c r="GI20" s="32">
        <v>0</v>
      </c>
      <c r="GJ20" s="33">
        <v>704</v>
      </c>
      <c r="GK20" s="33">
        <v>725</v>
      </c>
      <c r="GL20" s="33">
        <v>701</v>
      </c>
      <c r="GM20" s="33">
        <v>723</v>
      </c>
      <c r="GN20" s="8">
        <v>52900</v>
      </c>
      <c r="GO20"/>
      <c r="GP20" s="31">
        <v>44131</v>
      </c>
      <c r="GQ20" s="32">
        <v>0</v>
      </c>
      <c r="GR20" s="33">
        <v>1872</v>
      </c>
      <c r="GS20" s="33">
        <v>2042</v>
      </c>
      <c r="GT20" s="33">
        <v>1850</v>
      </c>
      <c r="GU20" s="33">
        <v>2005</v>
      </c>
      <c r="GV20" s="8">
        <v>158300</v>
      </c>
      <c r="GW20"/>
      <c r="GX20" s="31">
        <v>44131</v>
      </c>
      <c r="GY20" s="32">
        <v>0</v>
      </c>
      <c r="GZ20" s="33">
        <v>1872</v>
      </c>
      <c r="HA20" s="33">
        <v>2042</v>
      </c>
      <c r="HB20" s="33">
        <v>1850</v>
      </c>
      <c r="HC20" s="33">
        <v>2005</v>
      </c>
      <c r="HD20" s="8">
        <v>158300</v>
      </c>
      <c r="HE20"/>
      <c r="HF20" s="31">
        <v>44131</v>
      </c>
      <c r="HG20" s="32">
        <v>0</v>
      </c>
      <c r="HH20" s="33">
        <v>1437</v>
      </c>
      <c r="HI20" s="33">
        <v>1504</v>
      </c>
      <c r="HJ20" s="33">
        <v>1414</v>
      </c>
      <c r="HK20" s="33">
        <v>1480</v>
      </c>
      <c r="HL20" s="8">
        <v>57400</v>
      </c>
      <c r="HM20"/>
      <c r="HN20" s="31">
        <v>44131</v>
      </c>
      <c r="HO20" s="32">
        <v>0</v>
      </c>
      <c r="HP20" s="33">
        <v>444</v>
      </c>
      <c r="HQ20" s="33">
        <v>460</v>
      </c>
      <c r="HR20" s="33">
        <v>440</v>
      </c>
      <c r="HS20" s="33">
        <v>453</v>
      </c>
      <c r="HT20" s="8">
        <v>42800</v>
      </c>
      <c r="HU20"/>
      <c r="HV20" s="31">
        <v>44131</v>
      </c>
      <c r="HW20" s="32">
        <v>0</v>
      </c>
      <c r="HX20" s="33">
        <v>189</v>
      </c>
      <c r="HY20" s="33">
        <v>190</v>
      </c>
      <c r="HZ20" s="33">
        <v>185</v>
      </c>
      <c r="IA20" s="33">
        <v>190</v>
      </c>
      <c r="IB20" s="8">
        <v>226500</v>
      </c>
      <c r="IC20"/>
      <c r="ID20" s="31">
        <v>44131</v>
      </c>
      <c r="IE20" s="32">
        <v>0</v>
      </c>
      <c r="IF20" s="33">
        <v>1439</v>
      </c>
      <c r="IG20" s="33">
        <v>1439</v>
      </c>
      <c r="IH20" s="33">
        <v>1439</v>
      </c>
      <c r="II20" s="33">
        <v>1439</v>
      </c>
      <c r="IJ20" s="8">
        <v>0</v>
      </c>
    </row>
    <row r="21" spans="2:244" ht="19.5" thickBot="1">
      <c r="B21" s="227"/>
      <c r="C21" s="37">
        <v>1418</v>
      </c>
      <c r="F21" s="31">
        <v>44132</v>
      </c>
      <c r="G21" s="32">
        <v>0</v>
      </c>
      <c r="H21" s="33">
        <v>2734</v>
      </c>
      <c r="I21" s="33">
        <v>2740</v>
      </c>
      <c r="J21" s="33">
        <v>2721</v>
      </c>
      <c r="K21" s="33">
        <v>2729</v>
      </c>
      <c r="L21" s="8">
        <v>5200</v>
      </c>
      <c r="M21"/>
      <c r="N21" s="31">
        <v>44132</v>
      </c>
      <c r="O21" s="32">
        <v>0</v>
      </c>
      <c r="P21" s="33">
        <v>419</v>
      </c>
      <c r="Q21" s="33">
        <v>420</v>
      </c>
      <c r="R21" s="33">
        <v>413</v>
      </c>
      <c r="S21" s="33">
        <v>415</v>
      </c>
      <c r="T21" s="8">
        <v>1458800</v>
      </c>
      <c r="U21"/>
      <c r="V21" s="31">
        <v>44132</v>
      </c>
      <c r="W21" s="32">
        <v>0</v>
      </c>
      <c r="X21" s="33">
        <v>2212</v>
      </c>
      <c r="Y21" s="33">
        <v>2226</v>
      </c>
      <c r="Z21" s="33">
        <v>2204</v>
      </c>
      <c r="AA21" s="33">
        <v>2224</v>
      </c>
      <c r="AB21" s="8">
        <v>83700</v>
      </c>
      <c r="AC21"/>
      <c r="AD21" s="31">
        <v>44132</v>
      </c>
      <c r="AE21" s="32">
        <v>0</v>
      </c>
      <c r="AF21" s="33">
        <v>910</v>
      </c>
      <c r="AG21" s="33">
        <v>924</v>
      </c>
      <c r="AH21" s="33">
        <v>910</v>
      </c>
      <c r="AI21" s="33">
        <v>922</v>
      </c>
      <c r="AJ21" s="8">
        <v>600</v>
      </c>
      <c r="AK21"/>
      <c r="AL21" s="31">
        <v>44132</v>
      </c>
      <c r="AM21" s="32">
        <v>0</v>
      </c>
      <c r="AN21" s="33">
        <v>2134</v>
      </c>
      <c r="AO21" s="33">
        <v>2173</v>
      </c>
      <c r="AP21" s="33">
        <v>2113</v>
      </c>
      <c r="AQ21" s="33">
        <v>2117</v>
      </c>
      <c r="AR21" s="8">
        <v>395600</v>
      </c>
      <c r="AS21"/>
      <c r="AT21" s="31">
        <v>44132</v>
      </c>
      <c r="AU21" s="32">
        <v>0</v>
      </c>
      <c r="AV21" s="33">
        <v>1518</v>
      </c>
      <c r="AW21" s="33">
        <v>1527</v>
      </c>
      <c r="AX21" s="33">
        <v>1518</v>
      </c>
      <c r="AY21" s="33">
        <v>1527</v>
      </c>
      <c r="AZ21" s="8">
        <v>1900</v>
      </c>
      <c r="BA21"/>
      <c r="BB21" s="31">
        <v>44132</v>
      </c>
      <c r="BC21" s="32">
        <v>0</v>
      </c>
      <c r="BD21" s="33">
        <v>3745</v>
      </c>
      <c r="BE21" s="33">
        <v>3830</v>
      </c>
      <c r="BF21" s="33">
        <v>3740</v>
      </c>
      <c r="BG21" s="33">
        <v>3825</v>
      </c>
      <c r="BH21" s="8">
        <v>61600</v>
      </c>
      <c r="BI21"/>
      <c r="BJ21" s="31">
        <v>44132</v>
      </c>
      <c r="BK21" s="32">
        <v>0</v>
      </c>
      <c r="BL21" s="33">
        <v>2225</v>
      </c>
      <c r="BM21" s="33">
        <v>2248</v>
      </c>
      <c r="BN21" s="33">
        <v>2217</v>
      </c>
      <c r="BO21" s="33">
        <v>2233</v>
      </c>
      <c r="BP21" s="8">
        <v>125400</v>
      </c>
      <c r="BQ21"/>
      <c r="BR21" s="31">
        <v>44132</v>
      </c>
      <c r="BS21" s="32">
        <v>0</v>
      </c>
      <c r="BT21" s="33">
        <v>1262</v>
      </c>
      <c r="BU21" s="33">
        <v>1320</v>
      </c>
      <c r="BV21" s="33">
        <v>1262</v>
      </c>
      <c r="BW21" s="33">
        <v>1307</v>
      </c>
      <c r="BX21" s="8">
        <v>13100</v>
      </c>
      <c r="BY21"/>
      <c r="BZ21" s="31">
        <v>44132</v>
      </c>
      <c r="CA21" s="32">
        <v>0</v>
      </c>
      <c r="CB21" s="33">
        <v>3440</v>
      </c>
      <c r="CC21" s="33">
        <v>3530</v>
      </c>
      <c r="CD21" s="33">
        <v>3430</v>
      </c>
      <c r="CE21" s="33">
        <v>3460</v>
      </c>
      <c r="CF21" s="8">
        <v>5300</v>
      </c>
      <c r="CH21" s="31">
        <v>44132</v>
      </c>
      <c r="CI21" s="32">
        <v>0</v>
      </c>
      <c r="CJ21" s="33">
        <v>930</v>
      </c>
      <c r="CK21" s="33">
        <v>930</v>
      </c>
      <c r="CL21" s="33">
        <v>930</v>
      </c>
      <c r="CM21" s="33">
        <v>930</v>
      </c>
      <c r="CN21" s="8">
        <v>100</v>
      </c>
      <c r="CO21"/>
      <c r="CP21" s="31">
        <v>44132</v>
      </c>
      <c r="CQ21" s="32">
        <v>0</v>
      </c>
      <c r="CR21" s="33">
        <v>2231</v>
      </c>
      <c r="CS21" s="33">
        <v>2231</v>
      </c>
      <c r="CT21" s="33">
        <v>2216</v>
      </c>
      <c r="CU21" s="33">
        <v>2217</v>
      </c>
      <c r="CV21" s="8">
        <v>1300</v>
      </c>
      <c r="CW21"/>
      <c r="CX21" s="31">
        <v>44132</v>
      </c>
      <c r="CY21" s="32">
        <v>0</v>
      </c>
      <c r="CZ21" s="33">
        <v>664</v>
      </c>
      <c r="DA21" s="33">
        <v>664</v>
      </c>
      <c r="DB21" s="33">
        <v>659</v>
      </c>
      <c r="DC21" s="33">
        <v>659</v>
      </c>
      <c r="DD21" s="8">
        <v>3300</v>
      </c>
      <c r="DE21"/>
      <c r="DF21" s="31">
        <v>44132</v>
      </c>
      <c r="DG21" s="32">
        <v>0</v>
      </c>
      <c r="DH21" s="33">
        <v>232</v>
      </c>
      <c r="DI21" s="33">
        <v>235</v>
      </c>
      <c r="DJ21" s="33">
        <v>226</v>
      </c>
      <c r="DK21" s="33">
        <v>230</v>
      </c>
      <c r="DL21" s="8">
        <v>19100</v>
      </c>
      <c r="DM21"/>
      <c r="DN21" s="31">
        <v>44132</v>
      </c>
      <c r="DO21" s="32">
        <v>0</v>
      </c>
      <c r="DP21" s="33">
        <v>707</v>
      </c>
      <c r="DQ21" s="33">
        <v>707</v>
      </c>
      <c r="DR21" s="33">
        <v>691</v>
      </c>
      <c r="DS21" s="33">
        <v>696</v>
      </c>
      <c r="DT21" s="8">
        <v>2500</v>
      </c>
      <c r="DU21"/>
      <c r="DV21" s="31">
        <v>44132</v>
      </c>
      <c r="DW21" s="32">
        <v>0</v>
      </c>
      <c r="DX21" s="33">
        <v>3420</v>
      </c>
      <c r="DY21" s="33">
        <v>3620</v>
      </c>
      <c r="DZ21" s="33">
        <v>3345</v>
      </c>
      <c r="EA21" s="33">
        <v>3615</v>
      </c>
      <c r="EB21" s="8">
        <v>585600</v>
      </c>
      <c r="EC21"/>
      <c r="ED21" s="31">
        <v>44132</v>
      </c>
      <c r="EE21" s="32">
        <v>0</v>
      </c>
      <c r="EF21" s="33">
        <v>2022</v>
      </c>
      <c r="EG21" s="33">
        <v>2028</v>
      </c>
      <c r="EH21" s="33">
        <v>2005</v>
      </c>
      <c r="EI21" s="33">
        <v>2021</v>
      </c>
      <c r="EJ21" s="8">
        <v>20200</v>
      </c>
      <c r="EK21"/>
      <c r="EL21" s="31">
        <v>44132</v>
      </c>
      <c r="EM21" s="32">
        <v>0</v>
      </c>
      <c r="EN21" s="33">
        <v>5090</v>
      </c>
      <c r="EO21" s="33">
        <v>5140</v>
      </c>
      <c r="EP21" s="33">
        <v>5020</v>
      </c>
      <c r="EQ21" s="33">
        <v>5080</v>
      </c>
      <c r="ER21" s="8">
        <v>164000</v>
      </c>
      <c r="ES21"/>
      <c r="ET21" s="31">
        <v>44132</v>
      </c>
      <c r="EU21" s="32">
        <v>0</v>
      </c>
      <c r="EV21" s="33">
        <v>1522</v>
      </c>
      <c r="EW21" s="33">
        <v>1522</v>
      </c>
      <c r="EX21" s="33">
        <v>1508</v>
      </c>
      <c r="EY21" s="33">
        <v>1519</v>
      </c>
      <c r="EZ21" s="8">
        <v>122500</v>
      </c>
      <c r="FA21"/>
      <c r="FB21" s="31">
        <v>44132</v>
      </c>
      <c r="FC21" s="32">
        <v>0</v>
      </c>
      <c r="FD21" s="33">
        <v>287</v>
      </c>
      <c r="FE21" s="33">
        <v>297</v>
      </c>
      <c r="FF21" s="33">
        <v>286</v>
      </c>
      <c r="FG21" s="33">
        <v>288</v>
      </c>
      <c r="FH21" s="8">
        <v>94900</v>
      </c>
      <c r="FJ21" s="31">
        <v>44132</v>
      </c>
      <c r="FK21" s="32">
        <v>0</v>
      </c>
      <c r="FL21" s="33">
        <v>1427</v>
      </c>
      <c r="FM21" s="33">
        <v>1427</v>
      </c>
      <c r="FN21" s="33">
        <v>1400</v>
      </c>
      <c r="FO21" s="33">
        <v>1414</v>
      </c>
      <c r="FP21" s="8">
        <v>262000</v>
      </c>
      <c r="FQ21"/>
      <c r="FR21" s="31">
        <v>44132</v>
      </c>
      <c r="FS21" s="32">
        <v>0</v>
      </c>
      <c r="FT21" s="33">
        <v>684</v>
      </c>
      <c r="FU21" s="33">
        <v>684</v>
      </c>
      <c r="FV21" s="33">
        <v>661</v>
      </c>
      <c r="FW21" s="33">
        <v>661</v>
      </c>
      <c r="FX21" s="8">
        <v>6800</v>
      </c>
      <c r="FY21"/>
      <c r="FZ21" s="31">
        <v>44132</v>
      </c>
      <c r="GA21" s="32">
        <v>0</v>
      </c>
      <c r="GB21" s="33">
        <v>704</v>
      </c>
      <c r="GC21" s="33">
        <v>715</v>
      </c>
      <c r="GD21" s="33">
        <v>701</v>
      </c>
      <c r="GE21" s="33">
        <v>714</v>
      </c>
      <c r="GF21" s="8">
        <v>41000</v>
      </c>
      <c r="GG21"/>
      <c r="GH21" s="31">
        <v>44132</v>
      </c>
      <c r="GI21" s="32">
        <v>0</v>
      </c>
      <c r="GJ21" s="33">
        <v>723</v>
      </c>
      <c r="GK21" s="33">
        <v>729</v>
      </c>
      <c r="GL21" s="33">
        <v>713</v>
      </c>
      <c r="GM21" s="33">
        <v>725</v>
      </c>
      <c r="GN21" s="8">
        <v>38200</v>
      </c>
      <c r="GO21"/>
      <c r="GP21" s="31">
        <v>44132</v>
      </c>
      <c r="GQ21" s="32">
        <v>0</v>
      </c>
      <c r="GR21" s="33">
        <v>1976</v>
      </c>
      <c r="GS21" s="33">
        <v>2070</v>
      </c>
      <c r="GT21" s="33">
        <v>1968</v>
      </c>
      <c r="GU21" s="33">
        <v>2034</v>
      </c>
      <c r="GV21" s="8">
        <v>64400</v>
      </c>
      <c r="GW21"/>
      <c r="GX21" s="31">
        <v>44132</v>
      </c>
      <c r="GY21" s="32">
        <v>0</v>
      </c>
      <c r="GZ21" s="33">
        <v>1976</v>
      </c>
      <c r="HA21" s="33">
        <v>2070</v>
      </c>
      <c r="HB21" s="33">
        <v>1968</v>
      </c>
      <c r="HC21" s="33">
        <v>2034</v>
      </c>
      <c r="HD21" s="8">
        <v>64400</v>
      </c>
      <c r="HE21"/>
      <c r="HF21" s="31">
        <v>44132</v>
      </c>
      <c r="HG21" s="32">
        <v>0</v>
      </c>
      <c r="HH21" s="33">
        <v>1458</v>
      </c>
      <c r="HI21" s="33">
        <v>1469</v>
      </c>
      <c r="HJ21" s="33">
        <v>1407</v>
      </c>
      <c r="HK21" s="33">
        <v>1425</v>
      </c>
      <c r="HL21" s="8">
        <v>33200</v>
      </c>
      <c r="HM21"/>
      <c r="HN21" s="31">
        <v>44132</v>
      </c>
      <c r="HO21" s="32">
        <v>0</v>
      </c>
      <c r="HP21" s="33">
        <v>453</v>
      </c>
      <c r="HQ21" s="33">
        <v>453</v>
      </c>
      <c r="HR21" s="33">
        <v>447</v>
      </c>
      <c r="HS21" s="33">
        <v>450</v>
      </c>
      <c r="HT21" s="8">
        <v>11000</v>
      </c>
      <c r="HU21"/>
      <c r="HV21" s="31">
        <v>44132</v>
      </c>
      <c r="HW21" s="32">
        <v>0</v>
      </c>
      <c r="HX21" s="33">
        <v>189</v>
      </c>
      <c r="HY21" s="33">
        <v>190</v>
      </c>
      <c r="HZ21" s="33">
        <v>183</v>
      </c>
      <c r="IA21" s="33">
        <v>185</v>
      </c>
      <c r="IB21" s="8">
        <v>313200</v>
      </c>
      <c r="IC21"/>
      <c r="ID21" s="31">
        <v>44132</v>
      </c>
      <c r="IE21" s="32">
        <v>0</v>
      </c>
      <c r="IF21" s="33">
        <v>1420</v>
      </c>
      <c r="IG21" s="33">
        <v>1479</v>
      </c>
      <c r="IH21" s="33">
        <v>1420</v>
      </c>
      <c r="II21" s="33">
        <v>1479</v>
      </c>
      <c r="IJ21" s="8">
        <v>200</v>
      </c>
    </row>
    <row r="22" spans="2:244">
      <c r="B22" s="227"/>
      <c r="C22" s="35">
        <v>1419</v>
      </c>
      <c r="F22" s="31">
        <v>44133</v>
      </c>
      <c r="G22" s="32">
        <v>0</v>
      </c>
      <c r="H22" s="33">
        <v>2725</v>
      </c>
      <c r="I22" s="33">
        <v>2745</v>
      </c>
      <c r="J22" s="33">
        <v>2721</v>
      </c>
      <c r="K22" s="33">
        <v>2738</v>
      </c>
      <c r="L22" s="8">
        <v>7300</v>
      </c>
      <c r="M22"/>
      <c r="N22" s="31">
        <v>44133</v>
      </c>
      <c r="O22" s="32">
        <v>0</v>
      </c>
      <c r="P22" s="33">
        <v>410</v>
      </c>
      <c r="Q22" s="33">
        <v>416</v>
      </c>
      <c r="R22" s="33">
        <v>408</v>
      </c>
      <c r="S22" s="33">
        <v>413</v>
      </c>
      <c r="T22" s="8">
        <v>1397000</v>
      </c>
      <c r="U22"/>
      <c r="V22" s="31">
        <v>44133</v>
      </c>
      <c r="W22" s="32">
        <v>0</v>
      </c>
      <c r="X22" s="33">
        <v>2208</v>
      </c>
      <c r="Y22" s="33">
        <v>2215</v>
      </c>
      <c r="Z22" s="33">
        <v>2203</v>
      </c>
      <c r="AA22" s="33">
        <v>2206</v>
      </c>
      <c r="AB22" s="8">
        <v>77400</v>
      </c>
      <c r="AC22"/>
      <c r="AD22" s="31">
        <v>44133</v>
      </c>
      <c r="AE22" s="32">
        <v>0</v>
      </c>
      <c r="AF22" s="33">
        <v>927</v>
      </c>
      <c r="AG22" s="33">
        <v>928</v>
      </c>
      <c r="AH22" s="33">
        <v>919</v>
      </c>
      <c r="AI22" s="33">
        <v>928</v>
      </c>
      <c r="AJ22" s="8">
        <v>1200</v>
      </c>
      <c r="AK22"/>
      <c r="AL22" s="31">
        <v>44133</v>
      </c>
      <c r="AM22" s="32">
        <v>0</v>
      </c>
      <c r="AN22" s="33">
        <v>2090</v>
      </c>
      <c r="AO22" s="33">
        <v>2151</v>
      </c>
      <c r="AP22" s="33">
        <v>2033</v>
      </c>
      <c r="AQ22" s="33">
        <v>2134</v>
      </c>
      <c r="AR22" s="8">
        <v>1676900</v>
      </c>
      <c r="AS22"/>
      <c r="AT22" s="31">
        <v>44133</v>
      </c>
      <c r="AU22" s="32">
        <v>0</v>
      </c>
      <c r="AV22" s="33">
        <v>1527</v>
      </c>
      <c r="AW22" s="33">
        <v>1527</v>
      </c>
      <c r="AX22" s="33">
        <v>1512</v>
      </c>
      <c r="AY22" s="33">
        <v>1513</v>
      </c>
      <c r="AZ22" s="8">
        <v>2100</v>
      </c>
      <c r="BA22"/>
      <c r="BB22" s="31">
        <v>44133</v>
      </c>
      <c r="BC22" s="32">
        <v>0</v>
      </c>
      <c r="BD22" s="33">
        <v>3775</v>
      </c>
      <c r="BE22" s="33">
        <v>3805</v>
      </c>
      <c r="BF22" s="33">
        <v>3735</v>
      </c>
      <c r="BG22" s="33">
        <v>3765</v>
      </c>
      <c r="BH22" s="8">
        <v>48500</v>
      </c>
      <c r="BI22"/>
      <c r="BJ22" s="31">
        <v>44133</v>
      </c>
      <c r="BK22" s="32">
        <v>0</v>
      </c>
      <c r="BL22" s="33">
        <v>2222</v>
      </c>
      <c r="BM22" s="33">
        <v>2246</v>
      </c>
      <c r="BN22" s="33">
        <v>2214</v>
      </c>
      <c r="BO22" s="33">
        <v>2242</v>
      </c>
      <c r="BP22" s="8">
        <v>95300</v>
      </c>
      <c r="BQ22"/>
      <c r="BR22" s="31">
        <v>44133</v>
      </c>
      <c r="BS22" s="32">
        <v>0</v>
      </c>
      <c r="BT22" s="33">
        <v>1280</v>
      </c>
      <c r="BU22" s="33">
        <v>1323</v>
      </c>
      <c r="BV22" s="33">
        <v>1280</v>
      </c>
      <c r="BW22" s="33">
        <v>1313</v>
      </c>
      <c r="BX22" s="8">
        <v>7400</v>
      </c>
      <c r="BY22"/>
      <c r="BZ22" s="31">
        <v>44133</v>
      </c>
      <c r="CA22" s="32">
        <v>0</v>
      </c>
      <c r="CB22" s="33">
        <v>3420</v>
      </c>
      <c r="CC22" s="33">
        <v>3435</v>
      </c>
      <c r="CD22" s="33">
        <v>3400</v>
      </c>
      <c r="CE22" s="33">
        <v>3415</v>
      </c>
      <c r="CF22" s="8">
        <v>1400</v>
      </c>
      <c r="CH22" s="31">
        <v>44133</v>
      </c>
      <c r="CI22" s="32">
        <v>0</v>
      </c>
      <c r="CJ22" s="33">
        <v>926</v>
      </c>
      <c r="CK22" s="33">
        <v>941</v>
      </c>
      <c r="CL22" s="33">
        <v>926</v>
      </c>
      <c r="CM22" s="33">
        <v>941</v>
      </c>
      <c r="CN22" s="8">
        <v>1200</v>
      </c>
      <c r="CO22"/>
      <c r="CP22" s="31">
        <v>44133</v>
      </c>
      <c r="CQ22" s="32">
        <v>0</v>
      </c>
      <c r="CR22" s="33">
        <v>2217</v>
      </c>
      <c r="CS22" s="33">
        <v>2217</v>
      </c>
      <c r="CT22" s="33">
        <v>2212</v>
      </c>
      <c r="CU22" s="33">
        <v>2212</v>
      </c>
      <c r="CV22" s="8">
        <v>400</v>
      </c>
      <c r="CW22"/>
      <c r="CX22" s="31">
        <v>44133</v>
      </c>
      <c r="CY22" s="32">
        <v>0</v>
      </c>
      <c r="CZ22" s="33">
        <v>662</v>
      </c>
      <c r="DA22" s="33">
        <v>662</v>
      </c>
      <c r="DB22" s="33">
        <v>661</v>
      </c>
      <c r="DC22" s="33">
        <v>661</v>
      </c>
      <c r="DD22" s="8">
        <v>2300</v>
      </c>
      <c r="DE22"/>
      <c r="DF22" s="31">
        <v>44133</v>
      </c>
      <c r="DG22" s="32">
        <v>0</v>
      </c>
      <c r="DH22" s="33">
        <v>222</v>
      </c>
      <c r="DI22" s="33">
        <v>231</v>
      </c>
      <c r="DJ22" s="33">
        <v>222</v>
      </c>
      <c r="DK22" s="33">
        <v>231</v>
      </c>
      <c r="DL22" s="8">
        <v>17500</v>
      </c>
      <c r="DM22"/>
      <c r="DN22" s="31">
        <v>44133</v>
      </c>
      <c r="DO22" s="32">
        <v>0</v>
      </c>
      <c r="DP22" s="33">
        <v>676</v>
      </c>
      <c r="DQ22" s="33">
        <v>691</v>
      </c>
      <c r="DR22" s="33">
        <v>668</v>
      </c>
      <c r="DS22" s="33">
        <v>677</v>
      </c>
      <c r="DT22" s="8">
        <v>6800</v>
      </c>
      <c r="DU22"/>
      <c r="DV22" s="31">
        <v>44133</v>
      </c>
      <c r="DW22" s="32">
        <v>0</v>
      </c>
      <c r="DX22" s="33">
        <v>3550</v>
      </c>
      <c r="DY22" s="33">
        <v>3595</v>
      </c>
      <c r="DZ22" s="33">
        <v>3415</v>
      </c>
      <c r="EA22" s="33">
        <v>3530</v>
      </c>
      <c r="EB22" s="8">
        <v>463100</v>
      </c>
      <c r="EC22"/>
      <c r="ED22" s="31">
        <v>44133</v>
      </c>
      <c r="EE22" s="32">
        <v>0</v>
      </c>
      <c r="EF22" s="33">
        <v>1997</v>
      </c>
      <c r="EG22" s="33">
        <v>2067</v>
      </c>
      <c r="EH22" s="33">
        <v>1997</v>
      </c>
      <c r="EI22" s="33">
        <v>2034</v>
      </c>
      <c r="EJ22" s="8">
        <v>56900</v>
      </c>
      <c r="EK22"/>
      <c r="EL22" s="31">
        <v>44133</v>
      </c>
      <c r="EM22" s="32">
        <v>0</v>
      </c>
      <c r="EN22" s="33">
        <v>5050</v>
      </c>
      <c r="EO22" s="33">
        <v>5130</v>
      </c>
      <c r="EP22" s="33">
        <v>5040</v>
      </c>
      <c r="EQ22" s="33">
        <v>5070</v>
      </c>
      <c r="ER22" s="8">
        <v>110400</v>
      </c>
      <c r="ES22"/>
      <c r="ET22" s="31">
        <v>44133</v>
      </c>
      <c r="EU22" s="32">
        <v>0</v>
      </c>
      <c r="EV22" s="33">
        <v>1503</v>
      </c>
      <c r="EW22" s="33">
        <v>1519</v>
      </c>
      <c r="EX22" s="33">
        <v>1503</v>
      </c>
      <c r="EY22" s="33">
        <v>1514</v>
      </c>
      <c r="EZ22" s="8">
        <v>98300</v>
      </c>
      <c r="FA22"/>
      <c r="FB22" s="31">
        <v>44133</v>
      </c>
      <c r="FC22" s="32">
        <v>0</v>
      </c>
      <c r="FD22" s="33">
        <v>285</v>
      </c>
      <c r="FE22" s="33">
        <v>291</v>
      </c>
      <c r="FF22" s="33">
        <v>276</v>
      </c>
      <c r="FG22" s="33">
        <v>282</v>
      </c>
      <c r="FH22" s="8">
        <v>83400</v>
      </c>
      <c r="FJ22" s="31">
        <v>44133</v>
      </c>
      <c r="FK22" s="32">
        <v>0</v>
      </c>
      <c r="FL22" s="33">
        <v>1384</v>
      </c>
      <c r="FM22" s="33">
        <v>1401</v>
      </c>
      <c r="FN22" s="33">
        <v>1375</v>
      </c>
      <c r="FO22" s="33">
        <v>1391</v>
      </c>
      <c r="FP22" s="8">
        <v>223500</v>
      </c>
      <c r="FQ22"/>
      <c r="FR22" s="31">
        <v>44133</v>
      </c>
      <c r="FS22" s="32">
        <v>0</v>
      </c>
      <c r="FT22" s="33">
        <v>657</v>
      </c>
      <c r="FU22" s="33">
        <v>666</v>
      </c>
      <c r="FV22" s="33">
        <v>636</v>
      </c>
      <c r="FW22" s="33">
        <v>646</v>
      </c>
      <c r="FX22" s="8">
        <v>10400</v>
      </c>
      <c r="FY22"/>
      <c r="FZ22" s="31">
        <v>44133</v>
      </c>
      <c r="GA22" s="32">
        <v>0</v>
      </c>
      <c r="GB22" s="33">
        <v>701</v>
      </c>
      <c r="GC22" s="33">
        <v>709</v>
      </c>
      <c r="GD22" s="33">
        <v>691</v>
      </c>
      <c r="GE22" s="33">
        <v>702</v>
      </c>
      <c r="GF22" s="8">
        <v>40100</v>
      </c>
      <c r="GG22"/>
      <c r="GH22" s="31">
        <v>44133</v>
      </c>
      <c r="GI22" s="32">
        <v>0</v>
      </c>
      <c r="GJ22" s="33">
        <v>717</v>
      </c>
      <c r="GK22" s="33">
        <v>733</v>
      </c>
      <c r="GL22" s="33">
        <v>715</v>
      </c>
      <c r="GM22" s="33">
        <v>732</v>
      </c>
      <c r="GN22" s="8">
        <v>48500</v>
      </c>
      <c r="GO22"/>
      <c r="GP22" s="31">
        <v>44133</v>
      </c>
      <c r="GQ22" s="32">
        <v>0</v>
      </c>
      <c r="GR22" s="33">
        <v>1993</v>
      </c>
      <c r="GS22" s="33">
        <v>2081</v>
      </c>
      <c r="GT22" s="33">
        <v>1961</v>
      </c>
      <c r="GU22" s="33">
        <v>2065</v>
      </c>
      <c r="GV22" s="8">
        <v>65600</v>
      </c>
      <c r="GW22"/>
      <c r="GX22" s="31">
        <v>44133</v>
      </c>
      <c r="GY22" s="32">
        <v>0</v>
      </c>
      <c r="GZ22" s="33">
        <v>1993</v>
      </c>
      <c r="HA22" s="33">
        <v>2081</v>
      </c>
      <c r="HB22" s="33">
        <v>1961</v>
      </c>
      <c r="HC22" s="33">
        <v>2065</v>
      </c>
      <c r="HD22" s="8">
        <v>65600</v>
      </c>
      <c r="HE22"/>
      <c r="HF22" s="31">
        <v>44133</v>
      </c>
      <c r="HG22" s="32">
        <v>0</v>
      </c>
      <c r="HH22" s="33">
        <v>1401</v>
      </c>
      <c r="HI22" s="33">
        <v>1410</v>
      </c>
      <c r="HJ22" s="33">
        <v>1368</v>
      </c>
      <c r="HK22" s="33">
        <v>1384</v>
      </c>
      <c r="HL22" s="8">
        <v>50800</v>
      </c>
      <c r="HM22"/>
      <c r="HN22" s="31">
        <v>44133</v>
      </c>
      <c r="HO22" s="32">
        <v>0</v>
      </c>
      <c r="HP22" s="33">
        <v>445</v>
      </c>
      <c r="HQ22" s="33">
        <v>450</v>
      </c>
      <c r="HR22" s="33">
        <v>431</v>
      </c>
      <c r="HS22" s="33">
        <v>449</v>
      </c>
      <c r="HT22" s="8">
        <v>39100</v>
      </c>
      <c r="HU22"/>
      <c r="HV22" s="31">
        <v>44133</v>
      </c>
      <c r="HW22" s="32">
        <v>0</v>
      </c>
      <c r="HX22" s="33">
        <v>183</v>
      </c>
      <c r="HY22" s="33">
        <v>184</v>
      </c>
      <c r="HZ22" s="33">
        <v>179</v>
      </c>
      <c r="IA22" s="33">
        <v>184</v>
      </c>
      <c r="IB22" s="8">
        <v>381100</v>
      </c>
      <c r="IC22"/>
      <c r="ID22" s="31">
        <v>44133</v>
      </c>
      <c r="IE22" s="32">
        <v>0</v>
      </c>
      <c r="IF22" s="33">
        <v>1479</v>
      </c>
      <c r="IG22" s="33">
        <v>1479</v>
      </c>
      <c r="IH22" s="33">
        <v>1479</v>
      </c>
      <c r="II22" s="33">
        <v>1479</v>
      </c>
      <c r="IJ22" s="8">
        <v>0</v>
      </c>
    </row>
    <row r="23" spans="2:244">
      <c r="B23" s="227"/>
      <c r="C23" s="36">
        <v>1420</v>
      </c>
      <c r="F23" s="31">
        <v>44134</v>
      </c>
      <c r="G23" s="32">
        <v>0</v>
      </c>
      <c r="H23" s="33">
        <v>2758</v>
      </c>
      <c r="I23" s="33">
        <v>2759</v>
      </c>
      <c r="J23" s="33">
        <v>2713</v>
      </c>
      <c r="K23" s="33">
        <v>2731</v>
      </c>
      <c r="L23" s="8">
        <v>13200</v>
      </c>
      <c r="M23"/>
      <c r="N23" s="31">
        <v>44134</v>
      </c>
      <c r="O23" s="32">
        <v>0</v>
      </c>
      <c r="P23" s="33">
        <v>411</v>
      </c>
      <c r="Q23" s="33">
        <v>411</v>
      </c>
      <c r="R23" s="33">
        <v>400</v>
      </c>
      <c r="S23" s="33">
        <v>401</v>
      </c>
      <c r="T23" s="8">
        <v>2397800</v>
      </c>
      <c r="U23"/>
      <c r="V23" s="31">
        <v>44134</v>
      </c>
      <c r="W23" s="32">
        <v>0</v>
      </c>
      <c r="X23" s="33">
        <v>2195</v>
      </c>
      <c r="Y23" s="33">
        <v>2196</v>
      </c>
      <c r="Z23" s="33">
        <v>2166</v>
      </c>
      <c r="AA23" s="33">
        <v>2182</v>
      </c>
      <c r="AB23" s="8">
        <v>151000</v>
      </c>
      <c r="AC23"/>
      <c r="AD23" s="31">
        <v>44134</v>
      </c>
      <c r="AE23" s="32">
        <v>0</v>
      </c>
      <c r="AF23" s="33">
        <v>924</v>
      </c>
      <c r="AG23" s="33">
        <v>924</v>
      </c>
      <c r="AH23" s="33">
        <v>924</v>
      </c>
      <c r="AI23" s="33">
        <v>924</v>
      </c>
      <c r="AJ23" s="8">
        <v>300</v>
      </c>
      <c r="AK23"/>
      <c r="AL23" s="31">
        <v>44134</v>
      </c>
      <c r="AM23" s="32">
        <v>0</v>
      </c>
      <c r="AN23" s="33">
        <v>2120</v>
      </c>
      <c r="AO23" s="33">
        <v>2141</v>
      </c>
      <c r="AP23" s="33">
        <v>2067</v>
      </c>
      <c r="AQ23" s="33">
        <v>2080</v>
      </c>
      <c r="AR23" s="8">
        <v>299100</v>
      </c>
      <c r="AS23"/>
      <c r="AT23" s="31">
        <v>44134</v>
      </c>
      <c r="AU23" s="32">
        <v>0</v>
      </c>
      <c r="AV23" s="33">
        <v>1512</v>
      </c>
      <c r="AW23" s="33">
        <v>1514</v>
      </c>
      <c r="AX23" s="33">
        <v>1512</v>
      </c>
      <c r="AY23" s="33">
        <v>1512</v>
      </c>
      <c r="AZ23" s="8">
        <v>900</v>
      </c>
      <c r="BA23"/>
      <c r="BB23" s="31">
        <v>44134</v>
      </c>
      <c r="BC23" s="32">
        <v>0</v>
      </c>
      <c r="BD23" s="33">
        <v>3725</v>
      </c>
      <c r="BE23" s="33">
        <v>3740</v>
      </c>
      <c r="BF23" s="33">
        <v>3665</v>
      </c>
      <c r="BG23" s="33">
        <v>3680</v>
      </c>
      <c r="BH23" s="8">
        <v>69700</v>
      </c>
      <c r="BI23"/>
      <c r="BJ23" s="31">
        <v>44134</v>
      </c>
      <c r="BK23" s="32">
        <v>0</v>
      </c>
      <c r="BL23" s="33">
        <v>2220</v>
      </c>
      <c r="BM23" s="33">
        <v>2232</v>
      </c>
      <c r="BN23" s="33">
        <v>2188</v>
      </c>
      <c r="BO23" s="33">
        <v>2197</v>
      </c>
      <c r="BP23" s="8">
        <v>165600</v>
      </c>
      <c r="BQ23"/>
      <c r="BR23" s="31">
        <v>44134</v>
      </c>
      <c r="BS23" s="32">
        <v>0</v>
      </c>
      <c r="BT23" s="33">
        <v>1302</v>
      </c>
      <c r="BU23" s="33">
        <v>1304</v>
      </c>
      <c r="BV23" s="33">
        <v>1230</v>
      </c>
      <c r="BW23" s="33">
        <v>1241</v>
      </c>
      <c r="BX23" s="8">
        <v>18900</v>
      </c>
      <c r="BY23"/>
      <c r="BZ23" s="31">
        <v>44134</v>
      </c>
      <c r="CA23" s="32">
        <v>0</v>
      </c>
      <c r="CB23" s="33">
        <v>3415</v>
      </c>
      <c r="CC23" s="33">
        <v>3415</v>
      </c>
      <c r="CD23" s="33">
        <v>3330</v>
      </c>
      <c r="CE23" s="33">
        <v>3340</v>
      </c>
      <c r="CF23" s="8">
        <v>4300</v>
      </c>
      <c r="CH23" s="31">
        <v>44134</v>
      </c>
      <c r="CI23" s="32">
        <v>0</v>
      </c>
      <c r="CJ23" s="33">
        <v>941</v>
      </c>
      <c r="CK23" s="33">
        <v>941</v>
      </c>
      <c r="CL23" s="33">
        <v>927</v>
      </c>
      <c r="CM23" s="33">
        <v>927</v>
      </c>
      <c r="CN23" s="8">
        <v>1600</v>
      </c>
      <c r="CO23"/>
      <c r="CP23" s="31">
        <v>44134</v>
      </c>
      <c r="CQ23" s="32">
        <v>0</v>
      </c>
      <c r="CR23" s="33">
        <v>2200</v>
      </c>
      <c r="CS23" s="33">
        <v>2209</v>
      </c>
      <c r="CT23" s="33">
        <v>2200</v>
      </c>
      <c r="CU23" s="33">
        <v>2209</v>
      </c>
      <c r="CV23" s="8">
        <v>1800</v>
      </c>
      <c r="CW23"/>
      <c r="CX23" s="31">
        <v>44134</v>
      </c>
      <c r="CY23" s="32">
        <v>0</v>
      </c>
      <c r="CZ23" s="33">
        <v>660</v>
      </c>
      <c r="DA23" s="33">
        <v>660</v>
      </c>
      <c r="DB23" s="33">
        <v>654</v>
      </c>
      <c r="DC23" s="33">
        <v>654</v>
      </c>
      <c r="DD23" s="8">
        <v>4000</v>
      </c>
      <c r="DE23"/>
      <c r="DF23" s="31">
        <v>44134</v>
      </c>
      <c r="DG23" s="32">
        <v>0</v>
      </c>
      <c r="DH23" s="33">
        <v>231</v>
      </c>
      <c r="DI23" s="33">
        <v>235</v>
      </c>
      <c r="DJ23" s="33">
        <v>222</v>
      </c>
      <c r="DK23" s="33">
        <v>232</v>
      </c>
      <c r="DL23" s="8">
        <v>37100</v>
      </c>
      <c r="DM23"/>
      <c r="DN23" s="31">
        <v>44134</v>
      </c>
      <c r="DO23" s="32">
        <v>0</v>
      </c>
      <c r="DP23" s="33">
        <v>677</v>
      </c>
      <c r="DQ23" s="33">
        <v>677</v>
      </c>
      <c r="DR23" s="33">
        <v>653</v>
      </c>
      <c r="DS23" s="33">
        <v>653</v>
      </c>
      <c r="DT23" s="8">
        <v>6300</v>
      </c>
      <c r="DU23"/>
      <c r="DV23" s="31">
        <v>44134</v>
      </c>
      <c r="DW23" s="32">
        <v>0</v>
      </c>
      <c r="DX23" s="33">
        <v>3500</v>
      </c>
      <c r="DY23" s="33">
        <v>3585</v>
      </c>
      <c r="DZ23" s="33">
        <v>3425</v>
      </c>
      <c r="EA23" s="33">
        <v>3565</v>
      </c>
      <c r="EB23" s="8">
        <v>445100</v>
      </c>
      <c r="EC23"/>
      <c r="ED23" s="31">
        <v>44134</v>
      </c>
      <c r="EE23" s="32">
        <v>0</v>
      </c>
      <c r="EF23" s="33">
        <v>2074</v>
      </c>
      <c r="EG23" s="33">
        <v>2090</v>
      </c>
      <c r="EH23" s="33">
        <v>2028</v>
      </c>
      <c r="EI23" s="33">
        <v>2041</v>
      </c>
      <c r="EJ23" s="8">
        <v>40400</v>
      </c>
      <c r="EK23"/>
      <c r="EL23" s="31">
        <v>44134</v>
      </c>
      <c r="EM23" s="32">
        <v>0</v>
      </c>
      <c r="EN23" s="33">
        <v>5080</v>
      </c>
      <c r="EO23" s="33">
        <v>5090</v>
      </c>
      <c r="EP23" s="33">
        <v>5000</v>
      </c>
      <c r="EQ23" s="33">
        <v>5020</v>
      </c>
      <c r="ER23" s="8">
        <v>88500</v>
      </c>
      <c r="ES23"/>
      <c r="ET23" s="31">
        <v>44134</v>
      </c>
      <c r="EU23" s="32">
        <v>0</v>
      </c>
      <c r="EV23" s="33">
        <v>1507</v>
      </c>
      <c r="EW23" s="33">
        <v>1507</v>
      </c>
      <c r="EX23" s="33">
        <v>1476</v>
      </c>
      <c r="EY23" s="33">
        <v>1483</v>
      </c>
      <c r="EZ23" s="8">
        <v>283400</v>
      </c>
      <c r="FA23"/>
      <c r="FB23" s="31">
        <v>44134</v>
      </c>
      <c r="FC23" s="32">
        <v>0</v>
      </c>
      <c r="FD23" s="33">
        <v>282</v>
      </c>
      <c r="FE23" s="33">
        <v>282</v>
      </c>
      <c r="FF23" s="33">
        <v>260</v>
      </c>
      <c r="FG23" s="33">
        <v>265</v>
      </c>
      <c r="FH23" s="8">
        <v>138000</v>
      </c>
      <c r="FJ23" s="31">
        <v>44134</v>
      </c>
      <c r="FK23" s="32">
        <v>0</v>
      </c>
      <c r="FL23" s="33">
        <v>1390</v>
      </c>
      <c r="FM23" s="33">
        <v>1410</v>
      </c>
      <c r="FN23" s="33">
        <v>1370</v>
      </c>
      <c r="FO23" s="33">
        <v>1375</v>
      </c>
      <c r="FP23" s="8">
        <v>229100</v>
      </c>
      <c r="FQ23"/>
      <c r="FR23" s="31">
        <v>44134</v>
      </c>
      <c r="FS23" s="32">
        <v>0</v>
      </c>
      <c r="FT23" s="33">
        <v>646</v>
      </c>
      <c r="FU23" s="33">
        <v>652</v>
      </c>
      <c r="FV23" s="33">
        <v>642</v>
      </c>
      <c r="FW23" s="33">
        <v>649</v>
      </c>
      <c r="FX23" s="8">
        <v>3000</v>
      </c>
      <c r="FY23"/>
      <c r="FZ23" s="31">
        <v>44134</v>
      </c>
      <c r="GA23" s="32">
        <v>0</v>
      </c>
      <c r="GB23" s="33">
        <v>696</v>
      </c>
      <c r="GC23" s="33">
        <v>697</v>
      </c>
      <c r="GD23" s="33">
        <v>681</v>
      </c>
      <c r="GE23" s="33">
        <v>681</v>
      </c>
      <c r="GF23" s="8">
        <v>32900</v>
      </c>
      <c r="GG23"/>
      <c r="GH23" s="31">
        <v>44134</v>
      </c>
      <c r="GI23" s="32">
        <v>0</v>
      </c>
      <c r="GJ23" s="33">
        <v>734</v>
      </c>
      <c r="GK23" s="33">
        <v>736</v>
      </c>
      <c r="GL23" s="33">
        <v>709</v>
      </c>
      <c r="GM23" s="33">
        <v>714</v>
      </c>
      <c r="GN23" s="8">
        <v>46700</v>
      </c>
      <c r="GO23"/>
      <c r="GP23" s="31">
        <v>44134</v>
      </c>
      <c r="GQ23" s="32">
        <v>0</v>
      </c>
      <c r="GR23" s="33">
        <v>2080</v>
      </c>
      <c r="GS23" s="33">
        <v>2175</v>
      </c>
      <c r="GT23" s="33">
        <v>1976</v>
      </c>
      <c r="GU23" s="33">
        <v>1988</v>
      </c>
      <c r="GV23" s="8">
        <v>131300</v>
      </c>
      <c r="GW23"/>
      <c r="GX23" s="31">
        <v>44134</v>
      </c>
      <c r="GY23" s="32">
        <v>0</v>
      </c>
      <c r="GZ23" s="33">
        <v>2080</v>
      </c>
      <c r="HA23" s="33">
        <v>2175</v>
      </c>
      <c r="HB23" s="33">
        <v>1976</v>
      </c>
      <c r="HC23" s="33">
        <v>1988</v>
      </c>
      <c r="HD23" s="8">
        <v>131300</v>
      </c>
      <c r="HE23"/>
      <c r="HF23" s="31">
        <v>44134</v>
      </c>
      <c r="HG23" s="32">
        <v>0</v>
      </c>
      <c r="HH23" s="33">
        <v>1390</v>
      </c>
      <c r="HI23" s="33">
        <v>1390</v>
      </c>
      <c r="HJ23" s="33">
        <v>1331</v>
      </c>
      <c r="HK23" s="33">
        <v>1346</v>
      </c>
      <c r="HL23" s="8">
        <v>52000</v>
      </c>
      <c r="HM23"/>
      <c r="HN23" s="31">
        <v>44134</v>
      </c>
      <c r="HO23" s="32">
        <v>0</v>
      </c>
      <c r="HP23" s="33">
        <v>442</v>
      </c>
      <c r="HQ23" s="33">
        <v>448</v>
      </c>
      <c r="HR23" s="33">
        <v>421</v>
      </c>
      <c r="HS23" s="33">
        <v>423</v>
      </c>
      <c r="HT23" s="8">
        <v>53100</v>
      </c>
      <c r="HU23"/>
      <c r="HV23" s="31">
        <v>44134</v>
      </c>
      <c r="HW23" s="32">
        <v>0</v>
      </c>
      <c r="HX23" s="33">
        <v>183</v>
      </c>
      <c r="HY23" s="33">
        <v>184</v>
      </c>
      <c r="HZ23" s="33">
        <v>159</v>
      </c>
      <c r="IA23" s="33">
        <v>170</v>
      </c>
      <c r="IB23" s="8">
        <v>1274800</v>
      </c>
      <c r="IC23"/>
      <c r="ID23" s="31">
        <v>44134</v>
      </c>
      <c r="IE23" s="32">
        <v>0</v>
      </c>
      <c r="IF23" s="33">
        <v>1440</v>
      </c>
      <c r="IG23" s="33">
        <v>1477</v>
      </c>
      <c r="IH23" s="33">
        <v>1440</v>
      </c>
      <c r="II23" s="33">
        <v>1477</v>
      </c>
      <c r="IJ23" s="8">
        <v>500</v>
      </c>
    </row>
    <row r="24" spans="2:244">
      <c r="B24" s="227"/>
      <c r="C24" s="36">
        <v>1429</v>
      </c>
      <c r="F24" s="31">
        <v>44137</v>
      </c>
      <c r="G24" s="32">
        <v>0</v>
      </c>
      <c r="H24" s="33">
        <v>2743</v>
      </c>
      <c r="I24" s="33">
        <v>2767</v>
      </c>
      <c r="J24" s="33">
        <v>2731</v>
      </c>
      <c r="K24" s="33">
        <v>2767</v>
      </c>
      <c r="L24" s="8">
        <v>15100</v>
      </c>
      <c r="M24"/>
      <c r="N24" s="31">
        <v>44137</v>
      </c>
      <c r="O24" s="32">
        <v>0</v>
      </c>
      <c r="P24" s="33">
        <v>407</v>
      </c>
      <c r="Q24" s="33">
        <v>415</v>
      </c>
      <c r="R24" s="33">
        <v>407</v>
      </c>
      <c r="S24" s="33">
        <v>414</v>
      </c>
      <c r="T24" s="8">
        <v>2111600</v>
      </c>
      <c r="U24"/>
      <c r="V24" s="31">
        <v>44137</v>
      </c>
      <c r="W24" s="32">
        <v>0</v>
      </c>
      <c r="X24" s="33">
        <v>2205</v>
      </c>
      <c r="Y24" s="33">
        <v>2284</v>
      </c>
      <c r="Z24" s="33">
        <v>2205</v>
      </c>
      <c r="AA24" s="33">
        <v>2269</v>
      </c>
      <c r="AB24" s="8">
        <v>242900</v>
      </c>
      <c r="AC24"/>
      <c r="AD24" s="31">
        <v>44137</v>
      </c>
      <c r="AE24" s="32">
        <v>0</v>
      </c>
      <c r="AF24" s="33">
        <v>894</v>
      </c>
      <c r="AG24" s="33">
        <v>915</v>
      </c>
      <c r="AH24" s="33">
        <v>894</v>
      </c>
      <c r="AI24" s="33">
        <v>913</v>
      </c>
      <c r="AJ24" s="8">
        <v>1700</v>
      </c>
      <c r="AK24"/>
      <c r="AL24" s="31">
        <v>44137</v>
      </c>
      <c r="AM24" s="32">
        <v>0</v>
      </c>
      <c r="AN24" s="33">
        <v>2081</v>
      </c>
      <c r="AO24" s="33">
        <v>2116</v>
      </c>
      <c r="AP24" s="33">
        <v>2055</v>
      </c>
      <c r="AQ24" s="33">
        <v>2057</v>
      </c>
      <c r="AR24" s="8">
        <v>103600</v>
      </c>
      <c r="AS24"/>
      <c r="AT24" s="31">
        <v>44137</v>
      </c>
      <c r="AU24" s="32">
        <v>0</v>
      </c>
      <c r="AV24" s="33">
        <v>1508</v>
      </c>
      <c r="AW24" s="33">
        <v>1522</v>
      </c>
      <c r="AX24" s="33">
        <v>1498</v>
      </c>
      <c r="AY24" s="33">
        <v>1518</v>
      </c>
      <c r="AZ24" s="8">
        <v>3600</v>
      </c>
      <c r="BA24"/>
      <c r="BB24" s="31">
        <v>44137</v>
      </c>
      <c r="BC24" s="32">
        <v>0</v>
      </c>
      <c r="BD24" s="33">
        <v>3635</v>
      </c>
      <c r="BE24" s="33">
        <v>3670</v>
      </c>
      <c r="BF24" s="33">
        <v>3600</v>
      </c>
      <c r="BG24" s="33">
        <v>3635</v>
      </c>
      <c r="BH24" s="8">
        <v>94900</v>
      </c>
      <c r="BI24"/>
      <c r="BJ24" s="31">
        <v>44137</v>
      </c>
      <c r="BK24" s="32">
        <v>0</v>
      </c>
      <c r="BL24" s="33">
        <v>2219</v>
      </c>
      <c r="BM24" s="33">
        <v>2229</v>
      </c>
      <c r="BN24" s="33">
        <v>2200</v>
      </c>
      <c r="BO24" s="33">
        <v>2217</v>
      </c>
      <c r="BP24" s="8">
        <v>110700</v>
      </c>
      <c r="BQ24"/>
      <c r="BR24" s="31">
        <v>44137</v>
      </c>
      <c r="BS24" s="32">
        <v>0</v>
      </c>
      <c r="BT24" s="33">
        <v>1271</v>
      </c>
      <c r="BU24" s="33">
        <v>1271</v>
      </c>
      <c r="BV24" s="33">
        <v>1246</v>
      </c>
      <c r="BW24" s="33">
        <v>1268</v>
      </c>
      <c r="BX24" s="8">
        <v>4800</v>
      </c>
      <c r="BY24"/>
      <c r="BZ24" s="31">
        <v>44137</v>
      </c>
      <c r="CA24" s="32">
        <v>0</v>
      </c>
      <c r="CB24" s="33">
        <v>3325</v>
      </c>
      <c r="CC24" s="33">
        <v>3360</v>
      </c>
      <c r="CD24" s="33">
        <v>3200</v>
      </c>
      <c r="CE24" s="33">
        <v>3300</v>
      </c>
      <c r="CF24" s="8">
        <v>6100</v>
      </c>
      <c r="CH24" s="31">
        <v>44137</v>
      </c>
      <c r="CI24" s="32">
        <v>0</v>
      </c>
      <c r="CJ24" s="33">
        <v>956</v>
      </c>
      <c r="CK24" s="33">
        <v>956</v>
      </c>
      <c r="CL24" s="33">
        <v>949</v>
      </c>
      <c r="CM24" s="33">
        <v>949</v>
      </c>
      <c r="CN24" s="8">
        <v>800</v>
      </c>
      <c r="CO24"/>
      <c r="CP24" s="31">
        <v>44137</v>
      </c>
      <c r="CQ24" s="32">
        <v>0</v>
      </c>
      <c r="CR24" s="33">
        <v>2219</v>
      </c>
      <c r="CS24" s="33">
        <v>2219</v>
      </c>
      <c r="CT24" s="33">
        <v>2200</v>
      </c>
      <c r="CU24" s="33">
        <v>2200</v>
      </c>
      <c r="CV24" s="8">
        <v>1300</v>
      </c>
      <c r="CW24"/>
      <c r="CX24" s="31">
        <v>44137</v>
      </c>
      <c r="CY24" s="32">
        <v>0</v>
      </c>
      <c r="CZ24" s="33">
        <v>655</v>
      </c>
      <c r="DA24" s="33">
        <v>657</v>
      </c>
      <c r="DB24" s="33">
        <v>654</v>
      </c>
      <c r="DC24" s="33">
        <v>655</v>
      </c>
      <c r="DD24" s="8">
        <v>5400</v>
      </c>
      <c r="DE24"/>
      <c r="DF24" s="31">
        <v>44137</v>
      </c>
      <c r="DG24" s="32">
        <v>0</v>
      </c>
      <c r="DH24" s="33">
        <v>233</v>
      </c>
      <c r="DI24" s="33">
        <v>234</v>
      </c>
      <c r="DJ24" s="33">
        <v>223</v>
      </c>
      <c r="DK24" s="33">
        <v>225</v>
      </c>
      <c r="DL24" s="8">
        <v>48400</v>
      </c>
      <c r="DM24"/>
      <c r="DN24" s="31">
        <v>44137</v>
      </c>
      <c r="DO24" s="32">
        <v>0</v>
      </c>
      <c r="DP24" s="33">
        <v>645</v>
      </c>
      <c r="DQ24" s="33">
        <v>653</v>
      </c>
      <c r="DR24" s="33">
        <v>645</v>
      </c>
      <c r="DS24" s="33">
        <v>649</v>
      </c>
      <c r="DT24" s="8">
        <v>4800</v>
      </c>
      <c r="DU24"/>
      <c r="DV24" s="31">
        <v>44137</v>
      </c>
      <c r="DW24" s="32">
        <v>0</v>
      </c>
      <c r="DX24" s="33">
        <v>3550</v>
      </c>
      <c r="DY24" s="33">
        <v>3695</v>
      </c>
      <c r="DZ24" s="33">
        <v>3520</v>
      </c>
      <c r="EA24" s="33">
        <v>3555</v>
      </c>
      <c r="EB24" s="8">
        <v>549500</v>
      </c>
      <c r="EC24"/>
      <c r="ED24" s="31">
        <v>44137</v>
      </c>
      <c r="EE24" s="32">
        <v>0</v>
      </c>
      <c r="EF24" s="33">
        <v>2080</v>
      </c>
      <c r="EG24" s="33">
        <v>2142</v>
      </c>
      <c r="EH24" s="33">
        <v>2080</v>
      </c>
      <c r="EI24" s="33">
        <v>2122</v>
      </c>
      <c r="EJ24" s="8">
        <v>81000</v>
      </c>
      <c r="EK24"/>
      <c r="EL24" s="31">
        <v>44137</v>
      </c>
      <c r="EM24" s="32">
        <v>0</v>
      </c>
      <c r="EN24" s="33">
        <v>5070</v>
      </c>
      <c r="EO24" s="33">
        <v>5160</v>
      </c>
      <c r="EP24" s="33">
        <v>5070</v>
      </c>
      <c r="EQ24" s="33">
        <v>5130</v>
      </c>
      <c r="ER24" s="8">
        <v>90100</v>
      </c>
      <c r="ES24"/>
      <c r="ET24" s="31">
        <v>44137</v>
      </c>
      <c r="EU24" s="32">
        <v>0</v>
      </c>
      <c r="EV24" s="33">
        <v>1489</v>
      </c>
      <c r="EW24" s="33">
        <v>1513</v>
      </c>
      <c r="EX24" s="33">
        <v>1489</v>
      </c>
      <c r="EY24" s="33">
        <v>1503</v>
      </c>
      <c r="EZ24" s="8">
        <v>146700</v>
      </c>
      <c r="FA24"/>
      <c r="FB24" s="31">
        <v>44137</v>
      </c>
      <c r="FC24" s="32">
        <v>0</v>
      </c>
      <c r="FD24" s="33">
        <v>263</v>
      </c>
      <c r="FE24" s="33">
        <v>275</v>
      </c>
      <c r="FF24" s="33">
        <v>263</v>
      </c>
      <c r="FG24" s="33">
        <v>274</v>
      </c>
      <c r="FH24" s="8">
        <v>68200</v>
      </c>
      <c r="FJ24" s="31">
        <v>44137</v>
      </c>
      <c r="FK24" s="32">
        <v>0</v>
      </c>
      <c r="FL24" s="33">
        <v>1374</v>
      </c>
      <c r="FM24" s="33">
        <v>1392</v>
      </c>
      <c r="FN24" s="33">
        <v>1369</v>
      </c>
      <c r="FO24" s="33">
        <v>1388</v>
      </c>
      <c r="FP24" s="8">
        <v>157900</v>
      </c>
      <c r="FQ24"/>
      <c r="FR24" s="31">
        <v>44137</v>
      </c>
      <c r="FS24" s="32">
        <v>0</v>
      </c>
      <c r="FT24" s="33">
        <v>649</v>
      </c>
      <c r="FU24" s="33">
        <v>650</v>
      </c>
      <c r="FV24" s="33">
        <v>645</v>
      </c>
      <c r="FW24" s="33">
        <v>650</v>
      </c>
      <c r="FX24" s="8">
        <v>2200</v>
      </c>
      <c r="FY24"/>
      <c r="FZ24" s="31">
        <v>44137</v>
      </c>
      <c r="GA24" s="32">
        <v>0</v>
      </c>
      <c r="GB24" s="33">
        <v>692</v>
      </c>
      <c r="GC24" s="33">
        <v>698</v>
      </c>
      <c r="GD24" s="33">
        <v>678</v>
      </c>
      <c r="GE24" s="33">
        <v>678</v>
      </c>
      <c r="GF24" s="8">
        <v>47600</v>
      </c>
      <c r="GG24"/>
      <c r="GH24" s="31">
        <v>44137</v>
      </c>
      <c r="GI24" s="32">
        <v>0</v>
      </c>
      <c r="GJ24" s="33">
        <v>714</v>
      </c>
      <c r="GK24" s="33">
        <v>738</v>
      </c>
      <c r="GL24" s="33">
        <v>714</v>
      </c>
      <c r="GM24" s="33">
        <v>736</v>
      </c>
      <c r="GN24" s="8">
        <v>47900</v>
      </c>
      <c r="GO24"/>
      <c r="GP24" s="31">
        <v>44137</v>
      </c>
      <c r="GQ24" s="32">
        <v>0</v>
      </c>
      <c r="GR24" s="33">
        <v>1990</v>
      </c>
      <c r="GS24" s="33">
        <v>2061</v>
      </c>
      <c r="GT24" s="33">
        <v>1970</v>
      </c>
      <c r="GU24" s="33">
        <v>2020</v>
      </c>
      <c r="GV24" s="8">
        <v>69300</v>
      </c>
      <c r="GW24"/>
      <c r="GX24" s="31">
        <v>44137</v>
      </c>
      <c r="GY24" s="32">
        <v>0</v>
      </c>
      <c r="GZ24" s="33">
        <v>1990</v>
      </c>
      <c r="HA24" s="33">
        <v>2061</v>
      </c>
      <c r="HB24" s="33">
        <v>1970</v>
      </c>
      <c r="HC24" s="33">
        <v>2020</v>
      </c>
      <c r="HD24" s="8">
        <v>69300</v>
      </c>
      <c r="HE24"/>
      <c r="HF24" s="31">
        <v>44137</v>
      </c>
      <c r="HG24" s="32">
        <v>0</v>
      </c>
      <c r="HH24" s="33">
        <v>1364</v>
      </c>
      <c r="HI24" s="33">
        <v>1364</v>
      </c>
      <c r="HJ24" s="33">
        <v>1315</v>
      </c>
      <c r="HK24" s="33">
        <v>1351</v>
      </c>
      <c r="HL24" s="8">
        <v>31400</v>
      </c>
      <c r="HM24"/>
      <c r="HN24" s="31">
        <v>44137</v>
      </c>
      <c r="HO24" s="32">
        <v>0</v>
      </c>
      <c r="HP24" s="33">
        <v>423</v>
      </c>
      <c r="HQ24" s="33">
        <v>435</v>
      </c>
      <c r="HR24" s="33">
        <v>421</v>
      </c>
      <c r="HS24" s="33">
        <v>426</v>
      </c>
      <c r="HT24" s="8">
        <v>34600</v>
      </c>
      <c r="HU24"/>
      <c r="HV24" s="31">
        <v>44137</v>
      </c>
      <c r="HW24" s="32">
        <v>0</v>
      </c>
      <c r="HX24" s="33">
        <v>165</v>
      </c>
      <c r="HY24" s="33">
        <v>175</v>
      </c>
      <c r="HZ24" s="33">
        <v>165</v>
      </c>
      <c r="IA24" s="33">
        <v>173</v>
      </c>
      <c r="IB24" s="8">
        <v>578100</v>
      </c>
      <c r="IC24"/>
      <c r="ID24" s="31">
        <v>44137</v>
      </c>
      <c r="IE24" s="32">
        <v>0</v>
      </c>
      <c r="IF24" s="33">
        <v>1477</v>
      </c>
      <c r="IG24" s="33">
        <v>1477</v>
      </c>
      <c r="IH24" s="33">
        <v>1477</v>
      </c>
      <c r="II24" s="33">
        <v>1477</v>
      </c>
      <c r="IJ24" s="8">
        <v>0</v>
      </c>
    </row>
    <row r="25" spans="2:244">
      <c r="B25" s="227"/>
      <c r="C25" s="36">
        <v>1430</v>
      </c>
      <c r="F25" s="31">
        <v>44139</v>
      </c>
      <c r="G25" s="32">
        <v>0</v>
      </c>
      <c r="H25" s="33">
        <v>2763</v>
      </c>
      <c r="I25" s="33">
        <v>2768</v>
      </c>
      <c r="J25" s="33">
        <v>2744</v>
      </c>
      <c r="K25" s="33">
        <v>2746</v>
      </c>
      <c r="L25" s="8">
        <v>12000</v>
      </c>
      <c r="M25"/>
      <c r="N25" s="31">
        <v>44139</v>
      </c>
      <c r="O25" s="32">
        <v>0</v>
      </c>
      <c r="P25" s="33">
        <v>420</v>
      </c>
      <c r="Q25" s="33">
        <v>424</v>
      </c>
      <c r="R25" s="33">
        <v>413</v>
      </c>
      <c r="S25" s="33">
        <v>417</v>
      </c>
      <c r="T25" s="8">
        <v>2019500</v>
      </c>
      <c r="U25"/>
      <c r="V25" s="31">
        <v>44139</v>
      </c>
      <c r="W25" s="32">
        <v>0</v>
      </c>
      <c r="X25" s="33">
        <v>2296</v>
      </c>
      <c r="Y25" s="33">
        <v>2326</v>
      </c>
      <c r="Z25" s="33">
        <v>2232</v>
      </c>
      <c r="AA25" s="33">
        <v>2240</v>
      </c>
      <c r="AB25" s="8">
        <v>282100</v>
      </c>
      <c r="AC25"/>
      <c r="AD25" s="31">
        <v>44139</v>
      </c>
      <c r="AE25" s="32">
        <v>0</v>
      </c>
      <c r="AF25" s="33">
        <v>930</v>
      </c>
      <c r="AG25" s="33">
        <v>930</v>
      </c>
      <c r="AH25" s="33">
        <v>914</v>
      </c>
      <c r="AI25" s="33">
        <v>922</v>
      </c>
      <c r="AJ25" s="8">
        <v>1000</v>
      </c>
      <c r="AK25"/>
      <c r="AL25" s="31">
        <v>44139</v>
      </c>
      <c r="AM25" s="32">
        <v>0</v>
      </c>
      <c r="AN25" s="33">
        <v>2070</v>
      </c>
      <c r="AO25" s="33">
        <v>2074</v>
      </c>
      <c r="AP25" s="33">
        <v>2012</v>
      </c>
      <c r="AQ25" s="33">
        <v>2012</v>
      </c>
      <c r="AR25" s="8">
        <v>173300</v>
      </c>
      <c r="AS25"/>
      <c r="AT25" s="31">
        <v>44139</v>
      </c>
      <c r="AU25" s="32">
        <v>0</v>
      </c>
      <c r="AV25" s="33">
        <v>1515</v>
      </c>
      <c r="AW25" s="33">
        <v>1515</v>
      </c>
      <c r="AX25" s="33">
        <v>1501</v>
      </c>
      <c r="AY25" s="33">
        <v>1505</v>
      </c>
      <c r="AZ25" s="8">
        <v>3300</v>
      </c>
      <c r="BA25"/>
      <c r="BB25" s="31">
        <v>44139</v>
      </c>
      <c r="BC25" s="32">
        <v>0</v>
      </c>
      <c r="BD25" s="33">
        <v>3650</v>
      </c>
      <c r="BE25" s="33">
        <v>3690</v>
      </c>
      <c r="BF25" s="33">
        <v>3605</v>
      </c>
      <c r="BG25" s="33">
        <v>3670</v>
      </c>
      <c r="BH25" s="8">
        <v>93700</v>
      </c>
      <c r="BI25"/>
      <c r="BJ25" s="31">
        <v>44139</v>
      </c>
      <c r="BK25" s="32">
        <v>0</v>
      </c>
      <c r="BL25" s="33">
        <v>2230</v>
      </c>
      <c r="BM25" s="33">
        <v>2236</v>
      </c>
      <c r="BN25" s="33">
        <v>2155</v>
      </c>
      <c r="BO25" s="33">
        <v>2180</v>
      </c>
      <c r="BP25" s="8">
        <v>234900</v>
      </c>
      <c r="BQ25"/>
      <c r="BR25" s="31">
        <v>44139</v>
      </c>
      <c r="BS25" s="32">
        <v>0</v>
      </c>
      <c r="BT25" s="33">
        <v>1275</v>
      </c>
      <c r="BU25" s="33">
        <v>1310</v>
      </c>
      <c r="BV25" s="33">
        <v>1269</v>
      </c>
      <c r="BW25" s="33">
        <v>1305</v>
      </c>
      <c r="BX25" s="8">
        <v>13700</v>
      </c>
      <c r="BY25"/>
      <c r="BZ25" s="31">
        <v>44139</v>
      </c>
      <c r="CA25" s="32">
        <v>0</v>
      </c>
      <c r="CB25" s="33">
        <v>3300</v>
      </c>
      <c r="CC25" s="33">
        <v>3355</v>
      </c>
      <c r="CD25" s="33">
        <v>3235</v>
      </c>
      <c r="CE25" s="33">
        <v>3235</v>
      </c>
      <c r="CF25" s="8">
        <v>2500</v>
      </c>
      <c r="CH25" s="31">
        <v>44139</v>
      </c>
      <c r="CI25" s="32">
        <v>0</v>
      </c>
      <c r="CJ25" s="33">
        <v>934</v>
      </c>
      <c r="CK25" s="33">
        <v>934</v>
      </c>
      <c r="CL25" s="33">
        <v>933</v>
      </c>
      <c r="CM25" s="33">
        <v>933</v>
      </c>
      <c r="CN25" s="8">
        <v>300</v>
      </c>
      <c r="CO25"/>
      <c r="CP25" s="31">
        <v>44139</v>
      </c>
      <c r="CQ25" s="32">
        <v>0</v>
      </c>
      <c r="CR25" s="33">
        <v>2200</v>
      </c>
      <c r="CS25" s="33">
        <v>2210</v>
      </c>
      <c r="CT25" s="33">
        <v>2200</v>
      </c>
      <c r="CU25" s="33">
        <v>2204</v>
      </c>
      <c r="CV25" s="8">
        <v>1000</v>
      </c>
      <c r="CW25"/>
      <c r="CX25" s="31">
        <v>44139</v>
      </c>
      <c r="CY25" s="32">
        <v>0</v>
      </c>
      <c r="CZ25" s="33">
        <v>662</v>
      </c>
      <c r="DA25" s="33">
        <v>665</v>
      </c>
      <c r="DB25" s="33">
        <v>659</v>
      </c>
      <c r="DC25" s="33">
        <v>664</v>
      </c>
      <c r="DD25" s="8">
        <v>1700</v>
      </c>
      <c r="DE25"/>
      <c r="DF25" s="31">
        <v>44139</v>
      </c>
      <c r="DG25" s="32">
        <v>0</v>
      </c>
      <c r="DH25" s="33">
        <v>226</v>
      </c>
      <c r="DI25" s="33">
        <v>230</v>
      </c>
      <c r="DJ25" s="33">
        <v>222</v>
      </c>
      <c r="DK25" s="33">
        <v>227</v>
      </c>
      <c r="DL25" s="8">
        <v>18500</v>
      </c>
      <c r="DM25"/>
      <c r="DN25" s="31">
        <v>44139</v>
      </c>
      <c r="DO25" s="32">
        <v>0</v>
      </c>
      <c r="DP25" s="33">
        <v>649</v>
      </c>
      <c r="DQ25" s="33">
        <v>673</v>
      </c>
      <c r="DR25" s="33">
        <v>649</v>
      </c>
      <c r="DS25" s="33">
        <v>668</v>
      </c>
      <c r="DT25" s="8">
        <v>5200</v>
      </c>
      <c r="DU25"/>
      <c r="DV25" s="31">
        <v>44139</v>
      </c>
      <c r="DW25" s="32">
        <v>0</v>
      </c>
      <c r="DX25" s="33">
        <v>3625</v>
      </c>
      <c r="DY25" s="33">
        <v>3650</v>
      </c>
      <c r="DZ25" s="33">
        <v>3180</v>
      </c>
      <c r="EA25" s="33">
        <v>3225</v>
      </c>
      <c r="EB25" s="8">
        <v>837400</v>
      </c>
      <c r="EC25"/>
      <c r="ED25" s="31">
        <v>44139</v>
      </c>
      <c r="EE25" s="32">
        <v>0</v>
      </c>
      <c r="EF25" s="33">
        <v>2170</v>
      </c>
      <c r="EG25" s="33">
        <v>2180</v>
      </c>
      <c r="EH25" s="33">
        <v>2142</v>
      </c>
      <c r="EI25" s="33">
        <v>2164</v>
      </c>
      <c r="EJ25" s="8">
        <v>49000</v>
      </c>
      <c r="EK25"/>
      <c r="EL25" s="31">
        <v>44139</v>
      </c>
      <c r="EM25" s="32">
        <v>0</v>
      </c>
      <c r="EN25" s="33">
        <v>5200</v>
      </c>
      <c r="EO25" s="33">
        <v>5220</v>
      </c>
      <c r="EP25" s="33">
        <v>5120</v>
      </c>
      <c r="EQ25" s="33">
        <v>5200</v>
      </c>
      <c r="ER25" s="8">
        <v>94600</v>
      </c>
      <c r="ES25"/>
      <c r="ET25" s="31">
        <v>44139</v>
      </c>
      <c r="EU25" s="32">
        <v>0</v>
      </c>
      <c r="EV25" s="33">
        <v>1536</v>
      </c>
      <c r="EW25" s="33">
        <v>1549</v>
      </c>
      <c r="EX25" s="33">
        <v>1516</v>
      </c>
      <c r="EY25" s="33">
        <v>1537</v>
      </c>
      <c r="EZ25" s="8">
        <v>277400</v>
      </c>
      <c r="FA25"/>
      <c r="FB25" s="31">
        <v>44139</v>
      </c>
      <c r="FC25" s="32">
        <v>0</v>
      </c>
      <c r="FD25" s="33">
        <v>277</v>
      </c>
      <c r="FE25" s="33">
        <v>278</v>
      </c>
      <c r="FF25" s="33">
        <v>274</v>
      </c>
      <c r="FG25" s="33">
        <v>276</v>
      </c>
      <c r="FH25" s="8">
        <v>55000</v>
      </c>
      <c r="FJ25" s="31">
        <v>44139</v>
      </c>
      <c r="FK25" s="32">
        <v>0</v>
      </c>
      <c r="FL25" s="33">
        <v>1407</v>
      </c>
      <c r="FM25" s="33">
        <v>1437</v>
      </c>
      <c r="FN25" s="33">
        <v>1401</v>
      </c>
      <c r="FO25" s="33">
        <v>1426</v>
      </c>
      <c r="FP25" s="8">
        <v>186300</v>
      </c>
      <c r="FQ25"/>
      <c r="FR25" s="31">
        <v>44139</v>
      </c>
      <c r="FS25" s="32">
        <v>0</v>
      </c>
      <c r="FT25" s="33">
        <v>650</v>
      </c>
      <c r="FU25" s="33">
        <v>652</v>
      </c>
      <c r="FV25" s="33">
        <v>647</v>
      </c>
      <c r="FW25" s="33">
        <v>651</v>
      </c>
      <c r="FX25" s="8">
        <v>1200</v>
      </c>
      <c r="FY25"/>
      <c r="FZ25" s="31">
        <v>44139</v>
      </c>
      <c r="GA25" s="32">
        <v>0</v>
      </c>
      <c r="GB25" s="33">
        <v>693</v>
      </c>
      <c r="GC25" s="33">
        <v>697</v>
      </c>
      <c r="GD25" s="33">
        <v>684</v>
      </c>
      <c r="GE25" s="33">
        <v>693</v>
      </c>
      <c r="GF25" s="8">
        <v>45600</v>
      </c>
      <c r="GG25"/>
      <c r="GH25" s="31">
        <v>44139</v>
      </c>
      <c r="GI25" s="32">
        <v>0</v>
      </c>
      <c r="GJ25" s="33">
        <v>741</v>
      </c>
      <c r="GK25" s="33">
        <v>743</v>
      </c>
      <c r="GL25" s="33">
        <v>730</v>
      </c>
      <c r="GM25" s="33">
        <v>733</v>
      </c>
      <c r="GN25" s="8">
        <v>49200</v>
      </c>
      <c r="GO25"/>
      <c r="GP25" s="31">
        <v>44139</v>
      </c>
      <c r="GQ25" s="32">
        <v>0</v>
      </c>
      <c r="GR25" s="33">
        <v>2049</v>
      </c>
      <c r="GS25" s="33">
        <v>2150</v>
      </c>
      <c r="GT25" s="33">
        <v>1999</v>
      </c>
      <c r="GU25" s="33">
        <v>2142</v>
      </c>
      <c r="GV25" s="8">
        <v>133000</v>
      </c>
      <c r="GW25"/>
      <c r="GX25" s="31">
        <v>44139</v>
      </c>
      <c r="GY25" s="32">
        <v>0</v>
      </c>
      <c r="GZ25" s="33">
        <v>2049</v>
      </c>
      <c r="HA25" s="33">
        <v>2150</v>
      </c>
      <c r="HB25" s="33">
        <v>1999</v>
      </c>
      <c r="HC25" s="33">
        <v>2142</v>
      </c>
      <c r="HD25" s="8">
        <v>133000</v>
      </c>
      <c r="HE25"/>
      <c r="HF25" s="31">
        <v>44139</v>
      </c>
      <c r="HG25" s="32">
        <v>0</v>
      </c>
      <c r="HH25" s="33">
        <v>1381</v>
      </c>
      <c r="HI25" s="33">
        <v>1404</v>
      </c>
      <c r="HJ25" s="33">
        <v>1348</v>
      </c>
      <c r="HK25" s="33">
        <v>1389</v>
      </c>
      <c r="HL25" s="8">
        <v>34600</v>
      </c>
      <c r="HM25"/>
      <c r="HN25" s="31">
        <v>44139</v>
      </c>
      <c r="HO25" s="32">
        <v>0</v>
      </c>
      <c r="HP25" s="33">
        <v>439</v>
      </c>
      <c r="HQ25" s="33">
        <v>450</v>
      </c>
      <c r="HR25" s="33">
        <v>431</v>
      </c>
      <c r="HS25" s="33">
        <v>446</v>
      </c>
      <c r="HT25" s="8">
        <v>45200</v>
      </c>
      <c r="HU25"/>
      <c r="HV25" s="31">
        <v>44139</v>
      </c>
      <c r="HW25" s="32">
        <v>0</v>
      </c>
      <c r="HX25" s="33">
        <v>177</v>
      </c>
      <c r="HY25" s="33">
        <v>180</v>
      </c>
      <c r="HZ25" s="33">
        <v>174</v>
      </c>
      <c r="IA25" s="33">
        <v>180</v>
      </c>
      <c r="IB25" s="8">
        <v>419300</v>
      </c>
      <c r="IC25"/>
      <c r="ID25" s="31">
        <v>44139</v>
      </c>
      <c r="IE25" s="32">
        <v>0</v>
      </c>
      <c r="IF25" s="33">
        <v>1450</v>
      </c>
      <c r="IG25" s="33">
        <v>1479</v>
      </c>
      <c r="IH25" s="33">
        <v>1450</v>
      </c>
      <c r="II25" s="33">
        <v>1479</v>
      </c>
      <c r="IJ25" s="8">
        <v>200</v>
      </c>
    </row>
    <row r="26" spans="2:244">
      <c r="B26" s="227"/>
      <c r="C26" s="36">
        <v>1431</v>
      </c>
      <c r="F26" s="31">
        <v>44140</v>
      </c>
      <c r="G26" s="32">
        <v>0</v>
      </c>
      <c r="H26" s="33">
        <v>2745</v>
      </c>
      <c r="I26" s="33">
        <v>2790</v>
      </c>
      <c r="J26" s="33">
        <v>2671</v>
      </c>
      <c r="K26" s="33">
        <v>2671</v>
      </c>
      <c r="L26" s="8">
        <v>31400</v>
      </c>
      <c r="M26"/>
      <c r="N26" s="31">
        <v>44140</v>
      </c>
      <c r="O26" s="32">
        <v>0</v>
      </c>
      <c r="P26" s="33">
        <v>416</v>
      </c>
      <c r="Q26" s="33">
        <v>421</v>
      </c>
      <c r="R26" s="33">
        <v>410</v>
      </c>
      <c r="S26" s="33">
        <v>417</v>
      </c>
      <c r="T26" s="8">
        <v>3881400</v>
      </c>
      <c r="U26"/>
      <c r="V26" s="31">
        <v>44140</v>
      </c>
      <c r="W26" s="32">
        <v>0</v>
      </c>
      <c r="X26" s="33">
        <v>2223</v>
      </c>
      <c r="Y26" s="33">
        <v>2232</v>
      </c>
      <c r="Z26" s="33">
        <v>2193</v>
      </c>
      <c r="AA26" s="33">
        <v>2211</v>
      </c>
      <c r="AB26" s="8">
        <v>215700</v>
      </c>
      <c r="AC26"/>
      <c r="AD26" s="31">
        <v>44140</v>
      </c>
      <c r="AE26" s="32">
        <v>0</v>
      </c>
      <c r="AF26" s="33">
        <v>907</v>
      </c>
      <c r="AG26" s="33">
        <v>922</v>
      </c>
      <c r="AH26" s="33">
        <v>907</v>
      </c>
      <c r="AI26" s="33">
        <v>921</v>
      </c>
      <c r="AJ26" s="8">
        <v>1700</v>
      </c>
      <c r="AK26"/>
      <c r="AL26" s="31">
        <v>44140</v>
      </c>
      <c r="AM26" s="32">
        <v>0</v>
      </c>
      <c r="AN26" s="33">
        <v>2044</v>
      </c>
      <c r="AO26" s="33">
        <v>2080</v>
      </c>
      <c r="AP26" s="33">
        <v>2017</v>
      </c>
      <c r="AQ26" s="33">
        <v>2065</v>
      </c>
      <c r="AR26" s="8">
        <v>148500</v>
      </c>
      <c r="AS26"/>
      <c r="AT26" s="31">
        <v>44140</v>
      </c>
      <c r="AU26" s="32">
        <v>0</v>
      </c>
      <c r="AV26" s="33">
        <v>1545</v>
      </c>
      <c r="AW26" s="33">
        <v>1545</v>
      </c>
      <c r="AX26" s="33">
        <v>1515</v>
      </c>
      <c r="AY26" s="33">
        <v>1541</v>
      </c>
      <c r="AZ26" s="8">
        <v>6900</v>
      </c>
      <c r="BA26"/>
      <c r="BB26" s="31">
        <v>44140</v>
      </c>
      <c r="BC26" s="32">
        <v>0</v>
      </c>
      <c r="BD26" s="33">
        <v>3670</v>
      </c>
      <c r="BE26" s="33">
        <v>3690</v>
      </c>
      <c r="BF26" s="33">
        <v>3640</v>
      </c>
      <c r="BG26" s="33">
        <v>3660</v>
      </c>
      <c r="BH26" s="8">
        <v>116400</v>
      </c>
      <c r="BI26"/>
      <c r="BJ26" s="31">
        <v>44140</v>
      </c>
      <c r="BK26" s="32">
        <v>0</v>
      </c>
      <c r="BL26" s="33">
        <v>2180</v>
      </c>
      <c r="BM26" s="33">
        <v>2181</v>
      </c>
      <c r="BN26" s="33">
        <v>2138</v>
      </c>
      <c r="BO26" s="33">
        <v>2151</v>
      </c>
      <c r="BP26" s="8">
        <v>161200</v>
      </c>
      <c r="BQ26"/>
      <c r="BR26" s="31">
        <v>44140</v>
      </c>
      <c r="BS26" s="32">
        <v>0</v>
      </c>
      <c r="BT26" s="33">
        <v>1311</v>
      </c>
      <c r="BU26" s="33">
        <v>1356</v>
      </c>
      <c r="BV26" s="33">
        <v>1293</v>
      </c>
      <c r="BW26" s="33">
        <v>1329</v>
      </c>
      <c r="BX26" s="8">
        <v>20700</v>
      </c>
      <c r="BY26"/>
      <c r="BZ26" s="31">
        <v>44140</v>
      </c>
      <c r="CA26" s="32">
        <v>0</v>
      </c>
      <c r="CB26" s="33">
        <v>3235</v>
      </c>
      <c r="CC26" s="33">
        <v>3290</v>
      </c>
      <c r="CD26" s="33">
        <v>3230</v>
      </c>
      <c r="CE26" s="33">
        <v>3250</v>
      </c>
      <c r="CF26" s="8">
        <v>1500</v>
      </c>
      <c r="CH26" s="31">
        <v>44140</v>
      </c>
      <c r="CI26" s="32">
        <v>0</v>
      </c>
      <c r="CJ26" s="33">
        <v>935</v>
      </c>
      <c r="CK26" s="33">
        <v>947</v>
      </c>
      <c r="CL26" s="33">
        <v>935</v>
      </c>
      <c r="CM26" s="33">
        <v>947</v>
      </c>
      <c r="CN26" s="8">
        <v>400</v>
      </c>
      <c r="CO26"/>
      <c r="CP26" s="31">
        <v>44140</v>
      </c>
      <c r="CQ26" s="32">
        <v>0</v>
      </c>
      <c r="CR26" s="33">
        <v>2204</v>
      </c>
      <c r="CS26" s="33">
        <v>2210</v>
      </c>
      <c r="CT26" s="33">
        <v>2201</v>
      </c>
      <c r="CU26" s="33">
        <v>2204</v>
      </c>
      <c r="CV26" s="8">
        <v>700</v>
      </c>
      <c r="CW26"/>
      <c r="CX26" s="31">
        <v>44140</v>
      </c>
      <c r="CY26" s="32">
        <v>0</v>
      </c>
      <c r="CZ26" s="33">
        <v>655</v>
      </c>
      <c r="DA26" s="33">
        <v>667</v>
      </c>
      <c r="DB26" s="33">
        <v>655</v>
      </c>
      <c r="DC26" s="33">
        <v>667</v>
      </c>
      <c r="DD26" s="8">
        <v>2200</v>
      </c>
      <c r="DE26"/>
      <c r="DF26" s="31">
        <v>44140</v>
      </c>
      <c r="DG26" s="32">
        <v>0</v>
      </c>
      <c r="DH26" s="33">
        <v>230</v>
      </c>
      <c r="DI26" s="33">
        <v>231</v>
      </c>
      <c r="DJ26" s="33">
        <v>227</v>
      </c>
      <c r="DK26" s="33">
        <v>231</v>
      </c>
      <c r="DL26" s="8">
        <v>12800</v>
      </c>
      <c r="DM26"/>
      <c r="DN26" s="31">
        <v>44140</v>
      </c>
      <c r="DO26" s="32">
        <v>0</v>
      </c>
      <c r="DP26" s="33">
        <v>662</v>
      </c>
      <c r="DQ26" s="33">
        <v>663</v>
      </c>
      <c r="DR26" s="33">
        <v>651</v>
      </c>
      <c r="DS26" s="33">
        <v>653</v>
      </c>
      <c r="DT26" s="8">
        <v>5800</v>
      </c>
      <c r="DU26"/>
      <c r="DV26" s="31">
        <v>44140</v>
      </c>
      <c r="DW26" s="32">
        <v>0</v>
      </c>
      <c r="DX26" s="33">
        <v>3500</v>
      </c>
      <c r="DY26" s="33">
        <v>3670</v>
      </c>
      <c r="DZ26" s="33">
        <v>3420</v>
      </c>
      <c r="EA26" s="33">
        <v>3510</v>
      </c>
      <c r="EB26" s="8">
        <v>880600</v>
      </c>
      <c r="EC26"/>
      <c r="ED26" s="31">
        <v>44140</v>
      </c>
      <c r="EE26" s="32">
        <v>0</v>
      </c>
      <c r="EF26" s="33">
        <v>2214</v>
      </c>
      <c r="EG26" s="33">
        <v>2267</v>
      </c>
      <c r="EH26" s="33">
        <v>2204</v>
      </c>
      <c r="EI26" s="33">
        <v>2262</v>
      </c>
      <c r="EJ26" s="8">
        <v>82100</v>
      </c>
      <c r="EK26"/>
      <c r="EL26" s="31">
        <v>44140</v>
      </c>
      <c r="EM26" s="32">
        <v>0</v>
      </c>
      <c r="EN26" s="33">
        <v>5200</v>
      </c>
      <c r="EO26" s="33">
        <v>5240</v>
      </c>
      <c r="EP26" s="33">
        <v>5130</v>
      </c>
      <c r="EQ26" s="33">
        <v>5220</v>
      </c>
      <c r="ER26" s="8">
        <v>194200</v>
      </c>
      <c r="ES26"/>
      <c r="ET26" s="31">
        <v>44140</v>
      </c>
      <c r="EU26" s="32">
        <v>0</v>
      </c>
      <c r="EV26" s="33">
        <v>1559</v>
      </c>
      <c r="EW26" s="33">
        <v>1561</v>
      </c>
      <c r="EX26" s="33">
        <v>1530</v>
      </c>
      <c r="EY26" s="33">
        <v>1553</v>
      </c>
      <c r="EZ26" s="8">
        <v>457000</v>
      </c>
      <c r="FA26"/>
      <c r="FB26" s="31">
        <v>44140</v>
      </c>
      <c r="FC26" s="32">
        <v>0</v>
      </c>
      <c r="FD26" s="33">
        <v>278</v>
      </c>
      <c r="FE26" s="33">
        <v>278</v>
      </c>
      <c r="FF26" s="33">
        <v>270</v>
      </c>
      <c r="FG26" s="33">
        <v>273</v>
      </c>
      <c r="FH26" s="8">
        <v>55600</v>
      </c>
      <c r="FJ26" s="31">
        <v>44140</v>
      </c>
      <c r="FK26" s="32">
        <v>0</v>
      </c>
      <c r="FL26" s="33">
        <v>1427</v>
      </c>
      <c r="FM26" s="33">
        <v>1475</v>
      </c>
      <c r="FN26" s="33">
        <v>1405</v>
      </c>
      <c r="FO26" s="33">
        <v>1475</v>
      </c>
      <c r="FP26" s="8">
        <v>295600</v>
      </c>
      <c r="FQ26"/>
      <c r="FR26" s="31">
        <v>44140</v>
      </c>
      <c r="FS26" s="32">
        <v>0</v>
      </c>
      <c r="FT26" s="33">
        <v>651</v>
      </c>
      <c r="FU26" s="33">
        <v>663</v>
      </c>
      <c r="FV26" s="33">
        <v>651</v>
      </c>
      <c r="FW26" s="33">
        <v>663</v>
      </c>
      <c r="FX26" s="8">
        <v>2200</v>
      </c>
      <c r="FY26"/>
      <c r="FZ26" s="31">
        <v>44140</v>
      </c>
      <c r="GA26" s="32">
        <v>0</v>
      </c>
      <c r="GB26" s="33">
        <v>704</v>
      </c>
      <c r="GC26" s="33">
        <v>707</v>
      </c>
      <c r="GD26" s="33">
        <v>694</v>
      </c>
      <c r="GE26" s="33">
        <v>700</v>
      </c>
      <c r="GF26" s="8">
        <v>55400</v>
      </c>
      <c r="GG26"/>
      <c r="GH26" s="31">
        <v>44140</v>
      </c>
      <c r="GI26" s="32">
        <v>0</v>
      </c>
      <c r="GJ26" s="33">
        <v>740</v>
      </c>
      <c r="GK26" s="33">
        <v>749</v>
      </c>
      <c r="GL26" s="33">
        <v>735</v>
      </c>
      <c r="GM26" s="33">
        <v>749</v>
      </c>
      <c r="GN26" s="8">
        <v>52400</v>
      </c>
      <c r="GO26"/>
      <c r="GP26" s="31">
        <v>44140</v>
      </c>
      <c r="GQ26" s="32">
        <v>0</v>
      </c>
      <c r="GR26" s="33">
        <v>2200</v>
      </c>
      <c r="GS26" s="33">
        <v>2200</v>
      </c>
      <c r="GT26" s="33">
        <v>2060</v>
      </c>
      <c r="GU26" s="33">
        <v>2089</v>
      </c>
      <c r="GV26" s="8">
        <v>116000</v>
      </c>
      <c r="GW26"/>
      <c r="GX26" s="31">
        <v>44140</v>
      </c>
      <c r="GY26" s="32">
        <v>0</v>
      </c>
      <c r="GZ26" s="33">
        <v>2200</v>
      </c>
      <c r="HA26" s="33">
        <v>2200</v>
      </c>
      <c r="HB26" s="33">
        <v>2060</v>
      </c>
      <c r="HC26" s="33">
        <v>2089</v>
      </c>
      <c r="HD26" s="8">
        <v>116000</v>
      </c>
      <c r="HE26"/>
      <c r="HF26" s="31">
        <v>44140</v>
      </c>
      <c r="HG26" s="32">
        <v>0</v>
      </c>
      <c r="HH26" s="33">
        <v>1403</v>
      </c>
      <c r="HI26" s="33">
        <v>1420</v>
      </c>
      <c r="HJ26" s="33">
        <v>1377</v>
      </c>
      <c r="HK26" s="33">
        <v>1413</v>
      </c>
      <c r="HL26" s="8">
        <v>31800</v>
      </c>
      <c r="HM26"/>
      <c r="HN26" s="31">
        <v>44140</v>
      </c>
      <c r="HO26" s="32">
        <v>0</v>
      </c>
      <c r="HP26" s="33">
        <v>448</v>
      </c>
      <c r="HQ26" s="33">
        <v>470</v>
      </c>
      <c r="HR26" s="33">
        <v>448</v>
      </c>
      <c r="HS26" s="33">
        <v>460</v>
      </c>
      <c r="HT26" s="8">
        <v>100300</v>
      </c>
      <c r="HU26"/>
      <c r="HV26" s="31">
        <v>44140</v>
      </c>
      <c r="HW26" s="32">
        <v>0</v>
      </c>
      <c r="HX26" s="33">
        <v>182</v>
      </c>
      <c r="HY26" s="33">
        <v>184</v>
      </c>
      <c r="HZ26" s="33">
        <v>177</v>
      </c>
      <c r="IA26" s="33">
        <v>182</v>
      </c>
      <c r="IB26" s="8">
        <v>342300</v>
      </c>
      <c r="IC26"/>
      <c r="ID26" s="31">
        <v>44140</v>
      </c>
      <c r="IE26" s="32">
        <v>0</v>
      </c>
      <c r="IF26" s="33">
        <v>1465</v>
      </c>
      <c r="IG26" s="33">
        <v>1465</v>
      </c>
      <c r="IH26" s="33">
        <v>1465</v>
      </c>
      <c r="II26" s="33">
        <v>1465</v>
      </c>
      <c r="IJ26" s="8">
        <v>100</v>
      </c>
    </row>
    <row r="27" spans="2:244">
      <c r="B27" s="227"/>
      <c r="C27" s="36">
        <v>1433</v>
      </c>
      <c r="F27" s="31">
        <v>44141</v>
      </c>
      <c r="G27" s="32">
        <v>0</v>
      </c>
      <c r="H27" s="33">
        <v>2771</v>
      </c>
      <c r="I27" s="33">
        <v>2786</v>
      </c>
      <c r="J27" s="33">
        <v>2671</v>
      </c>
      <c r="K27" s="33">
        <v>2782</v>
      </c>
      <c r="L27" s="8">
        <v>30900</v>
      </c>
      <c r="M27"/>
      <c r="N27" s="31">
        <v>44141</v>
      </c>
      <c r="O27" s="32">
        <v>0</v>
      </c>
      <c r="P27" s="33">
        <v>413</v>
      </c>
      <c r="Q27" s="33">
        <v>423</v>
      </c>
      <c r="R27" s="33">
        <v>409</v>
      </c>
      <c r="S27" s="33">
        <v>421</v>
      </c>
      <c r="T27" s="8">
        <v>3247400</v>
      </c>
      <c r="U27"/>
      <c r="V27" s="31">
        <v>44141</v>
      </c>
      <c r="W27" s="32">
        <v>0</v>
      </c>
      <c r="X27" s="33">
        <v>2207</v>
      </c>
      <c r="Y27" s="33">
        <v>2237</v>
      </c>
      <c r="Z27" s="33">
        <v>2198</v>
      </c>
      <c r="AA27" s="33">
        <v>2219</v>
      </c>
      <c r="AB27" s="8">
        <v>142400</v>
      </c>
      <c r="AC27"/>
      <c r="AD27" s="31">
        <v>44141</v>
      </c>
      <c r="AE27" s="32">
        <v>0</v>
      </c>
      <c r="AF27" s="33">
        <v>918</v>
      </c>
      <c r="AG27" s="33">
        <v>938</v>
      </c>
      <c r="AH27" s="33">
        <v>913</v>
      </c>
      <c r="AI27" s="33">
        <v>938</v>
      </c>
      <c r="AJ27" s="8">
        <v>1500</v>
      </c>
      <c r="AK27"/>
      <c r="AL27" s="31">
        <v>44141</v>
      </c>
      <c r="AM27" s="32">
        <v>0</v>
      </c>
      <c r="AN27" s="33">
        <v>2070</v>
      </c>
      <c r="AO27" s="33">
        <v>2075</v>
      </c>
      <c r="AP27" s="33">
        <v>1981</v>
      </c>
      <c r="AQ27" s="33">
        <v>2003</v>
      </c>
      <c r="AR27" s="8">
        <v>330700</v>
      </c>
      <c r="AS27"/>
      <c r="AT27" s="31">
        <v>44141</v>
      </c>
      <c r="AU27" s="32">
        <v>0</v>
      </c>
      <c r="AV27" s="33">
        <v>1541</v>
      </c>
      <c r="AW27" s="33">
        <v>1554</v>
      </c>
      <c r="AX27" s="33">
        <v>1484</v>
      </c>
      <c r="AY27" s="33">
        <v>1530</v>
      </c>
      <c r="AZ27" s="8">
        <v>8500</v>
      </c>
      <c r="BA27"/>
      <c r="BB27" s="31">
        <v>44141</v>
      </c>
      <c r="BC27" s="32">
        <v>0</v>
      </c>
      <c r="BD27" s="33">
        <v>3685</v>
      </c>
      <c r="BE27" s="33">
        <v>3755</v>
      </c>
      <c r="BF27" s="33">
        <v>3650</v>
      </c>
      <c r="BG27" s="33">
        <v>3665</v>
      </c>
      <c r="BH27" s="8">
        <v>99900</v>
      </c>
      <c r="BI27"/>
      <c r="BJ27" s="31">
        <v>44141</v>
      </c>
      <c r="BK27" s="32">
        <v>0</v>
      </c>
      <c r="BL27" s="33">
        <v>2145</v>
      </c>
      <c r="BM27" s="33">
        <v>2148</v>
      </c>
      <c r="BN27" s="33">
        <v>2111</v>
      </c>
      <c r="BO27" s="33">
        <v>2142</v>
      </c>
      <c r="BP27" s="8">
        <v>128100</v>
      </c>
      <c r="BQ27"/>
      <c r="BR27" s="31">
        <v>44141</v>
      </c>
      <c r="BS27" s="32">
        <v>0</v>
      </c>
      <c r="BT27" s="33">
        <v>1359</v>
      </c>
      <c r="BU27" s="33">
        <v>1421</v>
      </c>
      <c r="BV27" s="33">
        <v>1350</v>
      </c>
      <c r="BW27" s="33">
        <v>1378</v>
      </c>
      <c r="BX27" s="8">
        <v>38300</v>
      </c>
      <c r="BY27"/>
      <c r="BZ27" s="31">
        <v>44141</v>
      </c>
      <c r="CA27" s="32">
        <v>0</v>
      </c>
      <c r="CB27" s="33">
        <v>3295</v>
      </c>
      <c r="CC27" s="33">
        <v>3295</v>
      </c>
      <c r="CD27" s="33">
        <v>3240</v>
      </c>
      <c r="CE27" s="33">
        <v>3240</v>
      </c>
      <c r="CF27" s="8">
        <v>600</v>
      </c>
      <c r="CH27" s="31">
        <v>44141</v>
      </c>
      <c r="CI27" s="32">
        <v>0</v>
      </c>
      <c r="CJ27" s="33">
        <v>950</v>
      </c>
      <c r="CK27" s="33">
        <v>956</v>
      </c>
      <c r="CL27" s="33">
        <v>936</v>
      </c>
      <c r="CM27" s="33">
        <v>955</v>
      </c>
      <c r="CN27" s="8">
        <v>2900</v>
      </c>
      <c r="CO27"/>
      <c r="CP27" s="31">
        <v>44141</v>
      </c>
      <c r="CQ27" s="32">
        <v>0</v>
      </c>
      <c r="CR27" s="33">
        <v>2200</v>
      </c>
      <c r="CS27" s="33">
        <v>2202</v>
      </c>
      <c r="CT27" s="33">
        <v>2200</v>
      </c>
      <c r="CU27" s="33">
        <v>2200</v>
      </c>
      <c r="CV27" s="8">
        <v>500</v>
      </c>
      <c r="CW27"/>
      <c r="CX27" s="31">
        <v>44141</v>
      </c>
      <c r="CY27" s="32">
        <v>0</v>
      </c>
      <c r="CZ27" s="33">
        <v>669</v>
      </c>
      <c r="DA27" s="33">
        <v>678</v>
      </c>
      <c r="DB27" s="33">
        <v>669</v>
      </c>
      <c r="DC27" s="33">
        <v>678</v>
      </c>
      <c r="DD27" s="8">
        <v>4100</v>
      </c>
      <c r="DE27"/>
      <c r="DF27" s="31">
        <v>44141</v>
      </c>
      <c r="DG27" s="32">
        <v>0</v>
      </c>
      <c r="DH27" s="33">
        <v>231</v>
      </c>
      <c r="DI27" s="33">
        <v>233</v>
      </c>
      <c r="DJ27" s="33">
        <v>218</v>
      </c>
      <c r="DK27" s="33">
        <v>221</v>
      </c>
      <c r="DL27" s="8">
        <v>60800</v>
      </c>
      <c r="DM27"/>
      <c r="DN27" s="31">
        <v>44141</v>
      </c>
      <c r="DO27" s="32">
        <v>0</v>
      </c>
      <c r="DP27" s="33">
        <v>653</v>
      </c>
      <c r="DQ27" s="33">
        <v>659</v>
      </c>
      <c r="DR27" s="33">
        <v>648</v>
      </c>
      <c r="DS27" s="33">
        <v>655</v>
      </c>
      <c r="DT27" s="8">
        <v>10700</v>
      </c>
      <c r="DU27"/>
      <c r="DV27" s="31">
        <v>44141</v>
      </c>
      <c r="DW27" s="32">
        <v>0</v>
      </c>
      <c r="DX27" s="33">
        <v>3595</v>
      </c>
      <c r="DY27" s="33">
        <v>3745</v>
      </c>
      <c r="DZ27" s="33">
        <v>3470</v>
      </c>
      <c r="EA27" s="33">
        <v>3695</v>
      </c>
      <c r="EB27" s="8">
        <v>718600</v>
      </c>
      <c r="EC27"/>
      <c r="ED27" s="31">
        <v>44141</v>
      </c>
      <c r="EE27" s="32">
        <v>0</v>
      </c>
      <c r="EF27" s="33">
        <v>2253</v>
      </c>
      <c r="EG27" s="33">
        <v>2264</v>
      </c>
      <c r="EH27" s="33">
        <v>2214</v>
      </c>
      <c r="EI27" s="33">
        <v>2232</v>
      </c>
      <c r="EJ27" s="8">
        <v>37500</v>
      </c>
      <c r="EK27"/>
      <c r="EL27" s="31">
        <v>44141</v>
      </c>
      <c r="EM27" s="32">
        <v>0</v>
      </c>
      <c r="EN27" s="33">
        <v>5220</v>
      </c>
      <c r="EO27" s="33">
        <v>5290</v>
      </c>
      <c r="EP27" s="33">
        <v>5180</v>
      </c>
      <c r="EQ27" s="33">
        <v>5270</v>
      </c>
      <c r="ER27" s="8">
        <v>101800</v>
      </c>
      <c r="ES27"/>
      <c r="ET27" s="31">
        <v>44141</v>
      </c>
      <c r="EU27" s="32">
        <v>0</v>
      </c>
      <c r="EV27" s="33">
        <v>1547</v>
      </c>
      <c r="EW27" s="33">
        <v>1556</v>
      </c>
      <c r="EX27" s="33">
        <v>1537</v>
      </c>
      <c r="EY27" s="33">
        <v>1553</v>
      </c>
      <c r="EZ27" s="8">
        <v>247100</v>
      </c>
      <c r="FA27"/>
      <c r="FB27" s="31">
        <v>44141</v>
      </c>
      <c r="FC27" s="32">
        <v>0</v>
      </c>
      <c r="FD27" s="33">
        <v>273</v>
      </c>
      <c r="FE27" s="33">
        <v>277</v>
      </c>
      <c r="FF27" s="33">
        <v>266</v>
      </c>
      <c r="FG27" s="33">
        <v>272</v>
      </c>
      <c r="FH27" s="8">
        <v>63400</v>
      </c>
      <c r="FJ27" s="31">
        <v>44141</v>
      </c>
      <c r="FK27" s="32">
        <v>0</v>
      </c>
      <c r="FL27" s="33">
        <v>1474</v>
      </c>
      <c r="FM27" s="33">
        <v>1474</v>
      </c>
      <c r="FN27" s="33">
        <v>1453</v>
      </c>
      <c r="FO27" s="33">
        <v>1469</v>
      </c>
      <c r="FP27" s="8">
        <v>159300</v>
      </c>
      <c r="FQ27"/>
      <c r="FR27" s="31">
        <v>44141</v>
      </c>
      <c r="FS27" s="32">
        <v>0</v>
      </c>
      <c r="FT27" s="33">
        <v>663</v>
      </c>
      <c r="FU27" s="33">
        <v>677</v>
      </c>
      <c r="FV27" s="33">
        <v>663</v>
      </c>
      <c r="FW27" s="33">
        <v>677</v>
      </c>
      <c r="FX27" s="8">
        <v>4100</v>
      </c>
      <c r="FY27"/>
      <c r="FZ27" s="31">
        <v>44141</v>
      </c>
      <c r="GA27" s="32">
        <v>0</v>
      </c>
      <c r="GB27" s="33">
        <v>705</v>
      </c>
      <c r="GC27" s="33">
        <v>711</v>
      </c>
      <c r="GD27" s="33">
        <v>689</v>
      </c>
      <c r="GE27" s="33">
        <v>703</v>
      </c>
      <c r="GF27" s="8">
        <v>71300</v>
      </c>
      <c r="GG27"/>
      <c r="GH27" s="31">
        <v>44141</v>
      </c>
      <c r="GI27" s="32">
        <v>0</v>
      </c>
      <c r="GJ27" s="33">
        <v>748</v>
      </c>
      <c r="GK27" s="33">
        <v>755</v>
      </c>
      <c r="GL27" s="33">
        <v>743</v>
      </c>
      <c r="GM27" s="33">
        <v>747</v>
      </c>
      <c r="GN27" s="8">
        <v>50100</v>
      </c>
      <c r="GO27"/>
      <c r="GP27" s="31">
        <v>44141</v>
      </c>
      <c r="GQ27" s="32">
        <v>0</v>
      </c>
      <c r="GR27" s="33">
        <v>2101</v>
      </c>
      <c r="GS27" s="33">
        <v>2120</v>
      </c>
      <c r="GT27" s="33">
        <v>2033</v>
      </c>
      <c r="GU27" s="33">
        <v>2107</v>
      </c>
      <c r="GV27" s="8">
        <v>81900</v>
      </c>
      <c r="GW27"/>
      <c r="GX27" s="31">
        <v>44141</v>
      </c>
      <c r="GY27" s="32">
        <v>0</v>
      </c>
      <c r="GZ27" s="33">
        <v>2101</v>
      </c>
      <c r="HA27" s="33">
        <v>2120</v>
      </c>
      <c r="HB27" s="33">
        <v>2033</v>
      </c>
      <c r="HC27" s="33">
        <v>2107</v>
      </c>
      <c r="HD27" s="8">
        <v>81900</v>
      </c>
      <c r="HE27"/>
      <c r="HF27" s="31">
        <v>44141</v>
      </c>
      <c r="HG27" s="32">
        <v>0</v>
      </c>
      <c r="HH27" s="33">
        <v>1413</v>
      </c>
      <c r="HI27" s="33">
        <v>1423</v>
      </c>
      <c r="HJ27" s="33">
        <v>1377</v>
      </c>
      <c r="HK27" s="33">
        <v>1413</v>
      </c>
      <c r="HL27" s="8">
        <v>43400</v>
      </c>
      <c r="HM27"/>
      <c r="HN27" s="31">
        <v>44141</v>
      </c>
      <c r="HO27" s="32">
        <v>0</v>
      </c>
      <c r="HP27" s="33">
        <v>468</v>
      </c>
      <c r="HQ27" s="33">
        <v>471</v>
      </c>
      <c r="HR27" s="33">
        <v>448</v>
      </c>
      <c r="HS27" s="33">
        <v>448</v>
      </c>
      <c r="HT27" s="8">
        <v>62400</v>
      </c>
      <c r="HU27"/>
      <c r="HV27" s="31">
        <v>44141</v>
      </c>
      <c r="HW27" s="32">
        <v>0</v>
      </c>
      <c r="HX27" s="33">
        <v>197</v>
      </c>
      <c r="HY27" s="33">
        <v>197</v>
      </c>
      <c r="HZ27" s="33">
        <v>182</v>
      </c>
      <c r="IA27" s="33">
        <v>185</v>
      </c>
      <c r="IB27" s="8">
        <v>777100</v>
      </c>
      <c r="IC27"/>
      <c r="ID27" s="31">
        <v>44141</v>
      </c>
      <c r="IE27" s="32">
        <v>0</v>
      </c>
      <c r="IF27" s="33">
        <v>1465</v>
      </c>
      <c r="IG27" s="33">
        <v>1465</v>
      </c>
      <c r="IH27" s="33">
        <v>1465</v>
      </c>
      <c r="II27" s="33">
        <v>1465</v>
      </c>
      <c r="IJ27" s="8">
        <v>0</v>
      </c>
    </row>
    <row r="28" spans="2:244">
      <c r="B28" s="227"/>
      <c r="C28" s="36">
        <v>1434</v>
      </c>
      <c r="F28" s="31">
        <v>44144</v>
      </c>
      <c r="G28" s="32">
        <v>0</v>
      </c>
      <c r="H28" s="33">
        <v>2800</v>
      </c>
      <c r="I28" s="33">
        <v>2800</v>
      </c>
      <c r="J28" s="33">
        <v>2757</v>
      </c>
      <c r="K28" s="33">
        <v>2795</v>
      </c>
      <c r="L28" s="8">
        <v>15800</v>
      </c>
      <c r="M28"/>
      <c r="N28" s="31">
        <v>44144</v>
      </c>
      <c r="O28" s="32">
        <v>0</v>
      </c>
      <c r="P28" s="33">
        <v>427</v>
      </c>
      <c r="Q28" s="33">
        <v>429</v>
      </c>
      <c r="R28" s="33">
        <v>421</v>
      </c>
      <c r="S28" s="33">
        <v>423</v>
      </c>
      <c r="T28" s="8">
        <v>2114800</v>
      </c>
      <c r="U28"/>
      <c r="V28" s="31">
        <v>44144</v>
      </c>
      <c r="W28" s="32">
        <v>0</v>
      </c>
      <c r="X28" s="33">
        <v>2235</v>
      </c>
      <c r="Y28" s="33">
        <v>2256</v>
      </c>
      <c r="Z28" s="33">
        <v>2222</v>
      </c>
      <c r="AA28" s="33">
        <v>2252</v>
      </c>
      <c r="AB28" s="8">
        <v>145600</v>
      </c>
      <c r="AC28"/>
      <c r="AD28" s="31">
        <v>44144</v>
      </c>
      <c r="AE28" s="32">
        <v>0</v>
      </c>
      <c r="AF28" s="33">
        <v>940</v>
      </c>
      <c r="AG28" s="33">
        <v>940</v>
      </c>
      <c r="AH28" s="33">
        <v>922</v>
      </c>
      <c r="AI28" s="33">
        <v>934</v>
      </c>
      <c r="AJ28" s="8">
        <v>2800</v>
      </c>
      <c r="AK28"/>
      <c r="AL28" s="31">
        <v>44144</v>
      </c>
      <c r="AM28" s="32">
        <v>0</v>
      </c>
      <c r="AN28" s="33">
        <v>2020</v>
      </c>
      <c r="AO28" s="33">
        <v>2020</v>
      </c>
      <c r="AP28" s="33">
        <v>1980</v>
      </c>
      <c r="AQ28" s="33">
        <v>1993</v>
      </c>
      <c r="AR28" s="8">
        <v>216800</v>
      </c>
      <c r="AS28"/>
      <c r="AT28" s="31">
        <v>44144</v>
      </c>
      <c r="AU28" s="32">
        <v>0</v>
      </c>
      <c r="AV28" s="33">
        <v>1545</v>
      </c>
      <c r="AW28" s="33">
        <v>1572</v>
      </c>
      <c r="AX28" s="33">
        <v>1532</v>
      </c>
      <c r="AY28" s="33">
        <v>1550</v>
      </c>
      <c r="AZ28" s="8">
        <v>4500</v>
      </c>
      <c r="BA28"/>
      <c r="BB28" s="31">
        <v>44144</v>
      </c>
      <c r="BC28" s="32">
        <v>0</v>
      </c>
      <c r="BD28" s="33">
        <v>3690</v>
      </c>
      <c r="BE28" s="33">
        <v>3720</v>
      </c>
      <c r="BF28" s="33">
        <v>3660</v>
      </c>
      <c r="BG28" s="33">
        <v>3685</v>
      </c>
      <c r="BH28" s="8">
        <v>75500</v>
      </c>
      <c r="BI28"/>
      <c r="BJ28" s="31">
        <v>44144</v>
      </c>
      <c r="BK28" s="32">
        <v>0</v>
      </c>
      <c r="BL28" s="33">
        <v>2158</v>
      </c>
      <c r="BM28" s="33">
        <v>2162</v>
      </c>
      <c r="BN28" s="33">
        <v>2141</v>
      </c>
      <c r="BO28" s="33">
        <v>2145</v>
      </c>
      <c r="BP28" s="8">
        <v>101100</v>
      </c>
      <c r="BQ28"/>
      <c r="BR28" s="31">
        <v>44144</v>
      </c>
      <c r="BS28" s="32">
        <v>0</v>
      </c>
      <c r="BT28" s="33">
        <v>1303</v>
      </c>
      <c r="BU28" s="33">
        <v>1324</v>
      </c>
      <c r="BV28" s="33">
        <v>1260</v>
      </c>
      <c r="BW28" s="33">
        <v>1285</v>
      </c>
      <c r="BX28" s="8">
        <v>53300</v>
      </c>
      <c r="BY28"/>
      <c r="BZ28" s="31">
        <v>44144</v>
      </c>
      <c r="CA28" s="32">
        <v>0</v>
      </c>
      <c r="CB28" s="33">
        <v>3230</v>
      </c>
      <c r="CC28" s="33">
        <v>3275</v>
      </c>
      <c r="CD28" s="33">
        <v>3180</v>
      </c>
      <c r="CE28" s="33">
        <v>3250</v>
      </c>
      <c r="CF28" s="8">
        <v>4400</v>
      </c>
      <c r="CH28" s="31">
        <v>44144</v>
      </c>
      <c r="CI28" s="32">
        <v>0</v>
      </c>
      <c r="CJ28" s="33">
        <v>929</v>
      </c>
      <c r="CK28" s="33">
        <v>934</v>
      </c>
      <c r="CL28" s="33">
        <v>922</v>
      </c>
      <c r="CM28" s="33">
        <v>922</v>
      </c>
      <c r="CN28" s="8">
        <v>3500</v>
      </c>
      <c r="CO28"/>
      <c r="CP28" s="31">
        <v>44144</v>
      </c>
      <c r="CQ28" s="32">
        <v>0</v>
      </c>
      <c r="CR28" s="33">
        <v>2198</v>
      </c>
      <c r="CS28" s="33">
        <v>2200</v>
      </c>
      <c r="CT28" s="33">
        <v>2197</v>
      </c>
      <c r="CU28" s="33">
        <v>2200</v>
      </c>
      <c r="CV28" s="8">
        <v>1800</v>
      </c>
      <c r="CW28"/>
      <c r="CX28" s="31">
        <v>44144</v>
      </c>
      <c r="CY28" s="32">
        <v>0</v>
      </c>
      <c r="CZ28" s="33">
        <v>675</v>
      </c>
      <c r="DA28" s="33">
        <v>678</v>
      </c>
      <c r="DB28" s="33">
        <v>674</v>
      </c>
      <c r="DC28" s="33">
        <v>677</v>
      </c>
      <c r="DD28" s="8">
        <v>4000</v>
      </c>
      <c r="DE28"/>
      <c r="DF28" s="31">
        <v>44144</v>
      </c>
      <c r="DG28" s="32">
        <v>0</v>
      </c>
      <c r="DH28" s="33">
        <v>221</v>
      </c>
      <c r="DI28" s="33">
        <v>225</v>
      </c>
      <c r="DJ28" s="33">
        <v>206</v>
      </c>
      <c r="DK28" s="33">
        <v>210</v>
      </c>
      <c r="DL28" s="8">
        <v>83200</v>
      </c>
      <c r="DM28"/>
      <c r="DN28" s="31">
        <v>44144</v>
      </c>
      <c r="DO28" s="32">
        <v>0</v>
      </c>
      <c r="DP28" s="33">
        <v>649</v>
      </c>
      <c r="DQ28" s="33">
        <v>658</v>
      </c>
      <c r="DR28" s="33">
        <v>649</v>
      </c>
      <c r="DS28" s="33">
        <v>658</v>
      </c>
      <c r="DT28" s="8">
        <v>3300</v>
      </c>
      <c r="DU28"/>
      <c r="DV28" s="31">
        <v>44144</v>
      </c>
      <c r="DW28" s="32">
        <v>0</v>
      </c>
      <c r="DX28" s="33">
        <v>3900</v>
      </c>
      <c r="DY28" s="33">
        <v>4125</v>
      </c>
      <c r="DZ28" s="33">
        <v>3720</v>
      </c>
      <c r="EA28" s="33">
        <v>3820</v>
      </c>
      <c r="EB28" s="8">
        <v>1479400</v>
      </c>
      <c r="EC28"/>
      <c r="ED28" s="31">
        <v>44144</v>
      </c>
      <c r="EE28" s="32">
        <v>0</v>
      </c>
      <c r="EF28" s="33">
        <v>2250</v>
      </c>
      <c r="EG28" s="33">
        <v>2272</v>
      </c>
      <c r="EH28" s="33">
        <v>2220</v>
      </c>
      <c r="EI28" s="33">
        <v>2267</v>
      </c>
      <c r="EJ28" s="8">
        <v>47100</v>
      </c>
      <c r="EK28"/>
      <c r="EL28" s="31">
        <v>44144</v>
      </c>
      <c r="EM28" s="32">
        <v>0</v>
      </c>
      <c r="EN28" s="33">
        <v>5330</v>
      </c>
      <c r="EO28" s="33">
        <v>5410</v>
      </c>
      <c r="EP28" s="33">
        <v>5310</v>
      </c>
      <c r="EQ28" s="33">
        <v>5360</v>
      </c>
      <c r="ER28" s="8">
        <v>122900</v>
      </c>
      <c r="ES28"/>
      <c r="ET28" s="31">
        <v>44144</v>
      </c>
      <c r="EU28" s="32">
        <v>0</v>
      </c>
      <c r="EV28" s="33">
        <v>1560</v>
      </c>
      <c r="EW28" s="33">
        <v>1573</v>
      </c>
      <c r="EX28" s="33">
        <v>1537</v>
      </c>
      <c r="EY28" s="33">
        <v>1563</v>
      </c>
      <c r="EZ28" s="8">
        <v>340200</v>
      </c>
      <c r="FA28"/>
      <c r="FB28" s="31">
        <v>44144</v>
      </c>
      <c r="FC28" s="32">
        <v>0</v>
      </c>
      <c r="FD28" s="33">
        <v>272</v>
      </c>
      <c r="FE28" s="33">
        <v>275</v>
      </c>
      <c r="FF28" s="33">
        <v>270</v>
      </c>
      <c r="FG28" s="33">
        <v>271</v>
      </c>
      <c r="FH28" s="8">
        <v>25800</v>
      </c>
      <c r="FJ28" s="31">
        <v>44144</v>
      </c>
      <c r="FK28" s="32">
        <v>0</v>
      </c>
      <c r="FL28" s="33">
        <v>1469</v>
      </c>
      <c r="FM28" s="33">
        <v>1479</v>
      </c>
      <c r="FN28" s="33">
        <v>1465</v>
      </c>
      <c r="FO28" s="33">
        <v>1471</v>
      </c>
      <c r="FP28" s="8">
        <v>140400</v>
      </c>
      <c r="FQ28"/>
      <c r="FR28" s="31">
        <v>44144</v>
      </c>
      <c r="FS28" s="32">
        <v>0</v>
      </c>
      <c r="FT28" s="33">
        <v>684</v>
      </c>
      <c r="FU28" s="33">
        <v>687</v>
      </c>
      <c r="FV28" s="33">
        <v>679</v>
      </c>
      <c r="FW28" s="33">
        <v>687</v>
      </c>
      <c r="FX28" s="8">
        <v>6400</v>
      </c>
      <c r="FY28"/>
      <c r="FZ28" s="31">
        <v>44144</v>
      </c>
      <c r="GA28" s="32">
        <v>0</v>
      </c>
      <c r="GB28" s="33">
        <v>703</v>
      </c>
      <c r="GC28" s="33">
        <v>712</v>
      </c>
      <c r="GD28" s="33">
        <v>698</v>
      </c>
      <c r="GE28" s="33">
        <v>706</v>
      </c>
      <c r="GF28" s="8">
        <v>76100</v>
      </c>
      <c r="GG28"/>
      <c r="GH28" s="31">
        <v>44144</v>
      </c>
      <c r="GI28" s="32">
        <v>0</v>
      </c>
      <c r="GJ28" s="33">
        <v>748</v>
      </c>
      <c r="GK28" s="33">
        <v>755</v>
      </c>
      <c r="GL28" s="33">
        <v>741</v>
      </c>
      <c r="GM28" s="33">
        <v>750</v>
      </c>
      <c r="GN28" s="8">
        <v>50800</v>
      </c>
      <c r="GO28"/>
      <c r="GP28" s="31">
        <v>44144</v>
      </c>
      <c r="GQ28" s="32">
        <v>0</v>
      </c>
      <c r="GR28" s="33">
        <v>2162</v>
      </c>
      <c r="GS28" s="33">
        <v>2241</v>
      </c>
      <c r="GT28" s="33">
        <v>2126</v>
      </c>
      <c r="GU28" s="33">
        <v>2230</v>
      </c>
      <c r="GV28" s="8">
        <v>151700</v>
      </c>
      <c r="GW28"/>
      <c r="GX28" s="31">
        <v>44144</v>
      </c>
      <c r="GY28" s="32">
        <v>0</v>
      </c>
      <c r="GZ28" s="33">
        <v>2162</v>
      </c>
      <c r="HA28" s="33">
        <v>2241</v>
      </c>
      <c r="HB28" s="33">
        <v>2126</v>
      </c>
      <c r="HC28" s="33">
        <v>2230</v>
      </c>
      <c r="HD28" s="8">
        <v>151700</v>
      </c>
      <c r="HE28"/>
      <c r="HF28" s="31">
        <v>44144</v>
      </c>
      <c r="HG28" s="32">
        <v>0</v>
      </c>
      <c r="HH28" s="33">
        <v>1412</v>
      </c>
      <c r="HI28" s="33">
        <v>1433</v>
      </c>
      <c r="HJ28" s="33">
        <v>1393</v>
      </c>
      <c r="HK28" s="33">
        <v>1408</v>
      </c>
      <c r="HL28" s="8">
        <v>23700</v>
      </c>
      <c r="HM28"/>
      <c r="HN28" s="31">
        <v>44144</v>
      </c>
      <c r="HO28" s="32">
        <v>0</v>
      </c>
      <c r="HP28" s="33">
        <v>464</v>
      </c>
      <c r="HQ28" s="33">
        <v>493</v>
      </c>
      <c r="HR28" s="33">
        <v>459</v>
      </c>
      <c r="HS28" s="33">
        <v>476</v>
      </c>
      <c r="HT28" s="8">
        <v>175600</v>
      </c>
      <c r="HU28"/>
      <c r="HV28" s="31">
        <v>44144</v>
      </c>
      <c r="HW28" s="32">
        <v>0</v>
      </c>
      <c r="HX28" s="33">
        <v>186</v>
      </c>
      <c r="HY28" s="33">
        <v>186</v>
      </c>
      <c r="HZ28" s="33">
        <v>179</v>
      </c>
      <c r="IA28" s="33">
        <v>185</v>
      </c>
      <c r="IB28" s="8">
        <v>302100</v>
      </c>
      <c r="IC28"/>
      <c r="ID28" s="31">
        <v>44144</v>
      </c>
      <c r="IE28" s="32">
        <v>0</v>
      </c>
      <c r="IF28" s="33">
        <v>1440</v>
      </c>
      <c r="IG28" s="33">
        <v>1440</v>
      </c>
      <c r="IH28" s="33">
        <v>1440</v>
      </c>
      <c r="II28" s="33">
        <v>1440</v>
      </c>
      <c r="IJ28" s="8">
        <v>100</v>
      </c>
    </row>
    <row r="29" spans="2:244" ht="19.5" thickBot="1">
      <c r="B29" s="227"/>
      <c r="C29" s="36">
        <v>1435</v>
      </c>
      <c r="F29" s="31">
        <v>44145</v>
      </c>
      <c r="G29" s="32">
        <v>0</v>
      </c>
      <c r="H29" s="33">
        <v>2795</v>
      </c>
      <c r="I29" s="33">
        <v>2819</v>
      </c>
      <c r="J29" s="33">
        <v>2772</v>
      </c>
      <c r="K29" s="33">
        <v>2793</v>
      </c>
      <c r="L29" s="8">
        <v>27000</v>
      </c>
      <c r="M29"/>
      <c r="N29" s="31">
        <v>44145</v>
      </c>
      <c r="O29" s="32">
        <v>0</v>
      </c>
      <c r="P29" s="33">
        <v>433</v>
      </c>
      <c r="Q29" s="33">
        <v>441</v>
      </c>
      <c r="R29" s="33">
        <v>431</v>
      </c>
      <c r="S29" s="33">
        <v>441</v>
      </c>
      <c r="T29" s="8">
        <v>3654200</v>
      </c>
      <c r="U29"/>
      <c r="V29" s="31">
        <v>44145</v>
      </c>
      <c r="W29" s="32">
        <v>0</v>
      </c>
      <c r="X29" s="33">
        <v>2291</v>
      </c>
      <c r="Y29" s="33">
        <v>2333</v>
      </c>
      <c r="Z29" s="33">
        <v>2270</v>
      </c>
      <c r="AA29" s="33">
        <v>2317</v>
      </c>
      <c r="AB29" s="8">
        <v>289700</v>
      </c>
      <c r="AC29"/>
      <c r="AD29" s="31">
        <v>44145</v>
      </c>
      <c r="AE29" s="32">
        <v>0</v>
      </c>
      <c r="AF29" s="33">
        <v>934</v>
      </c>
      <c r="AG29" s="33">
        <v>950</v>
      </c>
      <c r="AH29" s="33">
        <v>934</v>
      </c>
      <c r="AI29" s="33">
        <v>950</v>
      </c>
      <c r="AJ29" s="8">
        <v>3600</v>
      </c>
      <c r="AK29"/>
      <c r="AL29" s="31">
        <v>44145</v>
      </c>
      <c r="AM29" s="32">
        <v>0</v>
      </c>
      <c r="AN29" s="33">
        <v>1986</v>
      </c>
      <c r="AO29" s="33">
        <v>1986</v>
      </c>
      <c r="AP29" s="33">
        <v>1920</v>
      </c>
      <c r="AQ29" s="33">
        <v>1920</v>
      </c>
      <c r="AR29" s="8">
        <v>290100</v>
      </c>
      <c r="AS29"/>
      <c r="AT29" s="31">
        <v>44145</v>
      </c>
      <c r="AU29" s="32">
        <v>0</v>
      </c>
      <c r="AV29" s="33">
        <v>1550</v>
      </c>
      <c r="AW29" s="33">
        <v>1584</v>
      </c>
      <c r="AX29" s="33">
        <v>1538</v>
      </c>
      <c r="AY29" s="33">
        <v>1584</v>
      </c>
      <c r="AZ29" s="8">
        <v>15600</v>
      </c>
      <c r="BA29"/>
      <c r="BB29" s="31">
        <v>44145</v>
      </c>
      <c r="BC29" s="32">
        <v>0</v>
      </c>
      <c r="BD29" s="33">
        <v>3725</v>
      </c>
      <c r="BE29" s="33">
        <v>3760</v>
      </c>
      <c r="BF29" s="33">
        <v>3645</v>
      </c>
      <c r="BG29" s="33">
        <v>3645</v>
      </c>
      <c r="BH29" s="8">
        <v>122000</v>
      </c>
      <c r="BI29"/>
      <c r="BJ29" s="31">
        <v>44145</v>
      </c>
      <c r="BK29" s="32">
        <v>0</v>
      </c>
      <c r="BL29" s="33">
        <v>2140</v>
      </c>
      <c r="BM29" s="33">
        <v>2140</v>
      </c>
      <c r="BN29" s="33">
        <v>2095</v>
      </c>
      <c r="BO29" s="33">
        <v>2100</v>
      </c>
      <c r="BP29" s="8">
        <v>220200</v>
      </c>
      <c r="BQ29"/>
      <c r="BR29" s="31">
        <v>44145</v>
      </c>
      <c r="BS29" s="32">
        <v>0</v>
      </c>
      <c r="BT29" s="33">
        <v>1275</v>
      </c>
      <c r="BU29" s="33">
        <v>1279</v>
      </c>
      <c r="BV29" s="33">
        <v>1225</v>
      </c>
      <c r="BW29" s="33">
        <v>1230</v>
      </c>
      <c r="BX29" s="8">
        <v>30600</v>
      </c>
      <c r="BY29"/>
      <c r="BZ29" s="31">
        <v>44145</v>
      </c>
      <c r="CA29" s="32">
        <v>0</v>
      </c>
      <c r="CB29" s="33">
        <v>3230</v>
      </c>
      <c r="CC29" s="33">
        <v>3230</v>
      </c>
      <c r="CD29" s="33">
        <v>3150</v>
      </c>
      <c r="CE29" s="33">
        <v>3155</v>
      </c>
      <c r="CF29" s="8">
        <v>2900</v>
      </c>
      <c r="CH29" s="31">
        <v>44145</v>
      </c>
      <c r="CI29" s="32">
        <v>0</v>
      </c>
      <c r="CJ29" s="33">
        <v>923</v>
      </c>
      <c r="CK29" s="33">
        <v>935</v>
      </c>
      <c r="CL29" s="33">
        <v>923</v>
      </c>
      <c r="CM29" s="33">
        <v>927</v>
      </c>
      <c r="CN29" s="8">
        <v>900</v>
      </c>
      <c r="CO29"/>
      <c r="CP29" s="31">
        <v>44145</v>
      </c>
      <c r="CQ29" s="32">
        <v>0</v>
      </c>
      <c r="CR29" s="33">
        <v>2200</v>
      </c>
      <c r="CS29" s="33">
        <v>2210</v>
      </c>
      <c r="CT29" s="33">
        <v>2190</v>
      </c>
      <c r="CU29" s="33">
        <v>2190</v>
      </c>
      <c r="CV29" s="8">
        <v>2100</v>
      </c>
      <c r="CW29"/>
      <c r="CX29" s="31">
        <v>44145</v>
      </c>
      <c r="CY29" s="32">
        <v>0</v>
      </c>
      <c r="CZ29" s="33">
        <v>678</v>
      </c>
      <c r="DA29" s="33">
        <v>689</v>
      </c>
      <c r="DB29" s="33">
        <v>678</v>
      </c>
      <c r="DC29" s="33">
        <v>684</v>
      </c>
      <c r="DD29" s="8">
        <v>10200</v>
      </c>
      <c r="DE29"/>
      <c r="DF29" s="31">
        <v>44145</v>
      </c>
      <c r="DG29" s="32">
        <v>0</v>
      </c>
      <c r="DH29" s="33">
        <v>217</v>
      </c>
      <c r="DI29" s="33">
        <v>231</v>
      </c>
      <c r="DJ29" s="33">
        <v>203</v>
      </c>
      <c r="DK29" s="33">
        <v>217</v>
      </c>
      <c r="DL29" s="8">
        <v>132300</v>
      </c>
      <c r="DM29"/>
      <c r="DN29" s="31">
        <v>44145</v>
      </c>
      <c r="DO29" s="32">
        <v>0</v>
      </c>
      <c r="DP29" s="33">
        <v>654</v>
      </c>
      <c r="DQ29" s="33">
        <v>665</v>
      </c>
      <c r="DR29" s="33">
        <v>651</v>
      </c>
      <c r="DS29" s="33">
        <v>651</v>
      </c>
      <c r="DT29" s="8">
        <v>7700</v>
      </c>
      <c r="DU29"/>
      <c r="DV29" s="31">
        <v>44145</v>
      </c>
      <c r="DW29" s="32">
        <v>0</v>
      </c>
      <c r="DX29" s="33">
        <v>3810</v>
      </c>
      <c r="DY29" s="33">
        <v>3820</v>
      </c>
      <c r="DZ29" s="33">
        <v>3550</v>
      </c>
      <c r="EA29" s="33">
        <v>3615</v>
      </c>
      <c r="EB29" s="8">
        <v>783100</v>
      </c>
      <c r="EC29"/>
      <c r="ED29" s="31">
        <v>44145</v>
      </c>
      <c r="EE29" s="32">
        <v>0</v>
      </c>
      <c r="EF29" s="33">
        <v>2274</v>
      </c>
      <c r="EG29" s="33">
        <v>2313</v>
      </c>
      <c r="EH29" s="33">
        <v>2209</v>
      </c>
      <c r="EI29" s="33">
        <v>2232</v>
      </c>
      <c r="EJ29" s="8">
        <v>72300</v>
      </c>
      <c r="EK29"/>
      <c r="EL29" s="31">
        <v>44145</v>
      </c>
      <c r="EM29" s="32">
        <v>0</v>
      </c>
      <c r="EN29" s="33">
        <v>5380</v>
      </c>
      <c r="EO29" s="33">
        <v>5420</v>
      </c>
      <c r="EP29" s="33">
        <v>5310</v>
      </c>
      <c r="EQ29" s="33">
        <v>5310</v>
      </c>
      <c r="ER29" s="8">
        <v>222600</v>
      </c>
      <c r="ES29"/>
      <c r="ET29" s="31">
        <v>44145</v>
      </c>
      <c r="EU29" s="32">
        <v>0</v>
      </c>
      <c r="EV29" s="33">
        <v>1569</v>
      </c>
      <c r="EW29" s="33">
        <v>1571</v>
      </c>
      <c r="EX29" s="33">
        <v>1492</v>
      </c>
      <c r="EY29" s="33">
        <v>1543</v>
      </c>
      <c r="EZ29" s="8">
        <v>582300</v>
      </c>
      <c r="FA29"/>
      <c r="FB29" s="31">
        <v>44145</v>
      </c>
      <c r="FC29" s="32">
        <v>0</v>
      </c>
      <c r="FD29" s="33">
        <v>273</v>
      </c>
      <c r="FE29" s="33">
        <v>276</v>
      </c>
      <c r="FF29" s="33">
        <v>269</v>
      </c>
      <c r="FG29" s="33">
        <v>275</v>
      </c>
      <c r="FH29" s="8">
        <v>32500</v>
      </c>
      <c r="FJ29" s="31">
        <v>44145</v>
      </c>
      <c r="FK29" s="32">
        <v>0</v>
      </c>
      <c r="FL29" s="33">
        <v>1471</v>
      </c>
      <c r="FM29" s="33">
        <v>1472</v>
      </c>
      <c r="FN29" s="33">
        <v>1441</v>
      </c>
      <c r="FO29" s="33">
        <v>1451</v>
      </c>
      <c r="FP29" s="8">
        <v>255800</v>
      </c>
      <c r="FQ29"/>
      <c r="FR29" s="31">
        <v>44145</v>
      </c>
      <c r="FS29" s="32">
        <v>0</v>
      </c>
      <c r="FT29" s="33">
        <v>696</v>
      </c>
      <c r="FU29" s="33">
        <v>698</v>
      </c>
      <c r="FV29" s="33">
        <v>683</v>
      </c>
      <c r="FW29" s="33">
        <v>687</v>
      </c>
      <c r="FX29" s="8">
        <v>9200</v>
      </c>
      <c r="FY29"/>
      <c r="FZ29" s="31">
        <v>44145</v>
      </c>
      <c r="GA29" s="32">
        <v>0</v>
      </c>
      <c r="GB29" s="33">
        <v>676</v>
      </c>
      <c r="GC29" s="33">
        <v>679</v>
      </c>
      <c r="GD29" s="33">
        <v>640</v>
      </c>
      <c r="GE29" s="33">
        <v>646</v>
      </c>
      <c r="GF29" s="8">
        <v>187900</v>
      </c>
      <c r="GG29"/>
      <c r="GH29" s="31">
        <v>44145</v>
      </c>
      <c r="GI29" s="32">
        <v>0</v>
      </c>
      <c r="GJ29" s="33">
        <v>750</v>
      </c>
      <c r="GK29" s="33">
        <v>754</v>
      </c>
      <c r="GL29" s="33">
        <v>737</v>
      </c>
      <c r="GM29" s="33">
        <v>748</v>
      </c>
      <c r="GN29" s="8">
        <v>45100</v>
      </c>
      <c r="GO29"/>
      <c r="GP29" s="31">
        <v>44145</v>
      </c>
      <c r="GQ29" s="32">
        <v>0</v>
      </c>
      <c r="GR29" s="33">
        <v>2194</v>
      </c>
      <c r="GS29" s="33">
        <v>2330</v>
      </c>
      <c r="GT29" s="33">
        <v>1957</v>
      </c>
      <c r="GU29" s="33">
        <v>2055</v>
      </c>
      <c r="GV29" s="8">
        <v>431500</v>
      </c>
      <c r="GW29"/>
      <c r="GX29" s="31">
        <v>44145</v>
      </c>
      <c r="GY29" s="32">
        <v>0</v>
      </c>
      <c r="GZ29" s="33">
        <v>2194</v>
      </c>
      <c r="HA29" s="33">
        <v>2330</v>
      </c>
      <c r="HB29" s="33">
        <v>1957</v>
      </c>
      <c r="HC29" s="33">
        <v>2055</v>
      </c>
      <c r="HD29" s="8">
        <v>431500</v>
      </c>
      <c r="HE29"/>
      <c r="HF29" s="31">
        <v>44145</v>
      </c>
      <c r="HG29" s="32">
        <v>0</v>
      </c>
      <c r="HH29" s="33">
        <v>1425</v>
      </c>
      <c r="HI29" s="33">
        <v>1447</v>
      </c>
      <c r="HJ29" s="33">
        <v>1405</v>
      </c>
      <c r="HK29" s="33">
        <v>1441</v>
      </c>
      <c r="HL29" s="8">
        <v>50000</v>
      </c>
      <c r="HM29"/>
      <c r="HN29" s="31">
        <v>44145</v>
      </c>
      <c r="HO29" s="32">
        <v>0</v>
      </c>
      <c r="HP29" s="33">
        <v>484</v>
      </c>
      <c r="HQ29" s="33">
        <v>489</v>
      </c>
      <c r="HR29" s="33">
        <v>450</v>
      </c>
      <c r="HS29" s="33">
        <v>459</v>
      </c>
      <c r="HT29" s="8">
        <v>76900</v>
      </c>
      <c r="HU29"/>
      <c r="HV29" s="31">
        <v>44145</v>
      </c>
      <c r="HW29" s="32">
        <v>0</v>
      </c>
      <c r="HX29" s="33">
        <v>186</v>
      </c>
      <c r="HY29" s="33">
        <v>190</v>
      </c>
      <c r="HZ29" s="33">
        <v>182</v>
      </c>
      <c r="IA29" s="33">
        <v>189</v>
      </c>
      <c r="IB29" s="8">
        <v>410400</v>
      </c>
      <c r="IC29"/>
      <c r="ID29" s="31">
        <v>44145</v>
      </c>
      <c r="IE29" s="32">
        <v>0</v>
      </c>
      <c r="IF29" s="33">
        <v>1440</v>
      </c>
      <c r="IG29" s="33">
        <v>1440</v>
      </c>
      <c r="IH29" s="33">
        <v>1440</v>
      </c>
      <c r="II29" s="33">
        <v>1440</v>
      </c>
      <c r="IJ29" s="8">
        <v>0</v>
      </c>
    </row>
    <row r="30" spans="2:244">
      <c r="B30" s="227"/>
      <c r="C30" s="40">
        <v>1436</v>
      </c>
      <c r="D30" s="41" t="s">
        <v>20</v>
      </c>
      <c r="F30" s="31">
        <v>44146</v>
      </c>
      <c r="G30" s="32">
        <v>0</v>
      </c>
      <c r="H30" s="33">
        <v>2810</v>
      </c>
      <c r="I30" s="33">
        <v>2850</v>
      </c>
      <c r="J30" s="33">
        <v>2796</v>
      </c>
      <c r="K30" s="33">
        <v>2850</v>
      </c>
      <c r="L30" s="8">
        <v>27300</v>
      </c>
      <c r="M30"/>
      <c r="N30" s="31">
        <v>44146</v>
      </c>
      <c r="O30" s="32">
        <v>0</v>
      </c>
      <c r="P30" s="33">
        <v>447</v>
      </c>
      <c r="Q30" s="33">
        <v>450</v>
      </c>
      <c r="R30" s="33">
        <v>437</v>
      </c>
      <c r="S30" s="33">
        <v>444</v>
      </c>
      <c r="T30" s="8">
        <v>2778700</v>
      </c>
      <c r="U30"/>
      <c r="V30" s="31">
        <v>44146</v>
      </c>
      <c r="W30" s="32">
        <v>0</v>
      </c>
      <c r="X30" s="33">
        <v>2355</v>
      </c>
      <c r="Y30" s="33">
        <v>2360</v>
      </c>
      <c r="Z30" s="33">
        <v>2308</v>
      </c>
      <c r="AA30" s="33">
        <v>2329</v>
      </c>
      <c r="AB30" s="8">
        <v>175000</v>
      </c>
      <c r="AC30"/>
      <c r="AD30" s="31">
        <v>44146</v>
      </c>
      <c r="AE30" s="32">
        <v>0</v>
      </c>
      <c r="AF30" s="33">
        <v>950</v>
      </c>
      <c r="AG30" s="33">
        <v>958</v>
      </c>
      <c r="AH30" s="33">
        <v>946</v>
      </c>
      <c r="AI30" s="33">
        <v>956</v>
      </c>
      <c r="AJ30" s="8">
        <v>3600</v>
      </c>
      <c r="AK30"/>
      <c r="AL30" s="31">
        <v>44146</v>
      </c>
      <c r="AM30" s="32">
        <v>0</v>
      </c>
      <c r="AN30" s="33">
        <v>1935</v>
      </c>
      <c r="AO30" s="33">
        <v>1936</v>
      </c>
      <c r="AP30" s="33">
        <v>1915</v>
      </c>
      <c r="AQ30" s="33">
        <v>1922</v>
      </c>
      <c r="AR30" s="8">
        <v>193400</v>
      </c>
      <c r="AS30"/>
      <c r="AT30" s="31">
        <v>44146</v>
      </c>
      <c r="AU30" s="32">
        <v>0</v>
      </c>
      <c r="AV30" s="33">
        <v>1590</v>
      </c>
      <c r="AW30" s="33">
        <v>1611</v>
      </c>
      <c r="AX30" s="33">
        <v>1562</v>
      </c>
      <c r="AY30" s="33">
        <v>1608</v>
      </c>
      <c r="AZ30" s="8">
        <v>11900</v>
      </c>
      <c r="BA30"/>
      <c r="BB30" s="31">
        <v>44146</v>
      </c>
      <c r="BC30" s="32">
        <v>0</v>
      </c>
      <c r="BD30" s="33">
        <v>3685</v>
      </c>
      <c r="BE30" s="33">
        <v>3715</v>
      </c>
      <c r="BF30" s="33">
        <v>3650</v>
      </c>
      <c r="BG30" s="33">
        <v>3690</v>
      </c>
      <c r="BH30" s="8">
        <v>107700</v>
      </c>
      <c r="BI30"/>
      <c r="BJ30" s="31">
        <v>44146</v>
      </c>
      <c r="BK30" s="32">
        <v>0</v>
      </c>
      <c r="BL30" s="33">
        <v>2133</v>
      </c>
      <c r="BM30" s="33">
        <v>2143</v>
      </c>
      <c r="BN30" s="33">
        <v>2106</v>
      </c>
      <c r="BO30" s="33">
        <v>2134</v>
      </c>
      <c r="BP30" s="8">
        <v>94400</v>
      </c>
      <c r="BQ30"/>
      <c r="BR30" s="31">
        <v>44146</v>
      </c>
      <c r="BS30" s="32">
        <v>0</v>
      </c>
      <c r="BT30" s="33">
        <v>1227</v>
      </c>
      <c r="BU30" s="33">
        <v>1249</v>
      </c>
      <c r="BV30" s="33">
        <v>1226</v>
      </c>
      <c r="BW30" s="33">
        <v>1236</v>
      </c>
      <c r="BX30" s="8">
        <v>7600</v>
      </c>
      <c r="BY30"/>
      <c r="BZ30" s="31">
        <v>44146</v>
      </c>
      <c r="CA30" s="32">
        <v>0</v>
      </c>
      <c r="CB30" s="33">
        <v>3150</v>
      </c>
      <c r="CC30" s="33">
        <v>3175</v>
      </c>
      <c r="CD30" s="33">
        <v>3150</v>
      </c>
      <c r="CE30" s="33">
        <v>3165</v>
      </c>
      <c r="CF30" s="8">
        <v>1400</v>
      </c>
      <c r="CH30" s="31">
        <v>44146</v>
      </c>
      <c r="CI30" s="32">
        <v>0</v>
      </c>
      <c r="CJ30" s="33">
        <v>927</v>
      </c>
      <c r="CK30" s="33">
        <v>944</v>
      </c>
      <c r="CL30" s="33">
        <v>922</v>
      </c>
      <c r="CM30" s="33">
        <v>944</v>
      </c>
      <c r="CN30" s="8">
        <v>1200</v>
      </c>
      <c r="CO30"/>
      <c r="CP30" s="31">
        <v>44146</v>
      </c>
      <c r="CQ30" s="32">
        <v>0</v>
      </c>
      <c r="CR30" s="33">
        <v>2190</v>
      </c>
      <c r="CS30" s="33">
        <v>2190</v>
      </c>
      <c r="CT30" s="33">
        <v>2162</v>
      </c>
      <c r="CU30" s="33">
        <v>2180</v>
      </c>
      <c r="CV30" s="8">
        <v>1500</v>
      </c>
      <c r="CW30"/>
      <c r="CX30" s="31">
        <v>44146</v>
      </c>
      <c r="CY30" s="32">
        <v>0</v>
      </c>
      <c r="CZ30" s="33">
        <v>694</v>
      </c>
      <c r="DA30" s="33">
        <v>694</v>
      </c>
      <c r="DB30" s="33">
        <v>689</v>
      </c>
      <c r="DC30" s="33">
        <v>692</v>
      </c>
      <c r="DD30" s="8">
        <v>6300</v>
      </c>
      <c r="DE30"/>
      <c r="DF30" s="31">
        <v>44146</v>
      </c>
      <c r="DG30" s="32">
        <v>0</v>
      </c>
      <c r="DH30" s="33">
        <v>217</v>
      </c>
      <c r="DI30" s="33">
        <v>219</v>
      </c>
      <c r="DJ30" s="33">
        <v>205</v>
      </c>
      <c r="DK30" s="33">
        <v>212</v>
      </c>
      <c r="DL30" s="8">
        <v>60600</v>
      </c>
      <c r="DM30"/>
      <c r="DN30" s="31">
        <v>44146</v>
      </c>
      <c r="DO30" s="32">
        <v>0</v>
      </c>
      <c r="DP30" s="33">
        <v>652</v>
      </c>
      <c r="DQ30" s="33">
        <v>665</v>
      </c>
      <c r="DR30" s="33">
        <v>652</v>
      </c>
      <c r="DS30" s="33">
        <v>660</v>
      </c>
      <c r="DT30" s="8">
        <v>4100</v>
      </c>
      <c r="DU30"/>
      <c r="DV30" s="31">
        <v>44146</v>
      </c>
      <c r="DW30" s="32">
        <v>0</v>
      </c>
      <c r="DX30" s="33">
        <v>3515</v>
      </c>
      <c r="DY30" s="33">
        <v>3690</v>
      </c>
      <c r="DZ30" s="33">
        <v>3405</v>
      </c>
      <c r="EA30" s="33">
        <v>3640</v>
      </c>
      <c r="EB30" s="8">
        <v>480600</v>
      </c>
      <c r="EC30"/>
      <c r="ED30" s="31">
        <v>44146</v>
      </c>
      <c r="EE30" s="32">
        <v>0</v>
      </c>
      <c r="EF30" s="33">
        <v>2235</v>
      </c>
      <c r="EG30" s="33">
        <v>2282</v>
      </c>
      <c r="EH30" s="33">
        <v>2235</v>
      </c>
      <c r="EI30" s="33">
        <v>2265</v>
      </c>
      <c r="EJ30" s="8">
        <v>23600</v>
      </c>
      <c r="EK30"/>
      <c r="EL30" s="31">
        <v>44146</v>
      </c>
      <c r="EM30" s="32">
        <v>0</v>
      </c>
      <c r="EN30" s="33">
        <v>5480</v>
      </c>
      <c r="EO30" s="33">
        <v>5560</v>
      </c>
      <c r="EP30" s="33">
        <v>5390</v>
      </c>
      <c r="EQ30" s="33">
        <v>5440</v>
      </c>
      <c r="ER30" s="8">
        <v>201800</v>
      </c>
      <c r="ES30"/>
      <c r="ET30" s="31">
        <v>44146</v>
      </c>
      <c r="EU30" s="32">
        <v>0</v>
      </c>
      <c r="EV30" s="33">
        <v>1567</v>
      </c>
      <c r="EW30" s="33">
        <v>1568</v>
      </c>
      <c r="EX30" s="33">
        <v>1547</v>
      </c>
      <c r="EY30" s="33">
        <v>1558</v>
      </c>
      <c r="EZ30" s="8">
        <v>347000</v>
      </c>
      <c r="FA30"/>
      <c r="FB30" s="31">
        <v>44146</v>
      </c>
      <c r="FC30" s="32">
        <v>0</v>
      </c>
      <c r="FD30" s="33">
        <v>275</v>
      </c>
      <c r="FE30" s="33">
        <v>283</v>
      </c>
      <c r="FF30" s="33">
        <v>272</v>
      </c>
      <c r="FG30" s="33">
        <v>281</v>
      </c>
      <c r="FH30" s="8">
        <v>42500</v>
      </c>
      <c r="FJ30" s="31">
        <v>44146</v>
      </c>
      <c r="FK30" s="32">
        <v>0</v>
      </c>
      <c r="FL30" s="33">
        <v>1466</v>
      </c>
      <c r="FM30" s="33">
        <v>1471</v>
      </c>
      <c r="FN30" s="33">
        <v>1436</v>
      </c>
      <c r="FO30" s="33">
        <v>1444</v>
      </c>
      <c r="FP30" s="8">
        <v>255000</v>
      </c>
      <c r="FQ30"/>
      <c r="FR30" s="31">
        <v>44146</v>
      </c>
      <c r="FS30" s="32">
        <v>0</v>
      </c>
      <c r="FT30" s="33">
        <v>687</v>
      </c>
      <c r="FU30" s="33">
        <v>691</v>
      </c>
      <c r="FV30" s="33">
        <v>685</v>
      </c>
      <c r="FW30" s="33">
        <v>689</v>
      </c>
      <c r="FX30" s="8">
        <v>3800</v>
      </c>
      <c r="FY30"/>
      <c r="FZ30" s="31">
        <v>44146</v>
      </c>
      <c r="GA30" s="32">
        <v>0</v>
      </c>
      <c r="GB30" s="33">
        <v>656</v>
      </c>
      <c r="GC30" s="33">
        <v>656</v>
      </c>
      <c r="GD30" s="33">
        <v>622</v>
      </c>
      <c r="GE30" s="33">
        <v>633</v>
      </c>
      <c r="GF30" s="8">
        <v>166000</v>
      </c>
      <c r="GG30"/>
      <c r="GH30" s="31">
        <v>44146</v>
      </c>
      <c r="GI30" s="32">
        <v>0</v>
      </c>
      <c r="GJ30" s="33">
        <v>749</v>
      </c>
      <c r="GK30" s="33">
        <v>758</v>
      </c>
      <c r="GL30" s="33">
        <v>746</v>
      </c>
      <c r="GM30" s="33">
        <v>758</v>
      </c>
      <c r="GN30" s="8">
        <v>55200</v>
      </c>
      <c r="GO30"/>
      <c r="GP30" s="31">
        <v>44146</v>
      </c>
      <c r="GQ30" s="32">
        <v>0</v>
      </c>
      <c r="GR30" s="33">
        <v>2045</v>
      </c>
      <c r="GS30" s="33">
        <v>2071</v>
      </c>
      <c r="GT30" s="33">
        <v>1989</v>
      </c>
      <c r="GU30" s="33">
        <v>2042</v>
      </c>
      <c r="GV30" s="8">
        <v>151300</v>
      </c>
      <c r="GW30"/>
      <c r="GX30" s="31">
        <v>44146</v>
      </c>
      <c r="GY30" s="32">
        <v>0</v>
      </c>
      <c r="GZ30" s="33">
        <v>2045</v>
      </c>
      <c r="HA30" s="33">
        <v>2071</v>
      </c>
      <c r="HB30" s="33">
        <v>1989</v>
      </c>
      <c r="HC30" s="33">
        <v>2042</v>
      </c>
      <c r="HD30" s="8">
        <v>151300</v>
      </c>
      <c r="HE30"/>
      <c r="HF30" s="31">
        <v>44146</v>
      </c>
      <c r="HG30" s="32">
        <v>0</v>
      </c>
      <c r="HH30" s="33">
        <v>1445</v>
      </c>
      <c r="HI30" s="33">
        <v>1531</v>
      </c>
      <c r="HJ30" s="33">
        <v>1437</v>
      </c>
      <c r="HK30" s="33">
        <v>1530</v>
      </c>
      <c r="HL30" s="8">
        <v>55700</v>
      </c>
      <c r="HM30"/>
      <c r="HN30" s="31">
        <v>44146</v>
      </c>
      <c r="HO30" s="32">
        <v>0</v>
      </c>
      <c r="HP30" s="33">
        <v>460</v>
      </c>
      <c r="HQ30" s="33">
        <v>475</v>
      </c>
      <c r="HR30" s="33">
        <v>460</v>
      </c>
      <c r="HS30" s="33">
        <v>472</v>
      </c>
      <c r="HT30" s="8">
        <v>59500</v>
      </c>
      <c r="HU30"/>
      <c r="HV30" s="31">
        <v>44146</v>
      </c>
      <c r="HW30" s="32">
        <v>0</v>
      </c>
      <c r="HX30" s="33">
        <v>189</v>
      </c>
      <c r="HY30" s="33">
        <v>190</v>
      </c>
      <c r="HZ30" s="33">
        <v>188</v>
      </c>
      <c r="IA30" s="33">
        <v>189</v>
      </c>
      <c r="IB30" s="8">
        <v>220100</v>
      </c>
      <c r="IC30"/>
      <c r="ID30" s="31">
        <v>44146</v>
      </c>
      <c r="IE30" s="32">
        <v>0</v>
      </c>
      <c r="IF30" s="33">
        <v>1470</v>
      </c>
      <c r="IG30" s="33">
        <v>1470</v>
      </c>
      <c r="IH30" s="33">
        <v>1470</v>
      </c>
      <c r="II30" s="33">
        <v>1470</v>
      </c>
      <c r="IJ30" s="8">
        <v>100</v>
      </c>
    </row>
    <row r="31" spans="2:244" ht="19.5" thickBot="1">
      <c r="B31" s="228"/>
      <c r="C31" s="39">
        <v>1438</v>
      </c>
      <c r="D31" s="42">
        <f>COUNT(C2:C31)</f>
        <v>30</v>
      </c>
      <c r="F31" s="31">
        <v>44147</v>
      </c>
      <c r="G31" s="32">
        <v>0</v>
      </c>
      <c r="H31" s="33">
        <v>2807</v>
      </c>
      <c r="I31" s="33">
        <v>2839</v>
      </c>
      <c r="J31" s="33">
        <v>2805</v>
      </c>
      <c r="K31" s="33">
        <v>2814</v>
      </c>
      <c r="L31" s="8">
        <v>13900</v>
      </c>
      <c r="M31"/>
      <c r="N31" s="31">
        <v>44147</v>
      </c>
      <c r="O31" s="32">
        <v>0</v>
      </c>
      <c r="P31" s="33">
        <v>439</v>
      </c>
      <c r="Q31" s="33">
        <v>440</v>
      </c>
      <c r="R31" s="33">
        <v>430</v>
      </c>
      <c r="S31" s="33">
        <v>434</v>
      </c>
      <c r="T31" s="8">
        <v>2526700</v>
      </c>
      <c r="U31"/>
      <c r="V31" s="31">
        <v>44147</v>
      </c>
      <c r="W31" s="32">
        <v>0</v>
      </c>
      <c r="X31" s="33">
        <v>2315</v>
      </c>
      <c r="Y31" s="33">
        <v>2316</v>
      </c>
      <c r="Z31" s="33">
        <v>2278</v>
      </c>
      <c r="AA31" s="33">
        <v>2290</v>
      </c>
      <c r="AB31" s="8">
        <v>163900</v>
      </c>
      <c r="AC31"/>
      <c r="AD31" s="31">
        <v>44147</v>
      </c>
      <c r="AE31" s="32">
        <v>0</v>
      </c>
      <c r="AF31" s="33">
        <v>959</v>
      </c>
      <c r="AG31" s="33">
        <v>974</v>
      </c>
      <c r="AH31" s="33">
        <v>952</v>
      </c>
      <c r="AI31" s="33">
        <v>973</v>
      </c>
      <c r="AJ31" s="8">
        <v>4600</v>
      </c>
      <c r="AK31"/>
      <c r="AL31" s="31">
        <v>44147</v>
      </c>
      <c r="AM31" s="32">
        <v>0</v>
      </c>
      <c r="AN31" s="33">
        <v>1919</v>
      </c>
      <c r="AO31" s="33">
        <v>1930</v>
      </c>
      <c r="AP31" s="33">
        <v>1896</v>
      </c>
      <c r="AQ31" s="33">
        <v>1904</v>
      </c>
      <c r="AR31" s="8">
        <v>181500</v>
      </c>
      <c r="AS31"/>
      <c r="AT31" s="31">
        <v>44147</v>
      </c>
      <c r="AU31" s="32">
        <v>0</v>
      </c>
      <c r="AV31" s="33">
        <v>1590</v>
      </c>
      <c r="AW31" s="33">
        <v>1605</v>
      </c>
      <c r="AX31" s="33">
        <v>1563</v>
      </c>
      <c r="AY31" s="33">
        <v>1593</v>
      </c>
      <c r="AZ31" s="8">
        <v>4300</v>
      </c>
      <c r="BA31"/>
      <c r="BB31" s="31">
        <v>44147</v>
      </c>
      <c r="BC31" s="32">
        <v>0</v>
      </c>
      <c r="BD31" s="33">
        <v>3690</v>
      </c>
      <c r="BE31" s="33">
        <v>3705</v>
      </c>
      <c r="BF31" s="33">
        <v>3650</v>
      </c>
      <c r="BG31" s="33">
        <v>3685</v>
      </c>
      <c r="BH31" s="8">
        <v>92100</v>
      </c>
      <c r="BI31"/>
      <c r="BJ31" s="31">
        <v>44147</v>
      </c>
      <c r="BK31" s="32">
        <v>0</v>
      </c>
      <c r="BL31" s="33">
        <v>2136</v>
      </c>
      <c r="BM31" s="33">
        <v>2141</v>
      </c>
      <c r="BN31" s="33">
        <v>2102</v>
      </c>
      <c r="BO31" s="33">
        <v>2105</v>
      </c>
      <c r="BP31" s="8">
        <v>92300</v>
      </c>
      <c r="BQ31"/>
      <c r="BR31" s="31">
        <v>44147</v>
      </c>
      <c r="BS31" s="32">
        <v>0</v>
      </c>
      <c r="BT31" s="33">
        <v>1248</v>
      </c>
      <c r="BU31" s="33">
        <v>1251</v>
      </c>
      <c r="BV31" s="33">
        <v>1217</v>
      </c>
      <c r="BW31" s="33">
        <v>1230</v>
      </c>
      <c r="BX31" s="8">
        <v>9600</v>
      </c>
      <c r="BY31"/>
      <c r="BZ31" s="31">
        <v>44147</v>
      </c>
      <c r="CA31" s="32">
        <v>0</v>
      </c>
      <c r="CB31" s="33">
        <v>3165</v>
      </c>
      <c r="CC31" s="33">
        <v>3190</v>
      </c>
      <c r="CD31" s="33">
        <v>3135</v>
      </c>
      <c r="CE31" s="33">
        <v>3190</v>
      </c>
      <c r="CF31" s="8">
        <v>2500</v>
      </c>
      <c r="CH31" s="31">
        <v>44147</v>
      </c>
      <c r="CI31" s="32">
        <v>0</v>
      </c>
      <c r="CJ31" s="33">
        <v>944</v>
      </c>
      <c r="CK31" s="33">
        <v>944</v>
      </c>
      <c r="CL31" s="33">
        <v>940</v>
      </c>
      <c r="CM31" s="33">
        <v>940</v>
      </c>
      <c r="CN31" s="8">
        <v>1600</v>
      </c>
      <c r="CO31"/>
      <c r="CP31" s="31">
        <v>44147</v>
      </c>
      <c r="CQ31" s="32">
        <v>0</v>
      </c>
      <c r="CR31" s="33">
        <v>2200</v>
      </c>
      <c r="CS31" s="33">
        <v>2200</v>
      </c>
      <c r="CT31" s="33">
        <v>2180</v>
      </c>
      <c r="CU31" s="33">
        <v>2180</v>
      </c>
      <c r="CV31" s="8">
        <v>800</v>
      </c>
      <c r="CW31"/>
      <c r="CX31" s="31">
        <v>44147</v>
      </c>
      <c r="CY31" s="32">
        <v>0</v>
      </c>
      <c r="CZ31" s="33">
        <v>698</v>
      </c>
      <c r="DA31" s="33">
        <v>698</v>
      </c>
      <c r="DB31" s="33">
        <v>687</v>
      </c>
      <c r="DC31" s="33">
        <v>695</v>
      </c>
      <c r="DD31" s="8">
        <v>4000</v>
      </c>
      <c r="DE31"/>
      <c r="DF31" s="31">
        <v>44147</v>
      </c>
      <c r="DG31" s="32">
        <v>0</v>
      </c>
      <c r="DH31" s="33">
        <v>215</v>
      </c>
      <c r="DI31" s="33">
        <v>218</v>
      </c>
      <c r="DJ31" s="33">
        <v>208</v>
      </c>
      <c r="DK31" s="33">
        <v>217</v>
      </c>
      <c r="DL31" s="8">
        <v>28800</v>
      </c>
      <c r="DM31"/>
      <c r="DN31" s="31">
        <v>44147</v>
      </c>
      <c r="DO31" s="32">
        <v>0</v>
      </c>
      <c r="DP31" s="33">
        <v>660</v>
      </c>
      <c r="DQ31" s="33">
        <v>671</v>
      </c>
      <c r="DR31" s="33">
        <v>660</v>
      </c>
      <c r="DS31" s="33">
        <v>662</v>
      </c>
      <c r="DT31" s="8">
        <v>4100</v>
      </c>
      <c r="DU31"/>
      <c r="DV31" s="31">
        <v>44147</v>
      </c>
      <c r="DW31" s="32">
        <v>0</v>
      </c>
      <c r="DX31" s="33">
        <v>3685</v>
      </c>
      <c r="DY31" s="33">
        <v>3845</v>
      </c>
      <c r="DZ31" s="33">
        <v>3620</v>
      </c>
      <c r="EA31" s="33">
        <v>3795</v>
      </c>
      <c r="EB31" s="8">
        <v>630100</v>
      </c>
      <c r="EC31"/>
      <c r="ED31" s="31">
        <v>44147</v>
      </c>
      <c r="EE31" s="32">
        <v>0</v>
      </c>
      <c r="EF31" s="33">
        <v>2266</v>
      </c>
      <c r="EG31" s="33">
        <v>2344</v>
      </c>
      <c r="EH31" s="33">
        <v>2266</v>
      </c>
      <c r="EI31" s="33">
        <v>2324</v>
      </c>
      <c r="EJ31" s="8">
        <v>33600</v>
      </c>
      <c r="EK31"/>
      <c r="EL31" s="31">
        <v>44147</v>
      </c>
      <c r="EM31" s="32">
        <v>0</v>
      </c>
      <c r="EN31" s="33">
        <v>5440</v>
      </c>
      <c r="EO31" s="33">
        <v>5460</v>
      </c>
      <c r="EP31" s="33">
        <v>5390</v>
      </c>
      <c r="EQ31" s="33">
        <v>5430</v>
      </c>
      <c r="ER31" s="8">
        <v>122500</v>
      </c>
      <c r="ES31"/>
      <c r="ET31" s="31">
        <v>44147</v>
      </c>
      <c r="EU31" s="32">
        <v>0</v>
      </c>
      <c r="EV31" s="33">
        <v>1572</v>
      </c>
      <c r="EW31" s="33">
        <v>1576</v>
      </c>
      <c r="EX31" s="33">
        <v>1548</v>
      </c>
      <c r="EY31" s="33">
        <v>1559</v>
      </c>
      <c r="EZ31" s="8">
        <v>381900</v>
      </c>
      <c r="FA31"/>
      <c r="FB31" s="31">
        <v>44147</v>
      </c>
      <c r="FC31" s="32">
        <v>0</v>
      </c>
      <c r="FD31" s="33">
        <v>281</v>
      </c>
      <c r="FE31" s="33">
        <v>283</v>
      </c>
      <c r="FF31" s="33">
        <v>277</v>
      </c>
      <c r="FG31" s="33">
        <v>283</v>
      </c>
      <c r="FH31" s="8">
        <v>24300</v>
      </c>
      <c r="FJ31" s="31">
        <v>44147</v>
      </c>
      <c r="FK31" s="32">
        <v>0</v>
      </c>
      <c r="FL31" s="33">
        <v>1450</v>
      </c>
      <c r="FM31" s="33">
        <v>1458</v>
      </c>
      <c r="FN31" s="33">
        <v>1431</v>
      </c>
      <c r="FO31" s="33">
        <v>1431</v>
      </c>
      <c r="FP31" s="8">
        <v>178900</v>
      </c>
      <c r="FQ31"/>
      <c r="FR31" s="31">
        <v>44147</v>
      </c>
      <c r="FS31" s="32">
        <v>0</v>
      </c>
      <c r="FT31" s="33">
        <v>689</v>
      </c>
      <c r="FU31" s="33">
        <v>693</v>
      </c>
      <c r="FV31" s="33">
        <v>687</v>
      </c>
      <c r="FW31" s="33">
        <v>693</v>
      </c>
      <c r="FX31" s="8">
        <v>3800</v>
      </c>
      <c r="FY31"/>
      <c r="FZ31" s="31">
        <v>44147</v>
      </c>
      <c r="GA31" s="32">
        <v>0</v>
      </c>
      <c r="GB31" s="33">
        <v>634</v>
      </c>
      <c r="GC31" s="33">
        <v>634</v>
      </c>
      <c r="GD31" s="33">
        <v>613</v>
      </c>
      <c r="GE31" s="33">
        <v>623</v>
      </c>
      <c r="GF31" s="8">
        <v>80500</v>
      </c>
      <c r="GG31"/>
      <c r="GH31" s="31">
        <v>44147</v>
      </c>
      <c r="GI31" s="32">
        <v>0</v>
      </c>
      <c r="GJ31" s="33">
        <v>756</v>
      </c>
      <c r="GK31" s="33">
        <v>769</v>
      </c>
      <c r="GL31" s="33">
        <v>754</v>
      </c>
      <c r="GM31" s="33">
        <v>766</v>
      </c>
      <c r="GN31" s="8">
        <v>57300</v>
      </c>
      <c r="GO31"/>
      <c r="GP31" s="31">
        <v>44147</v>
      </c>
      <c r="GQ31" s="32">
        <v>0</v>
      </c>
      <c r="GR31" s="33">
        <v>2071</v>
      </c>
      <c r="GS31" s="33">
        <v>2129</v>
      </c>
      <c r="GT31" s="33">
        <v>2011</v>
      </c>
      <c r="GU31" s="33">
        <v>2103</v>
      </c>
      <c r="GV31" s="8">
        <v>96800</v>
      </c>
      <c r="GW31"/>
      <c r="GX31" s="31">
        <v>44147</v>
      </c>
      <c r="GY31" s="32">
        <v>0</v>
      </c>
      <c r="GZ31" s="33">
        <v>2071</v>
      </c>
      <c r="HA31" s="33">
        <v>2129</v>
      </c>
      <c r="HB31" s="33">
        <v>2011</v>
      </c>
      <c r="HC31" s="33">
        <v>2103</v>
      </c>
      <c r="HD31" s="8">
        <v>96800</v>
      </c>
      <c r="HE31"/>
      <c r="HF31" s="31">
        <v>44147</v>
      </c>
      <c r="HG31" s="32">
        <v>0</v>
      </c>
      <c r="HH31" s="33">
        <v>1558</v>
      </c>
      <c r="HI31" s="33">
        <v>1645</v>
      </c>
      <c r="HJ31" s="33">
        <v>1523</v>
      </c>
      <c r="HK31" s="33">
        <v>1625</v>
      </c>
      <c r="HL31" s="8">
        <v>87400</v>
      </c>
      <c r="HM31"/>
      <c r="HN31" s="31">
        <v>44147</v>
      </c>
      <c r="HO31" s="32">
        <v>0</v>
      </c>
      <c r="HP31" s="33">
        <v>480</v>
      </c>
      <c r="HQ31" s="33">
        <v>483</v>
      </c>
      <c r="HR31" s="33">
        <v>471</v>
      </c>
      <c r="HS31" s="33">
        <v>473</v>
      </c>
      <c r="HT31" s="8">
        <v>54700</v>
      </c>
      <c r="HU31"/>
      <c r="HV31" s="31">
        <v>44147</v>
      </c>
      <c r="HW31" s="32">
        <v>0</v>
      </c>
      <c r="HX31" s="33">
        <v>191</v>
      </c>
      <c r="HY31" s="33">
        <v>196</v>
      </c>
      <c r="HZ31" s="33">
        <v>188</v>
      </c>
      <c r="IA31" s="33">
        <v>191</v>
      </c>
      <c r="IB31" s="8">
        <v>445600</v>
      </c>
      <c r="IC31"/>
      <c r="ID31" s="31">
        <v>44147</v>
      </c>
      <c r="IE31" s="32">
        <v>0</v>
      </c>
      <c r="IF31" s="33">
        <v>1470</v>
      </c>
      <c r="IG31" s="33">
        <v>1470</v>
      </c>
      <c r="IH31" s="33">
        <v>1470</v>
      </c>
      <c r="II31" s="33">
        <v>1470</v>
      </c>
      <c r="IJ31" s="8">
        <v>0</v>
      </c>
    </row>
    <row r="32" spans="2:244" ht="19.5" thickBot="1">
      <c r="F32" s="31">
        <v>44148</v>
      </c>
      <c r="G32" s="32">
        <v>0</v>
      </c>
      <c r="H32" s="33">
        <v>2821</v>
      </c>
      <c r="I32" s="33">
        <v>2821</v>
      </c>
      <c r="J32" s="33">
        <v>2771</v>
      </c>
      <c r="K32" s="33">
        <v>2784</v>
      </c>
      <c r="L32" s="8">
        <v>10500</v>
      </c>
      <c r="M32"/>
      <c r="N32" s="31">
        <v>44148</v>
      </c>
      <c r="O32" s="32">
        <v>0</v>
      </c>
      <c r="P32" s="33">
        <v>433</v>
      </c>
      <c r="Q32" s="33">
        <v>433</v>
      </c>
      <c r="R32" s="33">
        <v>420</v>
      </c>
      <c r="S32" s="33">
        <v>424</v>
      </c>
      <c r="T32" s="8">
        <v>2425100</v>
      </c>
      <c r="U32"/>
      <c r="V32" s="31">
        <v>44148</v>
      </c>
      <c r="W32" s="32">
        <v>0</v>
      </c>
      <c r="X32" s="33">
        <v>2290</v>
      </c>
      <c r="Y32" s="33">
        <v>2290</v>
      </c>
      <c r="Z32" s="33">
        <v>2242</v>
      </c>
      <c r="AA32" s="33">
        <v>2246</v>
      </c>
      <c r="AB32" s="8">
        <v>161300</v>
      </c>
      <c r="AC32"/>
      <c r="AD32" s="31">
        <v>44148</v>
      </c>
      <c r="AE32" s="32">
        <v>0</v>
      </c>
      <c r="AF32" s="33">
        <v>975</v>
      </c>
      <c r="AG32" s="33">
        <v>975</v>
      </c>
      <c r="AH32" s="33">
        <v>961</v>
      </c>
      <c r="AI32" s="33">
        <v>974</v>
      </c>
      <c r="AJ32" s="8">
        <v>4000</v>
      </c>
      <c r="AK32"/>
      <c r="AL32" s="31">
        <v>44148</v>
      </c>
      <c r="AM32" s="32">
        <v>0</v>
      </c>
      <c r="AN32" s="33">
        <v>1905</v>
      </c>
      <c r="AO32" s="33">
        <v>1918</v>
      </c>
      <c r="AP32" s="33">
        <v>1896</v>
      </c>
      <c r="AQ32" s="33">
        <v>1898</v>
      </c>
      <c r="AR32" s="8">
        <v>117200</v>
      </c>
      <c r="AS32"/>
      <c r="AT32" s="31">
        <v>44148</v>
      </c>
      <c r="AU32" s="32">
        <v>0</v>
      </c>
      <c r="AV32" s="33">
        <v>1576</v>
      </c>
      <c r="AW32" s="33">
        <v>1592</v>
      </c>
      <c r="AX32" s="33">
        <v>1551</v>
      </c>
      <c r="AY32" s="33">
        <v>1591</v>
      </c>
      <c r="AZ32" s="8">
        <v>4700</v>
      </c>
      <c r="BA32"/>
      <c r="BB32" s="31">
        <v>44148</v>
      </c>
      <c r="BC32" s="32">
        <v>0</v>
      </c>
      <c r="BD32" s="33">
        <v>3645</v>
      </c>
      <c r="BE32" s="33">
        <v>3650</v>
      </c>
      <c r="BF32" s="33">
        <v>3575</v>
      </c>
      <c r="BG32" s="33">
        <v>3605</v>
      </c>
      <c r="BH32" s="8">
        <v>104800</v>
      </c>
      <c r="BI32"/>
      <c r="BJ32" s="31">
        <v>44148</v>
      </c>
      <c r="BK32" s="32">
        <v>0</v>
      </c>
      <c r="BL32" s="33">
        <v>2105</v>
      </c>
      <c r="BM32" s="33">
        <v>2105</v>
      </c>
      <c r="BN32" s="33">
        <v>2082</v>
      </c>
      <c r="BO32" s="33">
        <v>2084</v>
      </c>
      <c r="BP32" s="8">
        <v>79600</v>
      </c>
      <c r="BQ32"/>
      <c r="BR32" s="31">
        <v>44148</v>
      </c>
      <c r="BS32" s="32">
        <v>0</v>
      </c>
      <c r="BT32" s="33">
        <v>1221</v>
      </c>
      <c r="BU32" s="33">
        <v>1232</v>
      </c>
      <c r="BV32" s="33">
        <v>1211</v>
      </c>
      <c r="BW32" s="33">
        <v>1232</v>
      </c>
      <c r="BX32" s="8">
        <v>7700</v>
      </c>
      <c r="BY32"/>
      <c r="BZ32" s="31">
        <v>44148</v>
      </c>
      <c r="CA32" s="32">
        <v>0</v>
      </c>
      <c r="CB32" s="33">
        <v>3150</v>
      </c>
      <c r="CC32" s="33">
        <v>3150</v>
      </c>
      <c r="CD32" s="33">
        <v>3125</v>
      </c>
      <c r="CE32" s="33">
        <v>3125</v>
      </c>
      <c r="CF32" s="8">
        <v>1200</v>
      </c>
      <c r="CH32" s="31">
        <v>44148</v>
      </c>
      <c r="CI32" s="32">
        <v>0</v>
      </c>
      <c r="CJ32" s="33">
        <v>930</v>
      </c>
      <c r="CK32" s="33">
        <v>930</v>
      </c>
      <c r="CL32" s="33">
        <v>925</v>
      </c>
      <c r="CM32" s="33">
        <v>925</v>
      </c>
      <c r="CN32" s="8">
        <v>500</v>
      </c>
      <c r="CO32"/>
      <c r="CP32" s="31">
        <v>44148</v>
      </c>
      <c r="CQ32" s="32">
        <v>0</v>
      </c>
      <c r="CR32" s="33">
        <v>2156</v>
      </c>
      <c r="CS32" s="33">
        <v>2177</v>
      </c>
      <c r="CT32" s="33">
        <v>2156</v>
      </c>
      <c r="CU32" s="33">
        <v>2174</v>
      </c>
      <c r="CV32" s="8">
        <v>1300</v>
      </c>
      <c r="CW32"/>
      <c r="CX32" s="31">
        <v>44148</v>
      </c>
      <c r="CY32" s="32">
        <v>0</v>
      </c>
      <c r="CZ32" s="33">
        <v>690</v>
      </c>
      <c r="DA32" s="33">
        <v>693</v>
      </c>
      <c r="DB32" s="33">
        <v>678</v>
      </c>
      <c r="DC32" s="33">
        <v>678</v>
      </c>
      <c r="DD32" s="8">
        <v>8800</v>
      </c>
      <c r="DE32"/>
      <c r="DF32" s="31">
        <v>44148</v>
      </c>
      <c r="DG32" s="32">
        <v>0</v>
      </c>
      <c r="DH32" s="33">
        <v>209</v>
      </c>
      <c r="DI32" s="33">
        <v>223</v>
      </c>
      <c r="DJ32" s="33">
        <v>209</v>
      </c>
      <c r="DK32" s="33">
        <v>215</v>
      </c>
      <c r="DL32" s="8">
        <v>99700</v>
      </c>
      <c r="DM32"/>
      <c r="DN32" s="31">
        <v>44148</v>
      </c>
      <c r="DO32" s="32">
        <v>0</v>
      </c>
      <c r="DP32" s="33">
        <v>653</v>
      </c>
      <c r="DQ32" s="33">
        <v>660</v>
      </c>
      <c r="DR32" s="33">
        <v>645</v>
      </c>
      <c r="DS32" s="33">
        <v>654</v>
      </c>
      <c r="DT32" s="8">
        <v>14600</v>
      </c>
      <c r="DU32"/>
      <c r="DV32" s="31">
        <v>44148</v>
      </c>
      <c r="DW32" s="32">
        <v>0</v>
      </c>
      <c r="DX32" s="33">
        <v>3820</v>
      </c>
      <c r="DY32" s="33">
        <v>3945</v>
      </c>
      <c r="DZ32" s="33">
        <v>3745</v>
      </c>
      <c r="EA32" s="33">
        <v>3935</v>
      </c>
      <c r="EB32" s="8">
        <v>519500</v>
      </c>
      <c r="EC32"/>
      <c r="ED32" s="31">
        <v>44148</v>
      </c>
      <c r="EE32" s="32">
        <v>0</v>
      </c>
      <c r="EF32" s="33">
        <v>2340</v>
      </c>
      <c r="EG32" s="33">
        <v>2340</v>
      </c>
      <c r="EH32" s="33">
        <v>2282</v>
      </c>
      <c r="EI32" s="33">
        <v>2309</v>
      </c>
      <c r="EJ32" s="8">
        <v>62000</v>
      </c>
      <c r="EK32"/>
      <c r="EL32" s="31">
        <v>44148</v>
      </c>
      <c r="EM32" s="32">
        <v>0</v>
      </c>
      <c r="EN32" s="33">
        <v>5390</v>
      </c>
      <c r="EO32" s="33">
        <v>5420</v>
      </c>
      <c r="EP32" s="33">
        <v>5260</v>
      </c>
      <c r="EQ32" s="33">
        <v>5330</v>
      </c>
      <c r="ER32" s="8">
        <v>104100</v>
      </c>
      <c r="ES32"/>
      <c r="ET32" s="31">
        <v>44148</v>
      </c>
      <c r="EU32" s="32">
        <v>0</v>
      </c>
      <c r="EV32" s="33">
        <v>1639</v>
      </c>
      <c r="EW32" s="33">
        <v>1690</v>
      </c>
      <c r="EX32" s="33">
        <v>1615</v>
      </c>
      <c r="EY32" s="33">
        <v>1672</v>
      </c>
      <c r="EZ32" s="8">
        <v>1132200</v>
      </c>
      <c r="FA32"/>
      <c r="FB32" s="31">
        <v>44148</v>
      </c>
      <c r="FC32" s="32">
        <v>0</v>
      </c>
      <c r="FD32" s="33">
        <v>279</v>
      </c>
      <c r="FE32" s="33">
        <v>281</v>
      </c>
      <c r="FF32" s="33">
        <v>273</v>
      </c>
      <c r="FG32" s="33">
        <v>275</v>
      </c>
      <c r="FH32" s="8">
        <v>42800</v>
      </c>
      <c r="FJ32" s="31">
        <v>44148</v>
      </c>
      <c r="FK32" s="32">
        <v>0</v>
      </c>
      <c r="FL32" s="33">
        <v>1428</v>
      </c>
      <c r="FM32" s="33">
        <v>1430</v>
      </c>
      <c r="FN32" s="33">
        <v>1400</v>
      </c>
      <c r="FO32" s="33">
        <v>1419</v>
      </c>
      <c r="FP32" s="8">
        <v>156300</v>
      </c>
      <c r="FQ32"/>
      <c r="FR32" s="31">
        <v>44148</v>
      </c>
      <c r="FS32" s="32">
        <v>0</v>
      </c>
      <c r="FT32" s="33">
        <v>694</v>
      </c>
      <c r="FU32" s="33">
        <v>694</v>
      </c>
      <c r="FV32" s="33">
        <v>687</v>
      </c>
      <c r="FW32" s="33">
        <v>693</v>
      </c>
      <c r="FX32" s="8">
        <v>2300</v>
      </c>
      <c r="FY32"/>
      <c r="FZ32" s="31">
        <v>44148</v>
      </c>
      <c r="GA32" s="32">
        <v>0</v>
      </c>
      <c r="GB32" s="33">
        <v>625</v>
      </c>
      <c r="GC32" s="33">
        <v>625</v>
      </c>
      <c r="GD32" s="33">
        <v>614</v>
      </c>
      <c r="GE32" s="33">
        <v>615</v>
      </c>
      <c r="GF32" s="8">
        <v>67900</v>
      </c>
      <c r="GG32"/>
      <c r="GH32" s="31">
        <v>44148</v>
      </c>
      <c r="GI32" s="32">
        <v>0</v>
      </c>
      <c r="GJ32" s="33">
        <v>765</v>
      </c>
      <c r="GK32" s="33">
        <v>765</v>
      </c>
      <c r="GL32" s="33">
        <v>747</v>
      </c>
      <c r="GM32" s="33">
        <v>751</v>
      </c>
      <c r="GN32" s="8">
        <v>32200</v>
      </c>
      <c r="GO32"/>
      <c r="GP32" s="31">
        <v>44148</v>
      </c>
      <c r="GQ32" s="32">
        <v>0</v>
      </c>
      <c r="GR32" s="33">
        <v>2131</v>
      </c>
      <c r="GS32" s="33">
        <v>2320</v>
      </c>
      <c r="GT32" s="33">
        <v>2114</v>
      </c>
      <c r="GU32" s="33">
        <v>2277</v>
      </c>
      <c r="GV32" s="8">
        <v>220900</v>
      </c>
      <c r="GW32"/>
      <c r="GX32" s="31">
        <v>44148</v>
      </c>
      <c r="GY32" s="32">
        <v>0</v>
      </c>
      <c r="GZ32" s="33">
        <v>2131</v>
      </c>
      <c r="HA32" s="33">
        <v>2320</v>
      </c>
      <c r="HB32" s="33">
        <v>2114</v>
      </c>
      <c r="HC32" s="33">
        <v>2277</v>
      </c>
      <c r="HD32" s="8">
        <v>220900</v>
      </c>
      <c r="HE32"/>
      <c r="HF32" s="31">
        <v>44148</v>
      </c>
      <c r="HG32" s="32">
        <v>0</v>
      </c>
      <c r="HH32" s="33">
        <v>1565</v>
      </c>
      <c r="HI32" s="33">
        <v>1615</v>
      </c>
      <c r="HJ32" s="33">
        <v>1506</v>
      </c>
      <c r="HK32" s="33">
        <v>1540</v>
      </c>
      <c r="HL32" s="8">
        <v>88200</v>
      </c>
      <c r="HM32"/>
      <c r="HN32" s="31">
        <v>44148</v>
      </c>
      <c r="HO32" s="32">
        <v>0</v>
      </c>
      <c r="HP32" s="33">
        <v>480</v>
      </c>
      <c r="HQ32" s="33">
        <v>480</v>
      </c>
      <c r="HR32" s="33">
        <v>466</v>
      </c>
      <c r="HS32" s="33">
        <v>468</v>
      </c>
      <c r="HT32" s="8">
        <v>24200</v>
      </c>
      <c r="HU32"/>
      <c r="HV32" s="31">
        <v>44148</v>
      </c>
      <c r="HW32" s="32">
        <v>0</v>
      </c>
      <c r="HX32" s="33">
        <v>196</v>
      </c>
      <c r="HY32" s="33">
        <v>207</v>
      </c>
      <c r="HZ32" s="33">
        <v>187</v>
      </c>
      <c r="IA32" s="33">
        <v>200</v>
      </c>
      <c r="IB32" s="8">
        <v>1262300</v>
      </c>
      <c r="IC32"/>
      <c r="ID32" s="31">
        <v>44148</v>
      </c>
      <c r="IE32" s="32">
        <v>0</v>
      </c>
      <c r="IF32" s="33">
        <v>1470</v>
      </c>
      <c r="IG32" s="33">
        <v>1470</v>
      </c>
      <c r="IH32" s="33">
        <v>1432</v>
      </c>
      <c r="II32" s="33">
        <v>1432</v>
      </c>
      <c r="IJ32" s="8">
        <v>300</v>
      </c>
    </row>
    <row r="33" spans="4:244">
      <c r="D33" s="41" t="s">
        <v>21</v>
      </c>
      <c r="F33" s="31">
        <v>44151</v>
      </c>
      <c r="G33" s="32">
        <v>0</v>
      </c>
      <c r="H33" s="33">
        <v>2820</v>
      </c>
      <c r="I33" s="33">
        <v>2820</v>
      </c>
      <c r="J33" s="33">
        <v>2788</v>
      </c>
      <c r="K33" s="33">
        <v>2804</v>
      </c>
      <c r="L33" s="8">
        <v>15800</v>
      </c>
      <c r="M33"/>
      <c r="N33" s="31">
        <v>44151</v>
      </c>
      <c r="O33" s="32">
        <v>0</v>
      </c>
      <c r="P33" s="33">
        <v>432</v>
      </c>
      <c r="Q33" s="33">
        <v>434</v>
      </c>
      <c r="R33" s="33">
        <v>428</v>
      </c>
      <c r="S33" s="33">
        <v>430</v>
      </c>
      <c r="T33" s="8">
        <v>1891300</v>
      </c>
      <c r="U33"/>
      <c r="V33" s="31">
        <v>44151</v>
      </c>
      <c r="W33" s="32">
        <v>0</v>
      </c>
      <c r="X33" s="33">
        <v>2262</v>
      </c>
      <c r="Y33" s="33">
        <v>2296</v>
      </c>
      <c r="Z33" s="33">
        <v>2260</v>
      </c>
      <c r="AA33" s="33">
        <v>2285</v>
      </c>
      <c r="AB33" s="8">
        <v>158500</v>
      </c>
      <c r="AC33"/>
      <c r="AD33" s="31">
        <v>44151</v>
      </c>
      <c r="AE33" s="32">
        <v>0</v>
      </c>
      <c r="AF33" s="33">
        <v>975</v>
      </c>
      <c r="AG33" s="33">
        <v>1010</v>
      </c>
      <c r="AH33" s="33">
        <v>975</v>
      </c>
      <c r="AI33" s="33">
        <v>1006</v>
      </c>
      <c r="AJ33" s="8">
        <v>11200</v>
      </c>
      <c r="AK33"/>
      <c r="AL33" s="31">
        <v>44151</v>
      </c>
      <c r="AM33" s="32">
        <v>0</v>
      </c>
      <c r="AN33" s="33">
        <v>1914</v>
      </c>
      <c r="AO33" s="33">
        <v>1917</v>
      </c>
      <c r="AP33" s="33">
        <v>1897</v>
      </c>
      <c r="AQ33" s="33">
        <v>1900</v>
      </c>
      <c r="AR33" s="8">
        <v>136700</v>
      </c>
      <c r="AS33"/>
      <c r="AT33" s="31">
        <v>44151</v>
      </c>
      <c r="AU33" s="32">
        <v>0</v>
      </c>
      <c r="AV33" s="33">
        <v>1591</v>
      </c>
      <c r="AW33" s="33">
        <v>1595</v>
      </c>
      <c r="AX33" s="33">
        <v>1575</v>
      </c>
      <c r="AY33" s="33">
        <v>1594</v>
      </c>
      <c r="AZ33" s="8">
        <v>10000</v>
      </c>
      <c r="BA33"/>
      <c r="BB33" s="31">
        <v>44151</v>
      </c>
      <c r="BC33" s="32">
        <v>0</v>
      </c>
      <c r="BD33" s="33">
        <v>3640</v>
      </c>
      <c r="BE33" s="33">
        <v>3640</v>
      </c>
      <c r="BF33" s="33">
        <v>3555</v>
      </c>
      <c r="BG33" s="33">
        <v>3585</v>
      </c>
      <c r="BH33" s="8">
        <v>154600</v>
      </c>
      <c r="BI33"/>
      <c r="BJ33" s="31">
        <v>44151</v>
      </c>
      <c r="BK33" s="32">
        <v>0</v>
      </c>
      <c r="BL33" s="33">
        <v>2106</v>
      </c>
      <c r="BM33" s="33">
        <v>2143</v>
      </c>
      <c r="BN33" s="33">
        <v>2102</v>
      </c>
      <c r="BO33" s="33">
        <v>2128</v>
      </c>
      <c r="BP33" s="8">
        <v>101000</v>
      </c>
      <c r="BQ33"/>
      <c r="BR33" s="31">
        <v>44151</v>
      </c>
      <c r="BS33" s="32">
        <v>0</v>
      </c>
      <c r="BT33" s="33">
        <v>1240</v>
      </c>
      <c r="BU33" s="33">
        <v>1245</v>
      </c>
      <c r="BV33" s="33">
        <v>1229</v>
      </c>
      <c r="BW33" s="33">
        <v>1235</v>
      </c>
      <c r="BX33" s="8">
        <v>6400</v>
      </c>
      <c r="BY33"/>
      <c r="BZ33" s="31">
        <v>44151</v>
      </c>
      <c r="CA33" s="32">
        <v>0</v>
      </c>
      <c r="CB33" s="33">
        <v>3195</v>
      </c>
      <c r="CC33" s="33">
        <v>3230</v>
      </c>
      <c r="CD33" s="33">
        <v>3165</v>
      </c>
      <c r="CE33" s="33">
        <v>3165</v>
      </c>
      <c r="CF33" s="8">
        <v>2000</v>
      </c>
      <c r="CH33" s="31">
        <v>44151</v>
      </c>
      <c r="CI33" s="32">
        <v>0</v>
      </c>
      <c r="CJ33" s="33">
        <v>938</v>
      </c>
      <c r="CK33" s="33">
        <v>938</v>
      </c>
      <c r="CL33" s="33">
        <v>919</v>
      </c>
      <c r="CM33" s="33">
        <v>920</v>
      </c>
      <c r="CN33" s="8">
        <v>2500</v>
      </c>
      <c r="CO33"/>
      <c r="CP33" s="31">
        <v>44151</v>
      </c>
      <c r="CQ33" s="32">
        <v>0</v>
      </c>
      <c r="CR33" s="33">
        <v>2173</v>
      </c>
      <c r="CS33" s="33">
        <v>2175</v>
      </c>
      <c r="CT33" s="33">
        <v>2161</v>
      </c>
      <c r="CU33" s="33">
        <v>2164</v>
      </c>
      <c r="CV33" s="8">
        <v>1400</v>
      </c>
      <c r="CW33"/>
      <c r="CX33" s="31">
        <v>44151</v>
      </c>
      <c r="CY33" s="32">
        <v>0</v>
      </c>
      <c r="CZ33" s="33">
        <v>675</v>
      </c>
      <c r="DA33" s="33">
        <v>688</v>
      </c>
      <c r="DB33" s="33">
        <v>675</v>
      </c>
      <c r="DC33" s="33">
        <v>688</v>
      </c>
      <c r="DD33" s="8">
        <v>9500</v>
      </c>
      <c r="DE33"/>
      <c r="DF33" s="31">
        <v>44151</v>
      </c>
      <c r="DG33" s="32">
        <v>0</v>
      </c>
      <c r="DH33" s="33">
        <v>217</v>
      </c>
      <c r="DI33" s="33">
        <v>218</v>
      </c>
      <c r="DJ33" s="33">
        <v>213</v>
      </c>
      <c r="DK33" s="33">
        <v>218</v>
      </c>
      <c r="DL33" s="8">
        <v>11700</v>
      </c>
      <c r="DM33"/>
      <c r="DN33" s="31">
        <v>44151</v>
      </c>
      <c r="DO33" s="32">
        <v>0</v>
      </c>
      <c r="DP33" s="33">
        <v>652</v>
      </c>
      <c r="DQ33" s="33">
        <v>655</v>
      </c>
      <c r="DR33" s="33">
        <v>650</v>
      </c>
      <c r="DS33" s="33">
        <v>651</v>
      </c>
      <c r="DT33" s="8">
        <v>4300</v>
      </c>
      <c r="DU33"/>
      <c r="DV33" s="31">
        <v>44151</v>
      </c>
      <c r="DW33" s="32">
        <v>0</v>
      </c>
      <c r="DX33" s="33">
        <v>4075</v>
      </c>
      <c r="DY33" s="33">
        <v>4120</v>
      </c>
      <c r="DZ33" s="33">
        <v>3915</v>
      </c>
      <c r="EA33" s="33">
        <v>3980</v>
      </c>
      <c r="EB33" s="8">
        <v>865500</v>
      </c>
      <c r="EC33"/>
      <c r="ED33" s="31">
        <v>44151</v>
      </c>
      <c r="EE33" s="32">
        <v>0</v>
      </c>
      <c r="EF33" s="33">
        <v>2351</v>
      </c>
      <c r="EG33" s="33">
        <v>2447</v>
      </c>
      <c r="EH33" s="33">
        <v>2314</v>
      </c>
      <c r="EI33" s="33">
        <v>2383</v>
      </c>
      <c r="EJ33" s="8">
        <v>74900</v>
      </c>
      <c r="EK33"/>
      <c r="EL33" s="31">
        <v>44151</v>
      </c>
      <c r="EM33" s="32">
        <v>0</v>
      </c>
      <c r="EN33" s="33">
        <v>5430</v>
      </c>
      <c r="EO33" s="33">
        <v>5480</v>
      </c>
      <c r="EP33" s="33">
        <v>5380</v>
      </c>
      <c r="EQ33" s="33">
        <v>5450</v>
      </c>
      <c r="ER33" s="8">
        <v>177000</v>
      </c>
      <c r="ES33"/>
      <c r="ET33" s="31">
        <v>44151</v>
      </c>
      <c r="EU33" s="32">
        <v>0</v>
      </c>
      <c r="EV33" s="33">
        <v>1681</v>
      </c>
      <c r="EW33" s="33">
        <v>1688</v>
      </c>
      <c r="EX33" s="33">
        <v>1635</v>
      </c>
      <c r="EY33" s="33">
        <v>1655</v>
      </c>
      <c r="EZ33" s="8">
        <v>564000</v>
      </c>
      <c r="FA33"/>
      <c r="FB33" s="31">
        <v>44151</v>
      </c>
      <c r="FC33" s="32">
        <v>0</v>
      </c>
      <c r="FD33" s="33">
        <v>276</v>
      </c>
      <c r="FE33" s="33">
        <v>288</v>
      </c>
      <c r="FF33" s="33">
        <v>276</v>
      </c>
      <c r="FG33" s="33">
        <v>288</v>
      </c>
      <c r="FH33" s="8">
        <v>128300</v>
      </c>
      <c r="FJ33" s="31">
        <v>44151</v>
      </c>
      <c r="FK33" s="32">
        <v>0</v>
      </c>
      <c r="FL33" s="33">
        <v>1439</v>
      </c>
      <c r="FM33" s="33">
        <v>1477</v>
      </c>
      <c r="FN33" s="33">
        <v>1435</v>
      </c>
      <c r="FO33" s="33">
        <v>1468</v>
      </c>
      <c r="FP33" s="8">
        <v>267900</v>
      </c>
      <c r="FQ33"/>
      <c r="FR33" s="31">
        <v>44151</v>
      </c>
      <c r="FS33" s="32">
        <v>0</v>
      </c>
      <c r="FT33" s="33">
        <v>698</v>
      </c>
      <c r="FU33" s="33">
        <v>698</v>
      </c>
      <c r="FV33" s="33">
        <v>691</v>
      </c>
      <c r="FW33" s="33">
        <v>698</v>
      </c>
      <c r="FX33" s="8">
        <v>4100</v>
      </c>
      <c r="FY33"/>
      <c r="FZ33" s="31">
        <v>44151</v>
      </c>
      <c r="GA33" s="32">
        <v>0</v>
      </c>
      <c r="GB33" s="33">
        <v>620</v>
      </c>
      <c r="GC33" s="33">
        <v>620</v>
      </c>
      <c r="GD33" s="33">
        <v>602</v>
      </c>
      <c r="GE33" s="33">
        <v>612</v>
      </c>
      <c r="GF33" s="8">
        <v>73500</v>
      </c>
      <c r="GG33"/>
      <c r="GH33" s="31">
        <v>44151</v>
      </c>
      <c r="GI33" s="32">
        <v>0</v>
      </c>
      <c r="GJ33" s="33">
        <v>759</v>
      </c>
      <c r="GK33" s="33">
        <v>769</v>
      </c>
      <c r="GL33" s="33">
        <v>751</v>
      </c>
      <c r="GM33" s="33">
        <v>769</v>
      </c>
      <c r="GN33" s="8">
        <v>56300</v>
      </c>
      <c r="GO33"/>
      <c r="GP33" s="31">
        <v>44151</v>
      </c>
      <c r="GQ33" s="32">
        <v>0</v>
      </c>
      <c r="GR33" s="33">
        <v>2275</v>
      </c>
      <c r="GS33" s="33">
        <v>2460</v>
      </c>
      <c r="GT33" s="33">
        <v>2275</v>
      </c>
      <c r="GU33" s="33">
        <v>2438</v>
      </c>
      <c r="GV33" s="8">
        <v>166400</v>
      </c>
      <c r="GW33"/>
      <c r="GX33" s="31">
        <v>44151</v>
      </c>
      <c r="GY33" s="32">
        <v>0</v>
      </c>
      <c r="GZ33" s="33">
        <v>2275</v>
      </c>
      <c r="HA33" s="33">
        <v>2460</v>
      </c>
      <c r="HB33" s="33">
        <v>2275</v>
      </c>
      <c r="HC33" s="33">
        <v>2438</v>
      </c>
      <c r="HD33" s="8">
        <v>166400</v>
      </c>
      <c r="HE33"/>
      <c r="HF33" s="31">
        <v>44151</v>
      </c>
      <c r="HG33" s="32">
        <v>0</v>
      </c>
      <c r="HH33" s="33">
        <v>1540</v>
      </c>
      <c r="HI33" s="33">
        <v>1560</v>
      </c>
      <c r="HJ33" s="33">
        <v>1502</v>
      </c>
      <c r="HK33" s="33">
        <v>1549</v>
      </c>
      <c r="HL33" s="8">
        <v>31700</v>
      </c>
      <c r="HM33"/>
      <c r="HN33" s="31">
        <v>44151</v>
      </c>
      <c r="HO33" s="32">
        <v>0</v>
      </c>
      <c r="HP33" s="33">
        <v>478</v>
      </c>
      <c r="HQ33" s="33">
        <v>478</v>
      </c>
      <c r="HR33" s="33">
        <v>468</v>
      </c>
      <c r="HS33" s="33">
        <v>471</v>
      </c>
      <c r="HT33" s="8">
        <v>16700</v>
      </c>
      <c r="HU33"/>
      <c r="HV33" s="31">
        <v>44151</v>
      </c>
      <c r="HW33" s="32">
        <v>0</v>
      </c>
      <c r="HX33" s="33">
        <v>196</v>
      </c>
      <c r="HY33" s="33">
        <v>201</v>
      </c>
      <c r="HZ33" s="33">
        <v>193</v>
      </c>
      <c r="IA33" s="33">
        <v>196</v>
      </c>
      <c r="IB33" s="8">
        <v>496000</v>
      </c>
      <c r="IC33"/>
      <c r="ID33" s="31">
        <v>44151</v>
      </c>
      <c r="IE33" s="32">
        <v>0</v>
      </c>
      <c r="IF33" s="33">
        <v>1407</v>
      </c>
      <c r="IG33" s="33">
        <v>1408</v>
      </c>
      <c r="IH33" s="33">
        <v>1407</v>
      </c>
      <c r="II33" s="33">
        <v>1408</v>
      </c>
      <c r="IJ33" s="8">
        <v>300</v>
      </c>
    </row>
    <row r="34" spans="4:244" ht="19.5" thickBot="1">
      <c r="D34" s="42">
        <f>COUNTIF(F11:IE11,83)</f>
        <v>30</v>
      </c>
      <c r="F34" s="31">
        <v>44152</v>
      </c>
      <c r="G34" s="32">
        <v>0</v>
      </c>
      <c r="H34" s="33">
        <v>2800</v>
      </c>
      <c r="I34" s="33">
        <v>2813</v>
      </c>
      <c r="J34" s="33">
        <v>2785</v>
      </c>
      <c r="K34" s="33">
        <v>2813</v>
      </c>
      <c r="L34" s="8">
        <v>13100</v>
      </c>
      <c r="M34"/>
      <c r="N34" s="31">
        <v>44152</v>
      </c>
      <c r="O34" s="32">
        <v>0</v>
      </c>
      <c r="P34" s="33">
        <v>438</v>
      </c>
      <c r="Q34" s="33">
        <v>439</v>
      </c>
      <c r="R34" s="33">
        <v>427</v>
      </c>
      <c r="S34" s="33">
        <v>431</v>
      </c>
      <c r="T34" s="8">
        <v>2150700</v>
      </c>
      <c r="U34"/>
      <c r="V34" s="31">
        <v>44152</v>
      </c>
      <c r="W34" s="32">
        <v>0</v>
      </c>
      <c r="X34" s="33">
        <v>2296</v>
      </c>
      <c r="Y34" s="33">
        <v>2313</v>
      </c>
      <c r="Z34" s="33">
        <v>2275</v>
      </c>
      <c r="AA34" s="33">
        <v>2311</v>
      </c>
      <c r="AB34" s="8">
        <v>164200</v>
      </c>
      <c r="AC34"/>
      <c r="AD34" s="31">
        <v>44152</v>
      </c>
      <c r="AE34" s="32">
        <v>0</v>
      </c>
      <c r="AF34" s="33">
        <v>1007</v>
      </c>
      <c r="AG34" s="33">
        <v>1038</v>
      </c>
      <c r="AH34" s="33">
        <v>1006</v>
      </c>
      <c r="AI34" s="33">
        <v>1007</v>
      </c>
      <c r="AJ34" s="8">
        <v>6400</v>
      </c>
      <c r="AK34"/>
      <c r="AL34" s="31">
        <v>44152</v>
      </c>
      <c r="AM34" s="32">
        <v>0</v>
      </c>
      <c r="AN34" s="33">
        <v>1898</v>
      </c>
      <c r="AO34" s="33">
        <v>1904</v>
      </c>
      <c r="AP34" s="33">
        <v>1850</v>
      </c>
      <c r="AQ34" s="33">
        <v>1851</v>
      </c>
      <c r="AR34" s="8">
        <v>226100</v>
      </c>
      <c r="AS34"/>
      <c r="AT34" s="31">
        <v>44152</v>
      </c>
      <c r="AU34" s="32">
        <v>0</v>
      </c>
      <c r="AV34" s="33">
        <v>1590</v>
      </c>
      <c r="AW34" s="33">
        <v>1594</v>
      </c>
      <c r="AX34" s="33">
        <v>1572</v>
      </c>
      <c r="AY34" s="33">
        <v>1585</v>
      </c>
      <c r="AZ34" s="8">
        <v>4100</v>
      </c>
      <c r="BA34"/>
      <c r="BB34" s="31">
        <v>44152</v>
      </c>
      <c r="BC34" s="32">
        <v>0</v>
      </c>
      <c r="BD34" s="33">
        <v>3600</v>
      </c>
      <c r="BE34" s="33">
        <v>3600</v>
      </c>
      <c r="BF34" s="33">
        <v>3525</v>
      </c>
      <c r="BG34" s="33">
        <v>3530</v>
      </c>
      <c r="BH34" s="8">
        <v>90100</v>
      </c>
      <c r="BI34"/>
      <c r="BJ34" s="31">
        <v>44152</v>
      </c>
      <c r="BK34" s="32">
        <v>0</v>
      </c>
      <c r="BL34" s="33">
        <v>2133</v>
      </c>
      <c r="BM34" s="33">
        <v>2133</v>
      </c>
      <c r="BN34" s="33">
        <v>2114</v>
      </c>
      <c r="BO34" s="33">
        <v>2124</v>
      </c>
      <c r="BP34" s="8">
        <v>84400</v>
      </c>
      <c r="BQ34"/>
      <c r="BR34" s="31">
        <v>44152</v>
      </c>
      <c r="BS34" s="32">
        <v>0</v>
      </c>
      <c r="BT34" s="33">
        <v>1236</v>
      </c>
      <c r="BU34" s="33">
        <v>1240</v>
      </c>
      <c r="BV34" s="33">
        <v>1166</v>
      </c>
      <c r="BW34" s="33">
        <v>1206</v>
      </c>
      <c r="BX34" s="8">
        <v>11000</v>
      </c>
      <c r="BY34"/>
      <c r="BZ34" s="31">
        <v>44152</v>
      </c>
      <c r="CA34" s="32">
        <v>0</v>
      </c>
      <c r="CB34" s="33">
        <v>3165</v>
      </c>
      <c r="CC34" s="33">
        <v>3170</v>
      </c>
      <c r="CD34" s="33">
        <v>3160</v>
      </c>
      <c r="CE34" s="33">
        <v>3160</v>
      </c>
      <c r="CF34" s="8">
        <v>800</v>
      </c>
      <c r="CH34" s="31">
        <v>44152</v>
      </c>
      <c r="CI34" s="32">
        <v>0</v>
      </c>
      <c r="CJ34" s="33">
        <v>937</v>
      </c>
      <c r="CK34" s="33">
        <v>937</v>
      </c>
      <c r="CL34" s="33">
        <v>937</v>
      </c>
      <c r="CM34" s="33">
        <v>937</v>
      </c>
      <c r="CN34" s="8">
        <v>200</v>
      </c>
      <c r="CO34"/>
      <c r="CP34" s="31">
        <v>44152</v>
      </c>
      <c r="CQ34" s="32">
        <v>0</v>
      </c>
      <c r="CR34" s="33">
        <v>2164</v>
      </c>
      <c r="CS34" s="33">
        <v>2172</v>
      </c>
      <c r="CT34" s="33">
        <v>2164</v>
      </c>
      <c r="CU34" s="33">
        <v>2169</v>
      </c>
      <c r="CV34" s="8">
        <v>800</v>
      </c>
      <c r="CW34"/>
      <c r="CX34" s="31">
        <v>44152</v>
      </c>
      <c r="CY34" s="32">
        <v>0</v>
      </c>
      <c r="CZ34" s="33">
        <v>688</v>
      </c>
      <c r="DA34" s="33">
        <v>688</v>
      </c>
      <c r="DB34" s="33">
        <v>675</v>
      </c>
      <c r="DC34" s="33">
        <v>680</v>
      </c>
      <c r="DD34" s="8">
        <v>5000</v>
      </c>
      <c r="DE34"/>
      <c r="DF34" s="31">
        <v>44152</v>
      </c>
      <c r="DG34" s="32">
        <v>0</v>
      </c>
      <c r="DH34" s="33">
        <v>218</v>
      </c>
      <c r="DI34" s="33">
        <v>219</v>
      </c>
      <c r="DJ34" s="33">
        <v>209</v>
      </c>
      <c r="DK34" s="33">
        <v>209</v>
      </c>
      <c r="DL34" s="8">
        <v>34200</v>
      </c>
      <c r="DM34"/>
      <c r="DN34" s="31">
        <v>44152</v>
      </c>
      <c r="DO34" s="32">
        <v>0</v>
      </c>
      <c r="DP34" s="33">
        <v>655</v>
      </c>
      <c r="DQ34" s="33">
        <v>655</v>
      </c>
      <c r="DR34" s="33">
        <v>640</v>
      </c>
      <c r="DS34" s="33">
        <v>641</v>
      </c>
      <c r="DT34" s="8">
        <v>12800</v>
      </c>
      <c r="DU34"/>
      <c r="DV34" s="31">
        <v>44152</v>
      </c>
      <c r="DW34" s="32">
        <v>0</v>
      </c>
      <c r="DX34" s="33">
        <v>4000</v>
      </c>
      <c r="DY34" s="33">
        <v>4090</v>
      </c>
      <c r="DZ34" s="33">
        <v>3875</v>
      </c>
      <c r="EA34" s="33">
        <v>4060</v>
      </c>
      <c r="EB34" s="8">
        <v>708000</v>
      </c>
      <c r="EC34"/>
      <c r="ED34" s="31">
        <v>44152</v>
      </c>
      <c r="EE34" s="32">
        <v>0</v>
      </c>
      <c r="EF34" s="33">
        <v>2350</v>
      </c>
      <c r="EG34" s="33">
        <v>2350</v>
      </c>
      <c r="EH34" s="33">
        <v>2252</v>
      </c>
      <c r="EI34" s="33">
        <v>2257</v>
      </c>
      <c r="EJ34" s="8">
        <v>34900</v>
      </c>
      <c r="EK34"/>
      <c r="EL34" s="31">
        <v>44152</v>
      </c>
      <c r="EM34" s="32">
        <v>0</v>
      </c>
      <c r="EN34" s="33">
        <v>5500</v>
      </c>
      <c r="EO34" s="33">
        <v>5500</v>
      </c>
      <c r="EP34" s="33">
        <v>5340</v>
      </c>
      <c r="EQ34" s="33">
        <v>5400</v>
      </c>
      <c r="ER34" s="8">
        <v>135400</v>
      </c>
      <c r="ES34"/>
      <c r="ET34" s="31">
        <v>44152</v>
      </c>
      <c r="EU34" s="32">
        <v>0</v>
      </c>
      <c r="EV34" s="33">
        <v>1653</v>
      </c>
      <c r="EW34" s="33">
        <v>1657</v>
      </c>
      <c r="EX34" s="33">
        <v>1632</v>
      </c>
      <c r="EY34" s="33">
        <v>1650</v>
      </c>
      <c r="EZ34" s="8">
        <v>294100</v>
      </c>
      <c r="FA34"/>
      <c r="FB34" s="31">
        <v>44152</v>
      </c>
      <c r="FC34" s="32">
        <v>0</v>
      </c>
      <c r="FD34" s="33">
        <v>289</v>
      </c>
      <c r="FE34" s="33">
        <v>290</v>
      </c>
      <c r="FF34" s="33">
        <v>282</v>
      </c>
      <c r="FG34" s="33">
        <v>285</v>
      </c>
      <c r="FH34" s="8">
        <v>66800</v>
      </c>
      <c r="FJ34" s="31">
        <v>44152</v>
      </c>
      <c r="FK34" s="32">
        <v>0</v>
      </c>
      <c r="FL34" s="33">
        <v>1474</v>
      </c>
      <c r="FM34" s="33">
        <v>1479</v>
      </c>
      <c r="FN34" s="33">
        <v>1444</v>
      </c>
      <c r="FO34" s="33">
        <v>1447</v>
      </c>
      <c r="FP34" s="8">
        <v>184600</v>
      </c>
      <c r="FQ34"/>
      <c r="FR34" s="31">
        <v>44152</v>
      </c>
      <c r="FS34" s="32">
        <v>0</v>
      </c>
      <c r="FT34" s="33">
        <v>698</v>
      </c>
      <c r="FU34" s="33">
        <v>700</v>
      </c>
      <c r="FV34" s="33">
        <v>696</v>
      </c>
      <c r="FW34" s="33">
        <v>700</v>
      </c>
      <c r="FX34" s="8">
        <v>3100</v>
      </c>
      <c r="FY34"/>
      <c r="FZ34" s="31">
        <v>44152</v>
      </c>
      <c r="GA34" s="32">
        <v>0</v>
      </c>
      <c r="GB34" s="33">
        <v>613</v>
      </c>
      <c r="GC34" s="33">
        <v>616</v>
      </c>
      <c r="GD34" s="33">
        <v>605</v>
      </c>
      <c r="GE34" s="33">
        <v>609</v>
      </c>
      <c r="GF34" s="8">
        <v>55600</v>
      </c>
      <c r="GG34"/>
      <c r="GH34" s="31">
        <v>44152</v>
      </c>
      <c r="GI34" s="32">
        <v>0</v>
      </c>
      <c r="GJ34" s="33">
        <v>766</v>
      </c>
      <c r="GK34" s="33">
        <v>767</v>
      </c>
      <c r="GL34" s="33">
        <v>746</v>
      </c>
      <c r="GM34" s="33">
        <v>754</v>
      </c>
      <c r="GN34" s="8">
        <v>58200</v>
      </c>
      <c r="GO34"/>
      <c r="GP34" s="31">
        <v>44152</v>
      </c>
      <c r="GQ34" s="32">
        <v>0</v>
      </c>
      <c r="GR34" s="33">
        <v>2413</v>
      </c>
      <c r="GS34" s="33">
        <v>2570</v>
      </c>
      <c r="GT34" s="33">
        <v>2261</v>
      </c>
      <c r="GU34" s="33">
        <v>2339</v>
      </c>
      <c r="GV34" s="8">
        <v>158500</v>
      </c>
      <c r="GW34"/>
      <c r="GX34" s="31">
        <v>44152</v>
      </c>
      <c r="GY34" s="32">
        <v>0</v>
      </c>
      <c r="GZ34" s="33">
        <v>2413</v>
      </c>
      <c r="HA34" s="33">
        <v>2570</v>
      </c>
      <c r="HB34" s="33">
        <v>2261</v>
      </c>
      <c r="HC34" s="33">
        <v>2339</v>
      </c>
      <c r="HD34" s="8">
        <v>158500</v>
      </c>
      <c r="HE34"/>
      <c r="HF34" s="31">
        <v>44152</v>
      </c>
      <c r="HG34" s="32">
        <v>0</v>
      </c>
      <c r="HH34" s="33">
        <v>1532</v>
      </c>
      <c r="HI34" s="33">
        <v>1549</v>
      </c>
      <c r="HJ34" s="33">
        <v>1502</v>
      </c>
      <c r="HK34" s="33">
        <v>1517</v>
      </c>
      <c r="HL34" s="8">
        <v>21900</v>
      </c>
      <c r="HM34"/>
      <c r="HN34" s="31">
        <v>44152</v>
      </c>
      <c r="HO34" s="32">
        <v>0</v>
      </c>
      <c r="HP34" s="33">
        <v>475</v>
      </c>
      <c r="HQ34" s="33">
        <v>485</v>
      </c>
      <c r="HR34" s="33">
        <v>474</v>
      </c>
      <c r="HS34" s="33">
        <v>475</v>
      </c>
      <c r="HT34" s="8">
        <v>59900</v>
      </c>
      <c r="HU34"/>
      <c r="HV34" s="31">
        <v>44152</v>
      </c>
      <c r="HW34" s="32">
        <v>0</v>
      </c>
      <c r="HX34" s="33">
        <v>193</v>
      </c>
      <c r="HY34" s="33">
        <v>195</v>
      </c>
      <c r="HZ34" s="33">
        <v>178</v>
      </c>
      <c r="IA34" s="33">
        <v>181</v>
      </c>
      <c r="IB34" s="8">
        <v>1165300</v>
      </c>
      <c r="IC34"/>
      <c r="ID34" s="31">
        <v>44152</v>
      </c>
      <c r="IE34" s="32">
        <v>0</v>
      </c>
      <c r="IF34" s="33">
        <v>1408</v>
      </c>
      <c r="IG34" s="33">
        <v>1408</v>
      </c>
      <c r="IH34" s="33">
        <v>1408</v>
      </c>
      <c r="II34" s="33">
        <v>1408</v>
      </c>
      <c r="IJ34" s="8">
        <v>0</v>
      </c>
    </row>
    <row r="35" spans="4:244">
      <c r="F35" s="31">
        <v>44153</v>
      </c>
      <c r="G35" s="32">
        <v>0</v>
      </c>
      <c r="H35" s="33">
        <v>2813</v>
      </c>
      <c r="I35" s="33">
        <v>2838</v>
      </c>
      <c r="J35" s="33">
        <v>2790</v>
      </c>
      <c r="K35" s="33">
        <v>2838</v>
      </c>
      <c r="L35" s="8">
        <v>14400</v>
      </c>
      <c r="M35"/>
      <c r="N35" s="31">
        <v>44153</v>
      </c>
      <c r="O35" s="32">
        <v>0</v>
      </c>
      <c r="P35" s="33">
        <v>424</v>
      </c>
      <c r="Q35" s="33">
        <v>424</v>
      </c>
      <c r="R35" s="33">
        <v>418</v>
      </c>
      <c r="S35" s="33">
        <v>420</v>
      </c>
      <c r="T35" s="8">
        <v>2443200</v>
      </c>
      <c r="U35"/>
      <c r="V35" s="31">
        <v>44153</v>
      </c>
      <c r="W35" s="32">
        <v>0</v>
      </c>
      <c r="X35" s="33">
        <v>2307</v>
      </c>
      <c r="Y35" s="33">
        <v>2307</v>
      </c>
      <c r="Z35" s="33">
        <v>2286</v>
      </c>
      <c r="AA35" s="33">
        <v>2299</v>
      </c>
      <c r="AB35" s="8">
        <v>117200</v>
      </c>
      <c r="AC35"/>
      <c r="AD35" s="31">
        <v>44153</v>
      </c>
      <c r="AE35" s="32">
        <v>0</v>
      </c>
      <c r="AF35" s="33">
        <v>1001</v>
      </c>
      <c r="AG35" s="33">
        <v>1001</v>
      </c>
      <c r="AH35" s="33">
        <v>984</v>
      </c>
      <c r="AI35" s="33">
        <v>991</v>
      </c>
      <c r="AJ35" s="8">
        <v>2200</v>
      </c>
      <c r="AK35"/>
      <c r="AL35" s="31">
        <v>44153</v>
      </c>
      <c r="AM35" s="32">
        <v>0</v>
      </c>
      <c r="AN35" s="33">
        <v>1842</v>
      </c>
      <c r="AO35" s="33">
        <v>1849</v>
      </c>
      <c r="AP35" s="33">
        <v>1823</v>
      </c>
      <c r="AQ35" s="33">
        <v>1824</v>
      </c>
      <c r="AR35" s="8">
        <v>147700</v>
      </c>
      <c r="AS35"/>
      <c r="AT35" s="31">
        <v>44153</v>
      </c>
      <c r="AU35" s="32">
        <v>0</v>
      </c>
      <c r="AV35" s="33">
        <v>1584</v>
      </c>
      <c r="AW35" s="33">
        <v>1584</v>
      </c>
      <c r="AX35" s="33">
        <v>1520</v>
      </c>
      <c r="AY35" s="33">
        <v>1550</v>
      </c>
      <c r="AZ35" s="8">
        <v>9000</v>
      </c>
      <c r="BA35"/>
      <c r="BB35" s="31">
        <v>44153</v>
      </c>
      <c r="BC35" s="32">
        <v>0</v>
      </c>
      <c r="BD35" s="33">
        <v>3525</v>
      </c>
      <c r="BE35" s="33">
        <v>3525</v>
      </c>
      <c r="BF35" s="33">
        <v>3495</v>
      </c>
      <c r="BG35" s="33">
        <v>3495</v>
      </c>
      <c r="BH35" s="8">
        <v>67200</v>
      </c>
      <c r="BI35"/>
      <c r="BJ35" s="31">
        <v>44153</v>
      </c>
      <c r="BK35" s="32">
        <v>0</v>
      </c>
      <c r="BL35" s="33">
        <v>2124</v>
      </c>
      <c r="BM35" s="33">
        <v>2135</v>
      </c>
      <c r="BN35" s="33">
        <v>2113</v>
      </c>
      <c r="BO35" s="33">
        <v>2119</v>
      </c>
      <c r="BP35" s="8">
        <v>61500</v>
      </c>
      <c r="BQ35"/>
      <c r="BR35" s="31">
        <v>44153</v>
      </c>
      <c r="BS35" s="32">
        <v>0</v>
      </c>
      <c r="BT35" s="33">
        <v>1206</v>
      </c>
      <c r="BU35" s="33">
        <v>1210</v>
      </c>
      <c r="BV35" s="33">
        <v>1150</v>
      </c>
      <c r="BW35" s="33">
        <v>1175</v>
      </c>
      <c r="BX35" s="8">
        <v>10500</v>
      </c>
      <c r="BY35"/>
      <c r="BZ35" s="31">
        <v>44153</v>
      </c>
      <c r="CA35" s="32">
        <v>0</v>
      </c>
      <c r="CB35" s="33">
        <v>3110</v>
      </c>
      <c r="CC35" s="33">
        <v>3120</v>
      </c>
      <c r="CD35" s="33">
        <v>3100</v>
      </c>
      <c r="CE35" s="33">
        <v>3105</v>
      </c>
      <c r="CF35" s="8">
        <v>1300</v>
      </c>
      <c r="CH35" s="31">
        <v>44153</v>
      </c>
      <c r="CI35" s="32">
        <v>0</v>
      </c>
      <c r="CJ35" s="33">
        <v>919</v>
      </c>
      <c r="CK35" s="33">
        <v>936</v>
      </c>
      <c r="CL35" s="33">
        <v>915</v>
      </c>
      <c r="CM35" s="33">
        <v>936</v>
      </c>
      <c r="CN35" s="8">
        <v>1400</v>
      </c>
      <c r="CO35"/>
      <c r="CP35" s="31">
        <v>44153</v>
      </c>
      <c r="CQ35" s="32">
        <v>0</v>
      </c>
      <c r="CR35" s="33">
        <v>2170</v>
      </c>
      <c r="CS35" s="33">
        <v>2170</v>
      </c>
      <c r="CT35" s="33">
        <v>2170</v>
      </c>
      <c r="CU35" s="33">
        <v>2170</v>
      </c>
      <c r="CV35" s="8">
        <v>500</v>
      </c>
      <c r="CW35"/>
      <c r="CX35" s="31">
        <v>44153</v>
      </c>
      <c r="CY35" s="32">
        <v>0</v>
      </c>
      <c r="CZ35" s="33">
        <v>680</v>
      </c>
      <c r="DA35" s="33">
        <v>683</v>
      </c>
      <c r="DB35" s="33">
        <v>680</v>
      </c>
      <c r="DC35" s="33">
        <v>680</v>
      </c>
      <c r="DD35" s="8">
        <v>2500</v>
      </c>
      <c r="DE35"/>
      <c r="DF35" s="31">
        <v>44153</v>
      </c>
      <c r="DG35" s="32">
        <v>0</v>
      </c>
      <c r="DH35" s="33">
        <v>212</v>
      </c>
      <c r="DI35" s="33">
        <v>276</v>
      </c>
      <c r="DJ35" s="33">
        <v>211</v>
      </c>
      <c r="DK35" s="33">
        <v>224</v>
      </c>
      <c r="DL35" s="8">
        <v>1660800</v>
      </c>
      <c r="DM35"/>
      <c r="DN35" s="31">
        <v>44153</v>
      </c>
      <c r="DO35" s="32">
        <v>0</v>
      </c>
      <c r="DP35" s="33">
        <v>640</v>
      </c>
      <c r="DQ35" s="33">
        <v>640</v>
      </c>
      <c r="DR35" s="33">
        <v>623</v>
      </c>
      <c r="DS35" s="33">
        <v>628</v>
      </c>
      <c r="DT35" s="8">
        <v>7400</v>
      </c>
      <c r="DU35"/>
      <c r="DV35" s="31">
        <v>44153</v>
      </c>
      <c r="DW35" s="32">
        <v>0</v>
      </c>
      <c r="DX35" s="33">
        <v>4090</v>
      </c>
      <c r="DY35" s="33">
        <v>4095</v>
      </c>
      <c r="DZ35" s="33">
        <v>3955</v>
      </c>
      <c r="EA35" s="33">
        <v>3965</v>
      </c>
      <c r="EB35" s="8">
        <v>646500</v>
      </c>
      <c r="EC35"/>
      <c r="ED35" s="31">
        <v>44153</v>
      </c>
      <c r="EE35" s="32">
        <v>0</v>
      </c>
      <c r="EF35" s="33">
        <v>2227</v>
      </c>
      <c r="EG35" s="33">
        <v>2227</v>
      </c>
      <c r="EH35" s="33">
        <v>2181</v>
      </c>
      <c r="EI35" s="33">
        <v>2199</v>
      </c>
      <c r="EJ35" s="8">
        <v>18400</v>
      </c>
      <c r="EK35"/>
      <c r="EL35" s="31">
        <v>44153</v>
      </c>
      <c r="EM35" s="32">
        <v>0</v>
      </c>
      <c r="EN35" s="33">
        <v>5380</v>
      </c>
      <c r="EO35" s="33">
        <v>5420</v>
      </c>
      <c r="EP35" s="33">
        <v>5360</v>
      </c>
      <c r="EQ35" s="33">
        <v>5410</v>
      </c>
      <c r="ER35" s="8">
        <v>66100</v>
      </c>
      <c r="ES35"/>
      <c r="ET35" s="31">
        <v>44153</v>
      </c>
      <c r="EU35" s="32">
        <v>0</v>
      </c>
      <c r="EV35" s="33">
        <v>1647</v>
      </c>
      <c r="EW35" s="33">
        <v>1657</v>
      </c>
      <c r="EX35" s="33">
        <v>1633</v>
      </c>
      <c r="EY35" s="33">
        <v>1648</v>
      </c>
      <c r="EZ35" s="8">
        <v>181700</v>
      </c>
      <c r="FA35"/>
      <c r="FB35" s="31">
        <v>44153</v>
      </c>
      <c r="FC35" s="32">
        <v>0</v>
      </c>
      <c r="FD35" s="33">
        <v>284</v>
      </c>
      <c r="FE35" s="33">
        <v>288</v>
      </c>
      <c r="FF35" s="33">
        <v>282</v>
      </c>
      <c r="FG35" s="33">
        <v>287</v>
      </c>
      <c r="FH35" s="8">
        <v>50100</v>
      </c>
      <c r="FJ35" s="31">
        <v>44153</v>
      </c>
      <c r="FK35" s="32">
        <v>0</v>
      </c>
      <c r="FL35" s="33">
        <v>1435</v>
      </c>
      <c r="FM35" s="33">
        <v>1435</v>
      </c>
      <c r="FN35" s="33">
        <v>1413</v>
      </c>
      <c r="FO35" s="33">
        <v>1420</v>
      </c>
      <c r="FP35" s="8">
        <v>197600</v>
      </c>
      <c r="FQ35"/>
      <c r="FR35" s="31">
        <v>44153</v>
      </c>
      <c r="FS35" s="32">
        <v>0</v>
      </c>
      <c r="FT35" s="33">
        <v>704</v>
      </c>
      <c r="FU35" s="33">
        <v>704</v>
      </c>
      <c r="FV35" s="33">
        <v>699</v>
      </c>
      <c r="FW35" s="33">
        <v>703</v>
      </c>
      <c r="FX35" s="8">
        <v>6300</v>
      </c>
      <c r="FY35"/>
      <c r="FZ35" s="31">
        <v>44153</v>
      </c>
      <c r="GA35" s="32">
        <v>0</v>
      </c>
      <c r="GB35" s="33">
        <v>612</v>
      </c>
      <c r="GC35" s="33">
        <v>627</v>
      </c>
      <c r="GD35" s="33">
        <v>610</v>
      </c>
      <c r="GE35" s="33">
        <v>616</v>
      </c>
      <c r="GF35" s="8">
        <v>77100</v>
      </c>
      <c r="GG35"/>
      <c r="GH35" s="31">
        <v>44153</v>
      </c>
      <c r="GI35" s="32">
        <v>0</v>
      </c>
      <c r="GJ35" s="33">
        <v>749</v>
      </c>
      <c r="GK35" s="33">
        <v>759</v>
      </c>
      <c r="GL35" s="33">
        <v>746</v>
      </c>
      <c r="GM35" s="33">
        <v>749</v>
      </c>
      <c r="GN35" s="8">
        <v>30900</v>
      </c>
      <c r="GO35"/>
      <c r="GP35" s="31">
        <v>44153</v>
      </c>
      <c r="GQ35" s="32">
        <v>0</v>
      </c>
      <c r="GR35" s="33">
        <v>2376</v>
      </c>
      <c r="GS35" s="33">
        <v>2396</v>
      </c>
      <c r="GT35" s="33">
        <v>2220</v>
      </c>
      <c r="GU35" s="33">
        <v>2250</v>
      </c>
      <c r="GV35" s="8">
        <v>94700</v>
      </c>
      <c r="GW35"/>
      <c r="GX35" s="31">
        <v>44153</v>
      </c>
      <c r="GY35" s="32">
        <v>0</v>
      </c>
      <c r="GZ35" s="33">
        <v>2376</v>
      </c>
      <c r="HA35" s="33">
        <v>2396</v>
      </c>
      <c r="HB35" s="33">
        <v>2220</v>
      </c>
      <c r="HC35" s="33">
        <v>2250</v>
      </c>
      <c r="HD35" s="8">
        <v>94700</v>
      </c>
      <c r="HE35"/>
      <c r="HF35" s="31">
        <v>44153</v>
      </c>
      <c r="HG35" s="32">
        <v>0</v>
      </c>
      <c r="HH35" s="33">
        <v>1530</v>
      </c>
      <c r="HI35" s="33">
        <v>1534</v>
      </c>
      <c r="HJ35" s="33">
        <v>1497</v>
      </c>
      <c r="HK35" s="33">
        <v>1518</v>
      </c>
      <c r="HL35" s="8">
        <v>19200</v>
      </c>
      <c r="HM35"/>
      <c r="HN35" s="31">
        <v>44153</v>
      </c>
      <c r="HO35" s="32">
        <v>0</v>
      </c>
      <c r="HP35" s="33">
        <v>479</v>
      </c>
      <c r="HQ35" s="33">
        <v>504</v>
      </c>
      <c r="HR35" s="33">
        <v>472</v>
      </c>
      <c r="HS35" s="33">
        <v>497</v>
      </c>
      <c r="HT35" s="8">
        <v>97100</v>
      </c>
      <c r="HU35"/>
      <c r="HV35" s="31">
        <v>44153</v>
      </c>
      <c r="HW35" s="32">
        <v>0</v>
      </c>
      <c r="HX35" s="33">
        <v>176</v>
      </c>
      <c r="HY35" s="33">
        <v>186</v>
      </c>
      <c r="HZ35" s="33">
        <v>176</v>
      </c>
      <c r="IA35" s="33">
        <v>182</v>
      </c>
      <c r="IB35" s="8">
        <v>334000</v>
      </c>
      <c r="IC35"/>
      <c r="ID35" s="31">
        <v>44153</v>
      </c>
      <c r="IE35" s="32">
        <v>0</v>
      </c>
      <c r="IF35" s="33">
        <v>1408</v>
      </c>
      <c r="IG35" s="33">
        <v>1408</v>
      </c>
      <c r="IH35" s="33">
        <v>1408</v>
      </c>
      <c r="II35" s="33">
        <v>1408</v>
      </c>
      <c r="IJ35" s="8">
        <v>0</v>
      </c>
    </row>
    <row r="36" spans="4:244">
      <c r="F36" s="31">
        <v>44154</v>
      </c>
      <c r="G36" s="32">
        <v>0</v>
      </c>
      <c r="H36" s="33">
        <v>2834</v>
      </c>
      <c r="I36" s="33">
        <v>2846</v>
      </c>
      <c r="J36" s="33">
        <v>2812</v>
      </c>
      <c r="K36" s="33">
        <v>2838</v>
      </c>
      <c r="L36" s="8">
        <v>11600</v>
      </c>
      <c r="M36"/>
      <c r="N36" s="31">
        <v>44154</v>
      </c>
      <c r="O36" s="32">
        <v>0</v>
      </c>
      <c r="P36" s="33">
        <v>419</v>
      </c>
      <c r="Q36" s="33">
        <v>421</v>
      </c>
      <c r="R36" s="33">
        <v>415</v>
      </c>
      <c r="S36" s="33">
        <v>418</v>
      </c>
      <c r="T36" s="8">
        <v>2854400</v>
      </c>
      <c r="U36"/>
      <c r="V36" s="31">
        <v>44154</v>
      </c>
      <c r="W36" s="32">
        <v>0</v>
      </c>
      <c r="X36" s="33">
        <v>2288</v>
      </c>
      <c r="Y36" s="33">
        <v>2292</v>
      </c>
      <c r="Z36" s="33">
        <v>2261</v>
      </c>
      <c r="AA36" s="33">
        <v>2280</v>
      </c>
      <c r="AB36" s="8">
        <v>128600</v>
      </c>
      <c r="AC36"/>
      <c r="AD36" s="31">
        <v>44154</v>
      </c>
      <c r="AE36" s="32">
        <v>0</v>
      </c>
      <c r="AF36" s="33">
        <v>1000</v>
      </c>
      <c r="AG36" s="33">
        <v>1017</v>
      </c>
      <c r="AH36" s="33">
        <v>1000</v>
      </c>
      <c r="AI36" s="33">
        <v>1017</v>
      </c>
      <c r="AJ36" s="8">
        <v>1900</v>
      </c>
      <c r="AK36"/>
      <c r="AL36" s="31">
        <v>44154</v>
      </c>
      <c r="AM36" s="32">
        <v>0</v>
      </c>
      <c r="AN36" s="33">
        <v>1800</v>
      </c>
      <c r="AO36" s="33">
        <v>1806</v>
      </c>
      <c r="AP36" s="33">
        <v>1701</v>
      </c>
      <c r="AQ36" s="33">
        <v>1749</v>
      </c>
      <c r="AR36" s="8">
        <v>582600</v>
      </c>
      <c r="AS36"/>
      <c r="AT36" s="31">
        <v>44154</v>
      </c>
      <c r="AU36" s="32">
        <v>0</v>
      </c>
      <c r="AV36" s="33">
        <v>1550</v>
      </c>
      <c r="AW36" s="33">
        <v>1550</v>
      </c>
      <c r="AX36" s="33">
        <v>1532</v>
      </c>
      <c r="AY36" s="33">
        <v>1545</v>
      </c>
      <c r="AZ36" s="8">
        <v>3600</v>
      </c>
      <c r="BA36"/>
      <c r="BB36" s="31">
        <v>44154</v>
      </c>
      <c r="BC36" s="32">
        <v>0</v>
      </c>
      <c r="BD36" s="33">
        <v>3460</v>
      </c>
      <c r="BE36" s="33">
        <v>3555</v>
      </c>
      <c r="BF36" s="33">
        <v>3450</v>
      </c>
      <c r="BG36" s="33">
        <v>3510</v>
      </c>
      <c r="BH36" s="8">
        <v>89700</v>
      </c>
      <c r="BI36"/>
      <c r="BJ36" s="31">
        <v>44154</v>
      </c>
      <c r="BK36" s="32">
        <v>0</v>
      </c>
      <c r="BL36" s="33">
        <v>2117</v>
      </c>
      <c r="BM36" s="33">
        <v>2121</v>
      </c>
      <c r="BN36" s="33">
        <v>2096</v>
      </c>
      <c r="BO36" s="33">
        <v>2117</v>
      </c>
      <c r="BP36" s="8">
        <v>81000</v>
      </c>
      <c r="BQ36"/>
      <c r="BR36" s="31">
        <v>44154</v>
      </c>
      <c r="BS36" s="32">
        <v>0</v>
      </c>
      <c r="BT36" s="33">
        <v>1174</v>
      </c>
      <c r="BU36" s="33">
        <v>1174</v>
      </c>
      <c r="BV36" s="33">
        <v>1120</v>
      </c>
      <c r="BW36" s="33">
        <v>1120</v>
      </c>
      <c r="BX36" s="8">
        <v>11100</v>
      </c>
      <c r="BY36"/>
      <c r="BZ36" s="31">
        <v>44154</v>
      </c>
      <c r="CA36" s="32">
        <v>0</v>
      </c>
      <c r="CB36" s="33">
        <v>3175</v>
      </c>
      <c r="CC36" s="33">
        <v>3190</v>
      </c>
      <c r="CD36" s="33">
        <v>3105</v>
      </c>
      <c r="CE36" s="33">
        <v>3105</v>
      </c>
      <c r="CF36" s="8">
        <v>2100</v>
      </c>
      <c r="CH36" s="31">
        <v>44154</v>
      </c>
      <c r="CI36" s="32">
        <v>0</v>
      </c>
      <c r="CJ36" s="33">
        <v>921</v>
      </c>
      <c r="CK36" s="33">
        <v>936</v>
      </c>
      <c r="CL36" s="33">
        <v>914</v>
      </c>
      <c r="CM36" s="33">
        <v>925</v>
      </c>
      <c r="CN36" s="8">
        <v>3300</v>
      </c>
      <c r="CO36"/>
      <c r="CP36" s="31">
        <v>44154</v>
      </c>
      <c r="CQ36" s="32">
        <v>0</v>
      </c>
      <c r="CR36" s="33">
        <v>2170</v>
      </c>
      <c r="CS36" s="33">
        <v>2171</v>
      </c>
      <c r="CT36" s="33">
        <v>2156</v>
      </c>
      <c r="CU36" s="33">
        <v>2170</v>
      </c>
      <c r="CV36" s="8">
        <v>1900</v>
      </c>
      <c r="CW36"/>
      <c r="CX36" s="31">
        <v>44154</v>
      </c>
      <c r="CY36" s="32">
        <v>0</v>
      </c>
      <c r="CZ36" s="33">
        <v>683</v>
      </c>
      <c r="DA36" s="33">
        <v>684</v>
      </c>
      <c r="DB36" s="33">
        <v>678</v>
      </c>
      <c r="DC36" s="33">
        <v>684</v>
      </c>
      <c r="DD36" s="8">
        <v>3000</v>
      </c>
      <c r="DE36"/>
      <c r="DF36" s="31">
        <v>44154</v>
      </c>
      <c r="DG36" s="32">
        <v>0</v>
      </c>
      <c r="DH36" s="33">
        <v>221</v>
      </c>
      <c r="DI36" s="33">
        <v>256</v>
      </c>
      <c r="DJ36" s="33">
        <v>218</v>
      </c>
      <c r="DK36" s="33">
        <v>245</v>
      </c>
      <c r="DL36" s="8">
        <v>707100</v>
      </c>
      <c r="DM36"/>
      <c r="DN36" s="31">
        <v>44154</v>
      </c>
      <c r="DO36" s="32">
        <v>0</v>
      </c>
      <c r="DP36" s="33">
        <v>620</v>
      </c>
      <c r="DQ36" s="33">
        <v>623</v>
      </c>
      <c r="DR36" s="33">
        <v>615</v>
      </c>
      <c r="DS36" s="33">
        <v>617</v>
      </c>
      <c r="DT36" s="8">
        <v>7100</v>
      </c>
      <c r="DU36"/>
      <c r="DV36" s="31">
        <v>44154</v>
      </c>
      <c r="DW36" s="32">
        <v>0</v>
      </c>
      <c r="DX36" s="33">
        <v>3895</v>
      </c>
      <c r="DY36" s="33">
        <v>3920</v>
      </c>
      <c r="DZ36" s="33">
        <v>3780</v>
      </c>
      <c r="EA36" s="33">
        <v>3900</v>
      </c>
      <c r="EB36" s="8">
        <v>452600</v>
      </c>
      <c r="EC36"/>
      <c r="ED36" s="31">
        <v>44154</v>
      </c>
      <c r="EE36" s="32">
        <v>0</v>
      </c>
      <c r="EF36" s="33">
        <v>2246</v>
      </c>
      <c r="EG36" s="33">
        <v>2246</v>
      </c>
      <c r="EH36" s="33">
        <v>2165</v>
      </c>
      <c r="EI36" s="33">
        <v>2181</v>
      </c>
      <c r="EJ36" s="8">
        <v>15200</v>
      </c>
      <c r="EK36"/>
      <c r="EL36" s="31">
        <v>44154</v>
      </c>
      <c r="EM36" s="32">
        <v>0</v>
      </c>
      <c r="EN36" s="33">
        <v>5360</v>
      </c>
      <c r="EO36" s="33">
        <v>5380</v>
      </c>
      <c r="EP36" s="33">
        <v>5310</v>
      </c>
      <c r="EQ36" s="33">
        <v>5340</v>
      </c>
      <c r="ER36" s="8">
        <v>139200</v>
      </c>
      <c r="ES36"/>
      <c r="ET36" s="31">
        <v>44154</v>
      </c>
      <c r="EU36" s="32">
        <v>0</v>
      </c>
      <c r="EV36" s="33">
        <v>1634</v>
      </c>
      <c r="EW36" s="33">
        <v>1658</v>
      </c>
      <c r="EX36" s="33">
        <v>1626</v>
      </c>
      <c r="EY36" s="33">
        <v>1658</v>
      </c>
      <c r="EZ36" s="8">
        <v>223900</v>
      </c>
      <c r="FA36"/>
      <c r="FB36" s="31">
        <v>44154</v>
      </c>
      <c r="FC36" s="32">
        <v>0</v>
      </c>
      <c r="FD36" s="33">
        <v>290</v>
      </c>
      <c r="FE36" s="33">
        <v>298</v>
      </c>
      <c r="FF36" s="33">
        <v>288</v>
      </c>
      <c r="FG36" s="33">
        <v>293</v>
      </c>
      <c r="FH36" s="8">
        <v>115100</v>
      </c>
      <c r="FJ36" s="31">
        <v>44154</v>
      </c>
      <c r="FK36" s="32">
        <v>0</v>
      </c>
      <c r="FL36" s="33">
        <v>1416</v>
      </c>
      <c r="FM36" s="33">
        <v>1421</v>
      </c>
      <c r="FN36" s="33">
        <v>1408</v>
      </c>
      <c r="FO36" s="33">
        <v>1411</v>
      </c>
      <c r="FP36" s="8">
        <v>167200</v>
      </c>
      <c r="FQ36"/>
      <c r="FR36" s="31">
        <v>44154</v>
      </c>
      <c r="FS36" s="32">
        <v>0</v>
      </c>
      <c r="FT36" s="33">
        <v>705</v>
      </c>
      <c r="FU36" s="33">
        <v>707</v>
      </c>
      <c r="FV36" s="33">
        <v>703</v>
      </c>
      <c r="FW36" s="33">
        <v>707</v>
      </c>
      <c r="FX36" s="8">
        <v>3800</v>
      </c>
      <c r="FY36"/>
      <c r="FZ36" s="31">
        <v>44154</v>
      </c>
      <c r="GA36" s="32">
        <v>0</v>
      </c>
      <c r="GB36" s="33">
        <v>620</v>
      </c>
      <c r="GC36" s="33">
        <v>620</v>
      </c>
      <c r="GD36" s="33">
        <v>606</v>
      </c>
      <c r="GE36" s="33">
        <v>612</v>
      </c>
      <c r="GF36" s="8">
        <v>29600</v>
      </c>
      <c r="GG36"/>
      <c r="GH36" s="31">
        <v>44154</v>
      </c>
      <c r="GI36" s="32">
        <v>0</v>
      </c>
      <c r="GJ36" s="33">
        <v>745</v>
      </c>
      <c r="GK36" s="33">
        <v>749</v>
      </c>
      <c r="GL36" s="33">
        <v>742</v>
      </c>
      <c r="GM36" s="33">
        <v>742</v>
      </c>
      <c r="GN36" s="8">
        <v>30300</v>
      </c>
      <c r="GO36"/>
      <c r="GP36" s="31">
        <v>44154</v>
      </c>
      <c r="GQ36" s="32">
        <v>0</v>
      </c>
      <c r="GR36" s="33">
        <v>2228</v>
      </c>
      <c r="GS36" s="33">
        <v>2233</v>
      </c>
      <c r="GT36" s="33">
        <v>2130</v>
      </c>
      <c r="GU36" s="33">
        <v>2192</v>
      </c>
      <c r="GV36" s="8">
        <v>83400</v>
      </c>
      <c r="GW36"/>
      <c r="GX36" s="31">
        <v>44154</v>
      </c>
      <c r="GY36" s="32">
        <v>0</v>
      </c>
      <c r="GZ36" s="33">
        <v>2228</v>
      </c>
      <c r="HA36" s="33">
        <v>2233</v>
      </c>
      <c r="HB36" s="33">
        <v>2130</v>
      </c>
      <c r="HC36" s="33">
        <v>2192</v>
      </c>
      <c r="HD36" s="8">
        <v>83400</v>
      </c>
      <c r="HE36"/>
      <c r="HF36" s="31">
        <v>44154</v>
      </c>
      <c r="HG36" s="32">
        <v>0</v>
      </c>
      <c r="HH36" s="33">
        <v>1508</v>
      </c>
      <c r="HI36" s="33">
        <v>1508</v>
      </c>
      <c r="HJ36" s="33">
        <v>1461</v>
      </c>
      <c r="HK36" s="33">
        <v>1494</v>
      </c>
      <c r="HL36" s="8">
        <v>25000</v>
      </c>
      <c r="HM36"/>
      <c r="HN36" s="31">
        <v>44154</v>
      </c>
      <c r="HO36" s="32">
        <v>0</v>
      </c>
      <c r="HP36" s="33">
        <v>503</v>
      </c>
      <c r="HQ36" s="33">
        <v>507</v>
      </c>
      <c r="HR36" s="33">
        <v>481</v>
      </c>
      <c r="HS36" s="33">
        <v>487</v>
      </c>
      <c r="HT36" s="8">
        <v>97200</v>
      </c>
      <c r="HU36"/>
      <c r="HV36" s="31">
        <v>44154</v>
      </c>
      <c r="HW36" s="32">
        <v>0</v>
      </c>
      <c r="HX36" s="33">
        <v>181</v>
      </c>
      <c r="HY36" s="33">
        <v>185</v>
      </c>
      <c r="HZ36" s="33">
        <v>178</v>
      </c>
      <c r="IA36" s="33">
        <v>183</v>
      </c>
      <c r="IB36" s="8">
        <v>240900</v>
      </c>
      <c r="IC36"/>
      <c r="ID36" s="31">
        <v>44154</v>
      </c>
      <c r="IE36" s="32">
        <v>0</v>
      </c>
      <c r="IF36" s="33">
        <v>1408</v>
      </c>
      <c r="IG36" s="33">
        <v>1408</v>
      </c>
      <c r="IH36" s="33">
        <v>1408</v>
      </c>
      <c r="II36" s="33">
        <v>1408</v>
      </c>
      <c r="IJ36" s="8">
        <v>0</v>
      </c>
    </row>
    <row r="37" spans="4:244">
      <c r="F37" s="31">
        <v>44155</v>
      </c>
      <c r="G37" s="32">
        <v>0</v>
      </c>
      <c r="H37" s="33">
        <v>2848</v>
      </c>
      <c r="I37" s="33">
        <v>2848</v>
      </c>
      <c r="J37" s="33">
        <v>2820</v>
      </c>
      <c r="K37" s="33">
        <v>2832</v>
      </c>
      <c r="L37" s="8">
        <v>10200</v>
      </c>
      <c r="M37"/>
      <c r="N37" s="31">
        <v>44155</v>
      </c>
      <c r="O37" s="32">
        <v>0</v>
      </c>
      <c r="P37" s="33">
        <v>420</v>
      </c>
      <c r="Q37" s="33">
        <v>428</v>
      </c>
      <c r="R37" s="33">
        <v>419</v>
      </c>
      <c r="S37" s="33">
        <v>428</v>
      </c>
      <c r="T37" s="8">
        <v>1956800</v>
      </c>
      <c r="U37"/>
      <c r="V37" s="31">
        <v>44155</v>
      </c>
      <c r="W37" s="32">
        <v>0</v>
      </c>
      <c r="X37" s="33">
        <v>2277</v>
      </c>
      <c r="Y37" s="33">
        <v>2297</v>
      </c>
      <c r="Z37" s="33">
        <v>2268</v>
      </c>
      <c r="AA37" s="33">
        <v>2297</v>
      </c>
      <c r="AB37" s="8">
        <v>106500</v>
      </c>
      <c r="AC37"/>
      <c r="AD37" s="31">
        <v>44155</v>
      </c>
      <c r="AE37" s="32">
        <v>0</v>
      </c>
      <c r="AF37" s="33">
        <v>1004</v>
      </c>
      <c r="AG37" s="33">
        <v>1014</v>
      </c>
      <c r="AH37" s="33">
        <v>1004</v>
      </c>
      <c r="AI37" s="33">
        <v>1011</v>
      </c>
      <c r="AJ37" s="8">
        <v>1800</v>
      </c>
      <c r="AK37"/>
      <c r="AL37" s="31">
        <v>44155</v>
      </c>
      <c r="AM37" s="32">
        <v>0</v>
      </c>
      <c r="AN37" s="33">
        <v>1727</v>
      </c>
      <c r="AO37" s="33">
        <v>1737</v>
      </c>
      <c r="AP37" s="33">
        <v>1703</v>
      </c>
      <c r="AQ37" s="33">
        <v>1712</v>
      </c>
      <c r="AR37" s="8">
        <v>279800</v>
      </c>
      <c r="AS37"/>
      <c r="AT37" s="31">
        <v>44155</v>
      </c>
      <c r="AU37" s="32">
        <v>0</v>
      </c>
      <c r="AV37" s="33">
        <v>1547</v>
      </c>
      <c r="AW37" s="33">
        <v>1547</v>
      </c>
      <c r="AX37" s="33">
        <v>1547</v>
      </c>
      <c r="AY37" s="33">
        <v>1547</v>
      </c>
      <c r="AZ37" s="8">
        <v>600</v>
      </c>
      <c r="BA37"/>
      <c r="BB37" s="31">
        <v>44155</v>
      </c>
      <c r="BC37" s="32">
        <v>0</v>
      </c>
      <c r="BD37" s="33">
        <v>3510</v>
      </c>
      <c r="BE37" s="33">
        <v>3520</v>
      </c>
      <c r="BF37" s="33">
        <v>3480</v>
      </c>
      <c r="BG37" s="33">
        <v>3505</v>
      </c>
      <c r="BH37" s="8">
        <v>67400</v>
      </c>
      <c r="BI37"/>
      <c r="BJ37" s="31">
        <v>44155</v>
      </c>
      <c r="BK37" s="32">
        <v>0</v>
      </c>
      <c r="BL37" s="33">
        <v>2120</v>
      </c>
      <c r="BM37" s="33">
        <v>2139</v>
      </c>
      <c r="BN37" s="33">
        <v>2115</v>
      </c>
      <c r="BO37" s="33">
        <v>2134</v>
      </c>
      <c r="BP37" s="8">
        <v>60500</v>
      </c>
      <c r="BQ37"/>
      <c r="BR37" s="31">
        <v>44155</v>
      </c>
      <c r="BS37" s="32">
        <v>0</v>
      </c>
      <c r="BT37" s="33">
        <v>1120</v>
      </c>
      <c r="BU37" s="33">
        <v>1168</v>
      </c>
      <c r="BV37" s="33">
        <v>1115</v>
      </c>
      <c r="BW37" s="33">
        <v>1164</v>
      </c>
      <c r="BX37" s="8">
        <v>8400</v>
      </c>
      <c r="BY37"/>
      <c r="BZ37" s="31">
        <v>44155</v>
      </c>
      <c r="CA37" s="32">
        <v>0</v>
      </c>
      <c r="CB37" s="33">
        <v>3145</v>
      </c>
      <c r="CC37" s="33">
        <v>3145</v>
      </c>
      <c r="CD37" s="33">
        <v>3100</v>
      </c>
      <c r="CE37" s="33">
        <v>3110</v>
      </c>
      <c r="CF37" s="8">
        <v>700</v>
      </c>
      <c r="CH37" s="31">
        <v>44155</v>
      </c>
      <c r="CI37" s="32">
        <v>0</v>
      </c>
      <c r="CJ37" s="33">
        <v>912</v>
      </c>
      <c r="CK37" s="33">
        <v>926</v>
      </c>
      <c r="CL37" s="33">
        <v>911</v>
      </c>
      <c r="CM37" s="33">
        <v>923</v>
      </c>
      <c r="CN37" s="8">
        <v>1600</v>
      </c>
      <c r="CO37"/>
      <c r="CP37" s="31">
        <v>44155</v>
      </c>
      <c r="CQ37" s="32">
        <v>0</v>
      </c>
      <c r="CR37" s="33">
        <v>2170</v>
      </c>
      <c r="CS37" s="33">
        <v>2171</v>
      </c>
      <c r="CT37" s="33">
        <v>2169</v>
      </c>
      <c r="CU37" s="33">
        <v>2171</v>
      </c>
      <c r="CV37" s="8">
        <v>1000</v>
      </c>
      <c r="CW37"/>
      <c r="CX37" s="31">
        <v>44155</v>
      </c>
      <c r="CY37" s="32">
        <v>0</v>
      </c>
      <c r="CZ37" s="33">
        <v>684</v>
      </c>
      <c r="DA37" s="33">
        <v>688</v>
      </c>
      <c r="DB37" s="33">
        <v>677</v>
      </c>
      <c r="DC37" s="33">
        <v>682</v>
      </c>
      <c r="DD37" s="8">
        <v>2100</v>
      </c>
      <c r="DE37"/>
      <c r="DF37" s="31">
        <v>44155</v>
      </c>
      <c r="DG37" s="32">
        <v>0</v>
      </c>
      <c r="DH37" s="33">
        <v>241</v>
      </c>
      <c r="DI37" s="33">
        <v>254</v>
      </c>
      <c r="DJ37" s="33">
        <v>231</v>
      </c>
      <c r="DK37" s="33">
        <v>250</v>
      </c>
      <c r="DL37" s="8">
        <v>293800</v>
      </c>
      <c r="DM37"/>
      <c r="DN37" s="31">
        <v>44155</v>
      </c>
      <c r="DO37" s="32">
        <v>0</v>
      </c>
      <c r="DP37" s="33">
        <v>615</v>
      </c>
      <c r="DQ37" s="33">
        <v>629</v>
      </c>
      <c r="DR37" s="33">
        <v>611</v>
      </c>
      <c r="DS37" s="33">
        <v>629</v>
      </c>
      <c r="DT37" s="8">
        <v>12000</v>
      </c>
      <c r="DU37"/>
      <c r="DV37" s="31">
        <v>44155</v>
      </c>
      <c r="DW37" s="32">
        <v>0</v>
      </c>
      <c r="DX37" s="33">
        <v>3890</v>
      </c>
      <c r="DY37" s="33">
        <v>3970</v>
      </c>
      <c r="DZ37" s="33">
        <v>3855</v>
      </c>
      <c r="EA37" s="33">
        <v>3960</v>
      </c>
      <c r="EB37" s="8">
        <v>298100</v>
      </c>
      <c r="EC37"/>
      <c r="ED37" s="31">
        <v>44155</v>
      </c>
      <c r="EE37" s="32">
        <v>0</v>
      </c>
      <c r="EF37" s="33">
        <v>2164</v>
      </c>
      <c r="EG37" s="33">
        <v>2180</v>
      </c>
      <c r="EH37" s="33">
        <v>2161</v>
      </c>
      <c r="EI37" s="33">
        <v>2164</v>
      </c>
      <c r="EJ37" s="8">
        <v>12500</v>
      </c>
      <c r="EK37"/>
      <c r="EL37" s="31">
        <v>44155</v>
      </c>
      <c r="EM37" s="32">
        <v>0</v>
      </c>
      <c r="EN37" s="33">
        <v>5330</v>
      </c>
      <c r="EO37" s="33">
        <v>5450</v>
      </c>
      <c r="EP37" s="33">
        <v>5320</v>
      </c>
      <c r="EQ37" s="33">
        <v>5400</v>
      </c>
      <c r="ER37" s="8">
        <v>94400</v>
      </c>
      <c r="ES37"/>
      <c r="ET37" s="31">
        <v>44155</v>
      </c>
      <c r="EU37" s="32">
        <v>0</v>
      </c>
      <c r="EV37" s="33">
        <v>1634</v>
      </c>
      <c r="EW37" s="33">
        <v>1646</v>
      </c>
      <c r="EX37" s="33">
        <v>1621</v>
      </c>
      <c r="EY37" s="33">
        <v>1636</v>
      </c>
      <c r="EZ37" s="8">
        <v>208100</v>
      </c>
      <c r="FA37"/>
      <c r="FB37" s="31">
        <v>44155</v>
      </c>
      <c r="FC37" s="32">
        <v>0</v>
      </c>
      <c r="FD37" s="33">
        <v>292</v>
      </c>
      <c r="FE37" s="33">
        <v>297</v>
      </c>
      <c r="FF37" s="33">
        <v>285</v>
      </c>
      <c r="FG37" s="33">
        <v>290</v>
      </c>
      <c r="FH37" s="8">
        <v>54600</v>
      </c>
      <c r="FJ37" s="31">
        <v>44155</v>
      </c>
      <c r="FK37" s="32">
        <v>0</v>
      </c>
      <c r="FL37" s="33">
        <v>1404</v>
      </c>
      <c r="FM37" s="33">
        <v>1465</v>
      </c>
      <c r="FN37" s="33">
        <v>1385</v>
      </c>
      <c r="FO37" s="33">
        <v>1435</v>
      </c>
      <c r="FP37" s="8">
        <v>303500</v>
      </c>
      <c r="FQ37"/>
      <c r="FR37" s="31">
        <v>44155</v>
      </c>
      <c r="FS37" s="32">
        <v>0</v>
      </c>
      <c r="FT37" s="33">
        <v>707</v>
      </c>
      <c r="FU37" s="33">
        <v>707</v>
      </c>
      <c r="FV37" s="33">
        <v>703</v>
      </c>
      <c r="FW37" s="33">
        <v>703</v>
      </c>
      <c r="FX37" s="8">
        <v>2800</v>
      </c>
      <c r="FY37"/>
      <c r="FZ37" s="31">
        <v>44155</v>
      </c>
      <c r="GA37" s="32">
        <v>0</v>
      </c>
      <c r="GB37" s="33">
        <v>611</v>
      </c>
      <c r="GC37" s="33">
        <v>613</v>
      </c>
      <c r="GD37" s="33">
        <v>606</v>
      </c>
      <c r="GE37" s="33">
        <v>610</v>
      </c>
      <c r="GF37" s="8">
        <v>27400</v>
      </c>
      <c r="GG37"/>
      <c r="GH37" s="31">
        <v>44155</v>
      </c>
      <c r="GI37" s="32">
        <v>0</v>
      </c>
      <c r="GJ37" s="33">
        <v>741</v>
      </c>
      <c r="GK37" s="33">
        <v>749</v>
      </c>
      <c r="GL37" s="33">
        <v>740</v>
      </c>
      <c r="GM37" s="33">
        <v>748</v>
      </c>
      <c r="GN37" s="8">
        <v>33400</v>
      </c>
      <c r="GO37"/>
      <c r="GP37" s="31">
        <v>44155</v>
      </c>
      <c r="GQ37" s="32">
        <v>0</v>
      </c>
      <c r="GR37" s="33">
        <v>2192</v>
      </c>
      <c r="GS37" s="33">
        <v>2268</v>
      </c>
      <c r="GT37" s="33">
        <v>2150</v>
      </c>
      <c r="GU37" s="33">
        <v>2232</v>
      </c>
      <c r="GV37" s="8">
        <v>47500</v>
      </c>
      <c r="GW37"/>
      <c r="GX37" s="31">
        <v>44155</v>
      </c>
      <c r="GY37" s="32">
        <v>0</v>
      </c>
      <c r="GZ37" s="33">
        <v>2192</v>
      </c>
      <c r="HA37" s="33">
        <v>2268</v>
      </c>
      <c r="HB37" s="33">
        <v>2150</v>
      </c>
      <c r="HC37" s="33">
        <v>2232</v>
      </c>
      <c r="HD37" s="8">
        <v>47500</v>
      </c>
      <c r="HE37"/>
      <c r="HF37" s="31">
        <v>44155</v>
      </c>
      <c r="HG37" s="32">
        <v>0</v>
      </c>
      <c r="HH37" s="33">
        <v>1489</v>
      </c>
      <c r="HI37" s="33">
        <v>1524</v>
      </c>
      <c r="HJ37" s="33">
        <v>1471</v>
      </c>
      <c r="HK37" s="33">
        <v>1520</v>
      </c>
      <c r="HL37" s="8">
        <v>14800</v>
      </c>
      <c r="HM37"/>
      <c r="HN37" s="31">
        <v>44155</v>
      </c>
      <c r="HO37" s="32">
        <v>0</v>
      </c>
      <c r="HP37" s="33">
        <v>487</v>
      </c>
      <c r="HQ37" s="33">
        <v>493</v>
      </c>
      <c r="HR37" s="33">
        <v>483</v>
      </c>
      <c r="HS37" s="33">
        <v>488</v>
      </c>
      <c r="HT37" s="8">
        <v>23900</v>
      </c>
      <c r="HU37"/>
      <c r="HV37" s="31">
        <v>44155</v>
      </c>
      <c r="HW37" s="32">
        <v>0</v>
      </c>
      <c r="HX37" s="33">
        <v>181</v>
      </c>
      <c r="HY37" s="33">
        <v>184</v>
      </c>
      <c r="HZ37" s="33">
        <v>179</v>
      </c>
      <c r="IA37" s="33">
        <v>181</v>
      </c>
      <c r="IB37" s="8">
        <v>194100</v>
      </c>
      <c r="IC37"/>
      <c r="ID37" s="31">
        <v>44155</v>
      </c>
      <c r="IE37" s="32">
        <v>0</v>
      </c>
      <c r="IF37" s="33">
        <v>1408</v>
      </c>
      <c r="IG37" s="33">
        <v>1408</v>
      </c>
      <c r="IH37" s="33">
        <v>1408</v>
      </c>
      <c r="II37" s="33">
        <v>1408</v>
      </c>
      <c r="IJ37" s="8">
        <v>0</v>
      </c>
    </row>
    <row r="38" spans="4:244">
      <c r="F38" s="31">
        <v>44159</v>
      </c>
      <c r="G38" s="32">
        <v>0</v>
      </c>
      <c r="H38" s="33">
        <v>2850</v>
      </c>
      <c r="I38" s="33">
        <v>2860</v>
      </c>
      <c r="J38" s="33">
        <v>2806</v>
      </c>
      <c r="K38" s="33">
        <v>2807</v>
      </c>
      <c r="L38" s="8">
        <v>20100</v>
      </c>
      <c r="M38"/>
      <c r="N38" s="31">
        <v>44159</v>
      </c>
      <c r="O38" s="32">
        <v>0</v>
      </c>
      <c r="P38" s="33">
        <v>432</v>
      </c>
      <c r="Q38" s="33">
        <v>434</v>
      </c>
      <c r="R38" s="33">
        <v>425</v>
      </c>
      <c r="S38" s="33">
        <v>425</v>
      </c>
      <c r="T38" s="8">
        <v>1799300</v>
      </c>
      <c r="U38"/>
      <c r="V38" s="31">
        <v>44159</v>
      </c>
      <c r="W38" s="32">
        <v>0</v>
      </c>
      <c r="X38" s="33">
        <v>2301</v>
      </c>
      <c r="Y38" s="33">
        <v>2309</v>
      </c>
      <c r="Z38" s="33">
        <v>2275</v>
      </c>
      <c r="AA38" s="33">
        <v>2275</v>
      </c>
      <c r="AB38" s="8">
        <v>162900</v>
      </c>
      <c r="AC38"/>
      <c r="AD38" s="31">
        <v>44159</v>
      </c>
      <c r="AE38" s="32">
        <v>0</v>
      </c>
      <c r="AF38" s="33">
        <v>1019</v>
      </c>
      <c r="AG38" s="33">
        <v>1019</v>
      </c>
      <c r="AH38" s="33">
        <v>999</v>
      </c>
      <c r="AI38" s="33">
        <v>1000</v>
      </c>
      <c r="AJ38" s="8">
        <v>3300</v>
      </c>
      <c r="AK38"/>
      <c r="AL38" s="31">
        <v>44159</v>
      </c>
      <c r="AM38" s="32">
        <v>0</v>
      </c>
      <c r="AN38" s="33">
        <v>1750</v>
      </c>
      <c r="AO38" s="33">
        <v>1769</v>
      </c>
      <c r="AP38" s="33">
        <v>1742</v>
      </c>
      <c r="AQ38" s="33">
        <v>1758</v>
      </c>
      <c r="AR38" s="8">
        <v>157700</v>
      </c>
      <c r="AS38"/>
      <c r="AT38" s="31">
        <v>44159</v>
      </c>
      <c r="AU38" s="32">
        <v>0</v>
      </c>
      <c r="AV38" s="33">
        <v>1587</v>
      </c>
      <c r="AW38" s="33">
        <v>1591</v>
      </c>
      <c r="AX38" s="33">
        <v>1585</v>
      </c>
      <c r="AY38" s="33">
        <v>1586</v>
      </c>
      <c r="AZ38" s="8">
        <v>4800</v>
      </c>
      <c r="BA38"/>
      <c r="BB38" s="31">
        <v>44159</v>
      </c>
      <c r="BC38" s="32">
        <v>0</v>
      </c>
      <c r="BD38" s="33">
        <v>3560</v>
      </c>
      <c r="BE38" s="33">
        <v>3560</v>
      </c>
      <c r="BF38" s="33">
        <v>3475</v>
      </c>
      <c r="BG38" s="33">
        <v>3495</v>
      </c>
      <c r="BH38" s="8">
        <v>96800</v>
      </c>
      <c r="BI38"/>
      <c r="BJ38" s="31">
        <v>44159</v>
      </c>
      <c r="BK38" s="32">
        <v>0</v>
      </c>
      <c r="BL38" s="33">
        <v>2146</v>
      </c>
      <c r="BM38" s="33">
        <v>2147</v>
      </c>
      <c r="BN38" s="33">
        <v>2119</v>
      </c>
      <c r="BO38" s="33">
        <v>2119</v>
      </c>
      <c r="BP38" s="8">
        <v>105000</v>
      </c>
      <c r="BQ38"/>
      <c r="BR38" s="31">
        <v>44159</v>
      </c>
      <c r="BS38" s="32">
        <v>0</v>
      </c>
      <c r="BT38" s="33">
        <v>1151</v>
      </c>
      <c r="BU38" s="33">
        <v>1184</v>
      </c>
      <c r="BV38" s="33">
        <v>1150</v>
      </c>
      <c r="BW38" s="33">
        <v>1178</v>
      </c>
      <c r="BX38" s="8">
        <v>10700</v>
      </c>
      <c r="BY38"/>
      <c r="BZ38" s="31">
        <v>44159</v>
      </c>
      <c r="CA38" s="32">
        <v>0</v>
      </c>
      <c r="CB38" s="33">
        <v>3115</v>
      </c>
      <c r="CC38" s="33">
        <v>3210</v>
      </c>
      <c r="CD38" s="33">
        <v>3115</v>
      </c>
      <c r="CE38" s="33">
        <v>3190</v>
      </c>
      <c r="CF38" s="8">
        <v>3300</v>
      </c>
      <c r="CH38" s="31">
        <v>44159</v>
      </c>
      <c r="CI38" s="32">
        <v>0</v>
      </c>
      <c r="CJ38" s="33">
        <v>923</v>
      </c>
      <c r="CK38" s="33">
        <v>1000</v>
      </c>
      <c r="CL38" s="33">
        <v>923</v>
      </c>
      <c r="CM38" s="33">
        <v>989</v>
      </c>
      <c r="CN38" s="8">
        <v>11500</v>
      </c>
      <c r="CO38"/>
      <c r="CP38" s="31">
        <v>44159</v>
      </c>
      <c r="CQ38" s="32">
        <v>0</v>
      </c>
      <c r="CR38" s="33">
        <v>2172</v>
      </c>
      <c r="CS38" s="33">
        <v>2190</v>
      </c>
      <c r="CT38" s="33">
        <v>2172</v>
      </c>
      <c r="CU38" s="33">
        <v>2190</v>
      </c>
      <c r="CV38" s="8">
        <v>1000</v>
      </c>
      <c r="CW38"/>
      <c r="CX38" s="31">
        <v>44159</v>
      </c>
      <c r="CY38" s="32">
        <v>0</v>
      </c>
      <c r="CZ38" s="33">
        <v>688</v>
      </c>
      <c r="DA38" s="33">
        <v>688</v>
      </c>
      <c r="DB38" s="33">
        <v>682</v>
      </c>
      <c r="DC38" s="33">
        <v>687</v>
      </c>
      <c r="DD38" s="8">
        <v>4300</v>
      </c>
      <c r="DE38"/>
      <c r="DF38" s="31">
        <v>44159</v>
      </c>
      <c r="DG38" s="32">
        <v>0</v>
      </c>
      <c r="DH38" s="33">
        <v>258</v>
      </c>
      <c r="DI38" s="33">
        <v>270</v>
      </c>
      <c r="DJ38" s="33">
        <v>243</v>
      </c>
      <c r="DK38" s="33">
        <v>247</v>
      </c>
      <c r="DL38" s="8">
        <v>307800</v>
      </c>
      <c r="DM38"/>
      <c r="DN38" s="31">
        <v>44159</v>
      </c>
      <c r="DO38" s="32">
        <v>0</v>
      </c>
      <c r="DP38" s="33">
        <v>623</v>
      </c>
      <c r="DQ38" s="33">
        <v>650</v>
      </c>
      <c r="DR38" s="33">
        <v>623</v>
      </c>
      <c r="DS38" s="33">
        <v>637</v>
      </c>
      <c r="DT38" s="8">
        <v>8000</v>
      </c>
      <c r="DU38"/>
      <c r="DV38" s="31">
        <v>44159</v>
      </c>
      <c r="DW38" s="32">
        <v>0</v>
      </c>
      <c r="DX38" s="33">
        <v>4065</v>
      </c>
      <c r="DY38" s="33">
        <v>4240</v>
      </c>
      <c r="DZ38" s="33">
        <v>4015</v>
      </c>
      <c r="EA38" s="33">
        <v>4210</v>
      </c>
      <c r="EB38" s="8">
        <v>899400</v>
      </c>
      <c r="EC38"/>
      <c r="ED38" s="31">
        <v>44159</v>
      </c>
      <c r="EE38" s="32">
        <v>0</v>
      </c>
      <c r="EF38" s="33">
        <v>2230</v>
      </c>
      <c r="EG38" s="33">
        <v>2247</v>
      </c>
      <c r="EH38" s="33">
        <v>2216</v>
      </c>
      <c r="EI38" s="33">
        <v>2218</v>
      </c>
      <c r="EJ38" s="8">
        <v>27500</v>
      </c>
      <c r="EK38"/>
      <c r="EL38" s="31">
        <v>44159</v>
      </c>
      <c r="EM38" s="32">
        <v>0</v>
      </c>
      <c r="EN38" s="33">
        <v>5500</v>
      </c>
      <c r="EO38" s="33">
        <v>5590</v>
      </c>
      <c r="EP38" s="33">
        <v>5480</v>
      </c>
      <c r="EQ38" s="33">
        <v>5530</v>
      </c>
      <c r="ER38" s="8">
        <v>135400</v>
      </c>
      <c r="ES38"/>
      <c r="ET38" s="31">
        <v>44159</v>
      </c>
      <c r="EU38" s="32">
        <v>0</v>
      </c>
      <c r="EV38" s="33">
        <v>1660</v>
      </c>
      <c r="EW38" s="33">
        <v>1675</v>
      </c>
      <c r="EX38" s="33">
        <v>1653</v>
      </c>
      <c r="EY38" s="33">
        <v>1664</v>
      </c>
      <c r="EZ38" s="8">
        <v>277700</v>
      </c>
      <c r="FA38"/>
      <c r="FB38" s="31">
        <v>44159</v>
      </c>
      <c r="FC38" s="32">
        <v>0</v>
      </c>
      <c r="FD38" s="33">
        <v>293</v>
      </c>
      <c r="FE38" s="33">
        <v>296</v>
      </c>
      <c r="FF38" s="33">
        <v>288</v>
      </c>
      <c r="FG38" s="33">
        <v>290</v>
      </c>
      <c r="FH38" s="8">
        <v>24200</v>
      </c>
      <c r="FJ38" s="31">
        <v>44159</v>
      </c>
      <c r="FK38" s="32">
        <v>0</v>
      </c>
      <c r="FL38" s="33">
        <v>1450</v>
      </c>
      <c r="FM38" s="33">
        <v>1463</v>
      </c>
      <c r="FN38" s="33">
        <v>1442</v>
      </c>
      <c r="FO38" s="33">
        <v>1443</v>
      </c>
      <c r="FP38" s="8">
        <v>271000</v>
      </c>
      <c r="FQ38"/>
      <c r="FR38" s="31">
        <v>44159</v>
      </c>
      <c r="FS38" s="32">
        <v>0</v>
      </c>
      <c r="FT38" s="33">
        <v>708</v>
      </c>
      <c r="FU38" s="33">
        <v>709</v>
      </c>
      <c r="FV38" s="33">
        <v>704</v>
      </c>
      <c r="FW38" s="33">
        <v>708</v>
      </c>
      <c r="FX38" s="8">
        <v>4400</v>
      </c>
      <c r="FY38"/>
      <c r="FZ38" s="31">
        <v>44159</v>
      </c>
      <c r="GA38" s="32">
        <v>0</v>
      </c>
      <c r="GB38" s="33">
        <v>620</v>
      </c>
      <c r="GC38" s="33">
        <v>637</v>
      </c>
      <c r="GD38" s="33">
        <v>620</v>
      </c>
      <c r="GE38" s="33">
        <v>630</v>
      </c>
      <c r="GF38" s="8">
        <v>111300</v>
      </c>
      <c r="GG38"/>
      <c r="GH38" s="31">
        <v>44159</v>
      </c>
      <c r="GI38" s="32">
        <v>0</v>
      </c>
      <c r="GJ38" s="33">
        <v>750</v>
      </c>
      <c r="GK38" s="33">
        <v>757</v>
      </c>
      <c r="GL38" s="33">
        <v>732</v>
      </c>
      <c r="GM38" s="33">
        <v>742</v>
      </c>
      <c r="GN38" s="8">
        <v>78500</v>
      </c>
      <c r="GO38"/>
      <c r="GP38" s="31">
        <v>44159</v>
      </c>
      <c r="GQ38" s="32">
        <v>0</v>
      </c>
      <c r="GR38" s="33">
        <v>2252</v>
      </c>
      <c r="GS38" s="33">
        <v>2300</v>
      </c>
      <c r="GT38" s="33">
        <v>2208</v>
      </c>
      <c r="GU38" s="33">
        <v>2228</v>
      </c>
      <c r="GV38" s="8">
        <v>55500</v>
      </c>
      <c r="GW38"/>
      <c r="GX38" s="31">
        <v>44159</v>
      </c>
      <c r="GY38" s="32">
        <v>0</v>
      </c>
      <c r="GZ38" s="33">
        <v>2252</v>
      </c>
      <c r="HA38" s="33">
        <v>2300</v>
      </c>
      <c r="HB38" s="33">
        <v>2208</v>
      </c>
      <c r="HC38" s="33">
        <v>2228</v>
      </c>
      <c r="HD38" s="8">
        <v>55500</v>
      </c>
      <c r="HE38"/>
      <c r="HF38" s="31">
        <v>44159</v>
      </c>
      <c r="HG38" s="32">
        <v>0</v>
      </c>
      <c r="HH38" s="33">
        <v>1549</v>
      </c>
      <c r="HI38" s="33">
        <v>1568</v>
      </c>
      <c r="HJ38" s="33">
        <v>1523</v>
      </c>
      <c r="HK38" s="33">
        <v>1530</v>
      </c>
      <c r="HL38" s="8">
        <v>20800</v>
      </c>
      <c r="HM38"/>
      <c r="HN38" s="31">
        <v>44159</v>
      </c>
      <c r="HO38" s="32">
        <v>0</v>
      </c>
      <c r="HP38" s="33">
        <v>500</v>
      </c>
      <c r="HQ38" s="33">
        <v>500</v>
      </c>
      <c r="HR38" s="33">
        <v>488</v>
      </c>
      <c r="HS38" s="33">
        <v>497</v>
      </c>
      <c r="HT38" s="8">
        <v>60800</v>
      </c>
      <c r="HU38"/>
      <c r="HV38" s="31">
        <v>44159</v>
      </c>
      <c r="HW38" s="32">
        <v>0</v>
      </c>
      <c r="HX38" s="33">
        <v>183</v>
      </c>
      <c r="HY38" s="33">
        <v>185</v>
      </c>
      <c r="HZ38" s="33">
        <v>182</v>
      </c>
      <c r="IA38" s="33">
        <v>183</v>
      </c>
      <c r="IB38" s="8">
        <v>215200</v>
      </c>
      <c r="IC38"/>
      <c r="ID38" s="31">
        <v>44159</v>
      </c>
      <c r="IE38" s="32">
        <v>0</v>
      </c>
      <c r="IF38" s="33">
        <v>1439</v>
      </c>
      <c r="IG38" s="33">
        <v>1439</v>
      </c>
      <c r="IH38" s="33">
        <v>1408</v>
      </c>
      <c r="II38" s="33">
        <v>1408</v>
      </c>
      <c r="IJ38" s="8">
        <v>1500</v>
      </c>
    </row>
    <row r="39" spans="4:244">
      <c r="F39" s="31">
        <v>44160</v>
      </c>
      <c r="G39" s="32">
        <v>0</v>
      </c>
      <c r="H39" s="33">
        <v>2839</v>
      </c>
      <c r="I39" s="33">
        <v>2846</v>
      </c>
      <c r="J39" s="33">
        <v>2795</v>
      </c>
      <c r="K39" s="33">
        <v>2831</v>
      </c>
      <c r="L39" s="8">
        <v>27800</v>
      </c>
      <c r="M39"/>
      <c r="N39" s="31">
        <v>44160</v>
      </c>
      <c r="O39" s="32">
        <v>0</v>
      </c>
      <c r="P39" s="33">
        <v>428</v>
      </c>
      <c r="Q39" s="33">
        <v>428</v>
      </c>
      <c r="R39" s="33">
        <v>418</v>
      </c>
      <c r="S39" s="33">
        <v>418</v>
      </c>
      <c r="T39" s="8">
        <v>2547800</v>
      </c>
      <c r="U39"/>
      <c r="V39" s="31">
        <v>44160</v>
      </c>
      <c r="W39" s="32">
        <v>0</v>
      </c>
      <c r="X39" s="33">
        <v>2292</v>
      </c>
      <c r="Y39" s="33">
        <v>2292</v>
      </c>
      <c r="Z39" s="33">
        <v>2231</v>
      </c>
      <c r="AA39" s="33">
        <v>2232</v>
      </c>
      <c r="AB39" s="8">
        <v>210200</v>
      </c>
      <c r="AC39"/>
      <c r="AD39" s="31">
        <v>44160</v>
      </c>
      <c r="AE39" s="32">
        <v>0</v>
      </c>
      <c r="AF39" s="33">
        <v>1012</v>
      </c>
      <c r="AG39" s="33">
        <v>1012</v>
      </c>
      <c r="AH39" s="33">
        <v>996</v>
      </c>
      <c r="AI39" s="33">
        <v>1002</v>
      </c>
      <c r="AJ39" s="8">
        <v>1200</v>
      </c>
      <c r="AK39"/>
      <c r="AL39" s="31">
        <v>44160</v>
      </c>
      <c r="AM39" s="32">
        <v>0</v>
      </c>
      <c r="AN39" s="33">
        <v>1780</v>
      </c>
      <c r="AO39" s="33">
        <v>1862</v>
      </c>
      <c r="AP39" s="33">
        <v>1770</v>
      </c>
      <c r="AQ39" s="33">
        <v>1860</v>
      </c>
      <c r="AR39" s="8">
        <v>311000</v>
      </c>
      <c r="AS39"/>
      <c r="AT39" s="31">
        <v>44160</v>
      </c>
      <c r="AU39" s="32">
        <v>0</v>
      </c>
      <c r="AV39" s="33">
        <v>1571</v>
      </c>
      <c r="AW39" s="33">
        <v>1589</v>
      </c>
      <c r="AX39" s="33">
        <v>1557</v>
      </c>
      <c r="AY39" s="33">
        <v>1557</v>
      </c>
      <c r="AZ39" s="8">
        <v>6300</v>
      </c>
      <c r="BA39"/>
      <c r="BB39" s="31">
        <v>44160</v>
      </c>
      <c r="BC39" s="32">
        <v>0</v>
      </c>
      <c r="BD39" s="33">
        <v>3530</v>
      </c>
      <c r="BE39" s="33">
        <v>3555</v>
      </c>
      <c r="BF39" s="33">
        <v>3490</v>
      </c>
      <c r="BG39" s="33">
        <v>3515</v>
      </c>
      <c r="BH39" s="8">
        <v>188400</v>
      </c>
      <c r="BI39"/>
      <c r="BJ39" s="31">
        <v>44160</v>
      </c>
      <c r="BK39" s="32">
        <v>0</v>
      </c>
      <c r="BL39" s="33">
        <v>2132</v>
      </c>
      <c r="BM39" s="33">
        <v>2141</v>
      </c>
      <c r="BN39" s="33">
        <v>2105</v>
      </c>
      <c r="BO39" s="33">
        <v>2105</v>
      </c>
      <c r="BP39" s="8">
        <v>67400</v>
      </c>
      <c r="BQ39"/>
      <c r="BR39" s="31">
        <v>44160</v>
      </c>
      <c r="BS39" s="32">
        <v>0</v>
      </c>
      <c r="BT39" s="33">
        <v>1176</v>
      </c>
      <c r="BU39" s="33">
        <v>1218</v>
      </c>
      <c r="BV39" s="33">
        <v>1176</v>
      </c>
      <c r="BW39" s="33">
        <v>1199</v>
      </c>
      <c r="BX39" s="8">
        <v>11500</v>
      </c>
      <c r="BY39"/>
      <c r="BZ39" s="31">
        <v>44160</v>
      </c>
      <c r="CA39" s="32">
        <v>0</v>
      </c>
      <c r="CB39" s="33">
        <v>3150</v>
      </c>
      <c r="CC39" s="33">
        <v>3170</v>
      </c>
      <c r="CD39" s="33">
        <v>3125</v>
      </c>
      <c r="CE39" s="33">
        <v>3165</v>
      </c>
      <c r="CF39" s="8">
        <v>1700</v>
      </c>
      <c r="CH39" s="31">
        <v>44160</v>
      </c>
      <c r="CI39" s="32">
        <v>0</v>
      </c>
      <c r="CJ39" s="33">
        <v>1064</v>
      </c>
      <c r="CK39" s="33">
        <v>1139</v>
      </c>
      <c r="CL39" s="33">
        <v>1041</v>
      </c>
      <c r="CM39" s="33">
        <v>1127</v>
      </c>
      <c r="CN39" s="8">
        <v>65100</v>
      </c>
      <c r="CO39"/>
      <c r="CP39" s="31">
        <v>44160</v>
      </c>
      <c r="CQ39" s="32">
        <v>0</v>
      </c>
      <c r="CR39" s="33">
        <v>2190</v>
      </c>
      <c r="CS39" s="33">
        <v>2207</v>
      </c>
      <c r="CT39" s="33">
        <v>2185</v>
      </c>
      <c r="CU39" s="33">
        <v>2207</v>
      </c>
      <c r="CV39" s="8">
        <v>2800</v>
      </c>
      <c r="CW39"/>
      <c r="CX39" s="31">
        <v>44160</v>
      </c>
      <c r="CY39" s="32">
        <v>0</v>
      </c>
      <c r="CZ39" s="33">
        <v>687</v>
      </c>
      <c r="DA39" s="33">
        <v>687</v>
      </c>
      <c r="DB39" s="33">
        <v>672</v>
      </c>
      <c r="DC39" s="33">
        <v>674</v>
      </c>
      <c r="DD39" s="8">
        <v>7900</v>
      </c>
      <c r="DE39"/>
      <c r="DF39" s="31">
        <v>44160</v>
      </c>
      <c r="DG39" s="32">
        <v>0</v>
      </c>
      <c r="DH39" s="33">
        <v>247</v>
      </c>
      <c r="DI39" s="33">
        <v>253</v>
      </c>
      <c r="DJ39" s="33">
        <v>231</v>
      </c>
      <c r="DK39" s="33">
        <v>231</v>
      </c>
      <c r="DL39" s="8">
        <v>145800</v>
      </c>
      <c r="DM39"/>
      <c r="DN39" s="31">
        <v>44160</v>
      </c>
      <c r="DO39" s="32">
        <v>0</v>
      </c>
      <c r="DP39" s="33">
        <v>655</v>
      </c>
      <c r="DQ39" s="33">
        <v>655</v>
      </c>
      <c r="DR39" s="33">
        <v>645</v>
      </c>
      <c r="DS39" s="33">
        <v>645</v>
      </c>
      <c r="DT39" s="8">
        <v>10700</v>
      </c>
      <c r="DU39"/>
      <c r="DV39" s="31">
        <v>44160</v>
      </c>
      <c r="DW39" s="32">
        <v>0</v>
      </c>
      <c r="DX39" s="33">
        <v>4185</v>
      </c>
      <c r="DY39" s="33">
        <v>4200</v>
      </c>
      <c r="DZ39" s="33">
        <v>4050</v>
      </c>
      <c r="EA39" s="33">
        <v>4110</v>
      </c>
      <c r="EB39" s="8">
        <v>565300</v>
      </c>
      <c r="EC39"/>
      <c r="ED39" s="31">
        <v>44160</v>
      </c>
      <c r="EE39" s="32">
        <v>0</v>
      </c>
      <c r="EF39" s="33">
        <v>2263</v>
      </c>
      <c r="EG39" s="33">
        <v>2263</v>
      </c>
      <c r="EH39" s="33">
        <v>2206</v>
      </c>
      <c r="EI39" s="33">
        <v>2220</v>
      </c>
      <c r="EJ39" s="8">
        <v>22100</v>
      </c>
      <c r="EK39"/>
      <c r="EL39" s="31">
        <v>44160</v>
      </c>
      <c r="EM39" s="32">
        <v>0</v>
      </c>
      <c r="EN39" s="33">
        <v>5630</v>
      </c>
      <c r="EO39" s="33">
        <v>5630</v>
      </c>
      <c r="EP39" s="33">
        <v>5440</v>
      </c>
      <c r="EQ39" s="33">
        <v>5440</v>
      </c>
      <c r="ER39" s="8">
        <v>154700</v>
      </c>
      <c r="ES39"/>
      <c r="ET39" s="31">
        <v>44160</v>
      </c>
      <c r="EU39" s="32">
        <v>0</v>
      </c>
      <c r="EV39" s="33">
        <v>1668</v>
      </c>
      <c r="EW39" s="33">
        <v>1668</v>
      </c>
      <c r="EX39" s="33">
        <v>1612</v>
      </c>
      <c r="EY39" s="33">
        <v>1617</v>
      </c>
      <c r="EZ39" s="8">
        <v>401800</v>
      </c>
      <c r="FA39"/>
      <c r="FB39" s="31">
        <v>44160</v>
      </c>
      <c r="FC39" s="32">
        <v>0</v>
      </c>
      <c r="FD39" s="33">
        <v>291</v>
      </c>
      <c r="FE39" s="33">
        <v>291</v>
      </c>
      <c r="FF39" s="33">
        <v>282</v>
      </c>
      <c r="FG39" s="33">
        <v>283</v>
      </c>
      <c r="FH39" s="8">
        <v>55200</v>
      </c>
      <c r="FJ39" s="31">
        <v>44160</v>
      </c>
      <c r="FK39" s="32">
        <v>0</v>
      </c>
      <c r="FL39" s="33">
        <v>1450</v>
      </c>
      <c r="FM39" s="33">
        <v>1454</v>
      </c>
      <c r="FN39" s="33">
        <v>1421</v>
      </c>
      <c r="FO39" s="33">
        <v>1426</v>
      </c>
      <c r="FP39" s="8">
        <v>320000</v>
      </c>
      <c r="FQ39"/>
      <c r="FR39" s="31">
        <v>44160</v>
      </c>
      <c r="FS39" s="32">
        <v>0</v>
      </c>
      <c r="FT39" s="33">
        <v>713</v>
      </c>
      <c r="FU39" s="33">
        <v>714</v>
      </c>
      <c r="FV39" s="33">
        <v>705</v>
      </c>
      <c r="FW39" s="33">
        <v>706</v>
      </c>
      <c r="FX39" s="8">
        <v>4600</v>
      </c>
      <c r="FY39"/>
      <c r="FZ39" s="31">
        <v>44160</v>
      </c>
      <c r="GA39" s="32">
        <v>0</v>
      </c>
      <c r="GB39" s="33">
        <v>635</v>
      </c>
      <c r="GC39" s="33">
        <v>649</v>
      </c>
      <c r="GD39" s="33">
        <v>631</v>
      </c>
      <c r="GE39" s="33">
        <v>644</v>
      </c>
      <c r="GF39" s="8">
        <v>125000</v>
      </c>
      <c r="GG39"/>
      <c r="GH39" s="31">
        <v>44160</v>
      </c>
      <c r="GI39" s="32">
        <v>0</v>
      </c>
      <c r="GJ39" s="33">
        <v>742</v>
      </c>
      <c r="GK39" s="33">
        <v>743</v>
      </c>
      <c r="GL39" s="33">
        <v>711</v>
      </c>
      <c r="GM39" s="33">
        <v>711</v>
      </c>
      <c r="GN39" s="8">
        <v>101000</v>
      </c>
      <c r="GO39"/>
      <c r="GP39" s="31">
        <v>44160</v>
      </c>
      <c r="GQ39" s="32">
        <v>0</v>
      </c>
      <c r="GR39" s="33">
        <v>2230</v>
      </c>
      <c r="GS39" s="33">
        <v>2252</v>
      </c>
      <c r="GT39" s="33">
        <v>2145</v>
      </c>
      <c r="GU39" s="33">
        <v>2160</v>
      </c>
      <c r="GV39" s="8">
        <v>74700</v>
      </c>
      <c r="GW39"/>
      <c r="GX39" s="31">
        <v>44160</v>
      </c>
      <c r="GY39" s="32">
        <v>0</v>
      </c>
      <c r="GZ39" s="33">
        <v>2230</v>
      </c>
      <c r="HA39" s="33">
        <v>2252</v>
      </c>
      <c r="HB39" s="33">
        <v>2145</v>
      </c>
      <c r="HC39" s="33">
        <v>2160</v>
      </c>
      <c r="HD39" s="8">
        <v>74700</v>
      </c>
      <c r="HE39"/>
      <c r="HF39" s="31">
        <v>44160</v>
      </c>
      <c r="HG39" s="32">
        <v>0</v>
      </c>
      <c r="HH39" s="33">
        <v>1526</v>
      </c>
      <c r="HI39" s="33">
        <v>1577</v>
      </c>
      <c r="HJ39" s="33">
        <v>1515</v>
      </c>
      <c r="HK39" s="33">
        <v>1539</v>
      </c>
      <c r="HL39" s="8">
        <v>25300</v>
      </c>
      <c r="HM39"/>
      <c r="HN39" s="31">
        <v>44160</v>
      </c>
      <c r="HO39" s="32">
        <v>0</v>
      </c>
      <c r="HP39" s="33">
        <v>497</v>
      </c>
      <c r="HQ39" s="33">
        <v>497</v>
      </c>
      <c r="HR39" s="33">
        <v>481</v>
      </c>
      <c r="HS39" s="33">
        <v>481</v>
      </c>
      <c r="HT39" s="8">
        <v>43400</v>
      </c>
      <c r="HU39"/>
      <c r="HV39" s="31">
        <v>44160</v>
      </c>
      <c r="HW39" s="32">
        <v>0</v>
      </c>
      <c r="HX39" s="33">
        <v>186</v>
      </c>
      <c r="HY39" s="33">
        <v>187</v>
      </c>
      <c r="HZ39" s="33">
        <v>183</v>
      </c>
      <c r="IA39" s="33">
        <v>183</v>
      </c>
      <c r="IB39" s="8">
        <v>154400</v>
      </c>
      <c r="IC39"/>
      <c r="ID39" s="31">
        <v>44160</v>
      </c>
      <c r="IE39" s="32">
        <v>0</v>
      </c>
      <c r="IF39" s="33">
        <v>1436</v>
      </c>
      <c r="IG39" s="33">
        <v>1436</v>
      </c>
      <c r="IH39" s="33">
        <v>1436</v>
      </c>
      <c r="II39" s="33">
        <v>1436</v>
      </c>
      <c r="IJ39" s="8">
        <v>200</v>
      </c>
    </row>
    <row r="40" spans="4:244">
      <c r="F40" s="31">
        <v>44161</v>
      </c>
      <c r="G40" s="32">
        <v>0</v>
      </c>
      <c r="H40" s="33">
        <v>2820</v>
      </c>
      <c r="I40" s="33">
        <v>2826</v>
      </c>
      <c r="J40" s="33">
        <v>2801</v>
      </c>
      <c r="K40" s="33">
        <v>2809</v>
      </c>
      <c r="L40" s="8">
        <v>8700</v>
      </c>
      <c r="M40"/>
      <c r="N40" s="31">
        <v>44161</v>
      </c>
      <c r="O40" s="32">
        <v>0</v>
      </c>
      <c r="P40" s="33">
        <v>420</v>
      </c>
      <c r="Q40" s="33">
        <v>422</v>
      </c>
      <c r="R40" s="33">
        <v>415</v>
      </c>
      <c r="S40" s="33">
        <v>418</v>
      </c>
      <c r="T40" s="8">
        <v>2271300</v>
      </c>
      <c r="U40"/>
      <c r="V40" s="31">
        <v>44161</v>
      </c>
      <c r="W40" s="32">
        <v>0</v>
      </c>
      <c r="X40" s="33">
        <v>2230</v>
      </c>
      <c r="Y40" s="33">
        <v>2230</v>
      </c>
      <c r="Z40" s="33">
        <v>2203</v>
      </c>
      <c r="AA40" s="33">
        <v>2221</v>
      </c>
      <c r="AB40" s="8">
        <v>168800</v>
      </c>
      <c r="AC40"/>
      <c r="AD40" s="31">
        <v>44161</v>
      </c>
      <c r="AE40" s="32">
        <v>0</v>
      </c>
      <c r="AF40" s="33">
        <v>1004</v>
      </c>
      <c r="AG40" s="33">
        <v>1005</v>
      </c>
      <c r="AH40" s="33">
        <v>994</v>
      </c>
      <c r="AI40" s="33">
        <v>1002</v>
      </c>
      <c r="AJ40" s="8">
        <v>800</v>
      </c>
      <c r="AK40"/>
      <c r="AL40" s="31">
        <v>44161</v>
      </c>
      <c r="AM40" s="32">
        <v>0</v>
      </c>
      <c r="AN40" s="33">
        <v>1855</v>
      </c>
      <c r="AO40" s="33">
        <v>1869</v>
      </c>
      <c r="AP40" s="33">
        <v>1826</v>
      </c>
      <c r="AQ40" s="33">
        <v>1838</v>
      </c>
      <c r="AR40" s="8">
        <v>124600</v>
      </c>
      <c r="AS40"/>
      <c r="AT40" s="31">
        <v>44161</v>
      </c>
      <c r="AU40" s="32">
        <v>0</v>
      </c>
      <c r="AV40" s="33">
        <v>1557</v>
      </c>
      <c r="AW40" s="33">
        <v>1557</v>
      </c>
      <c r="AX40" s="33">
        <v>1547</v>
      </c>
      <c r="AY40" s="33">
        <v>1547</v>
      </c>
      <c r="AZ40" s="8">
        <v>2000</v>
      </c>
      <c r="BA40"/>
      <c r="BB40" s="31">
        <v>44161</v>
      </c>
      <c r="BC40" s="32">
        <v>0</v>
      </c>
      <c r="BD40" s="33">
        <v>3505</v>
      </c>
      <c r="BE40" s="33">
        <v>3550</v>
      </c>
      <c r="BF40" s="33">
        <v>3495</v>
      </c>
      <c r="BG40" s="33">
        <v>3530</v>
      </c>
      <c r="BH40" s="8">
        <v>120800</v>
      </c>
      <c r="BI40"/>
      <c r="BJ40" s="31">
        <v>44161</v>
      </c>
      <c r="BK40" s="32">
        <v>0</v>
      </c>
      <c r="BL40" s="33">
        <v>2110</v>
      </c>
      <c r="BM40" s="33">
        <v>2113</v>
      </c>
      <c r="BN40" s="33">
        <v>2091</v>
      </c>
      <c r="BO40" s="33">
        <v>2092</v>
      </c>
      <c r="BP40" s="8">
        <v>71000</v>
      </c>
      <c r="BQ40"/>
      <c r="BR40" s="31">
        <v>44161</v>
      </c>
      <c r="BS40" s="32">
        <v>0</v>
      </c>
      <c r="BT40" s="33">
        <v>1217</v>
      </c>
      <c r="BU40" s="33">
        <v>1217</v>
      </c>
      <c r="BV40" s="33">
        <v>1179</v>
      </c>
      <c r="BW40" s="33">
        <v>1180</v>
      </c>
      <c r="BX40" s="8">
        <v>3500</v>
      </c>
      <c r="BY40"/>
      <c r="BZ40" s="31">
        <v>44161</v>
      </c>
      <c r="CA40" s="32">
        <v>0</v>
      </c>
      <c r="CB40" s="33">
        <v>3165</v>
      </c>
      <c r="CC40" s="33">
        <v>3170</v>
      </c>
      <c r="CD40" s="33">
        <v>3125</v>
      </c>
      <c r="CE40" s="33">
        <v>3130</v>
      </c>
      <c r="CF40" s="8">
        <v>3100</v>
      </c>
      <c r="CH40" s="31">
        <v>44161</v>
      </c>
      <c r="CI40" s="32">
        <v>0</v>
      </c>
      <c r="CJ40" s="33">
        <v>1037</v>
      </c>
      <c r="CK40" s="33">
        <v>1107</v>
      </c>
      <c r="CL40" s="33">
        <v>1001</v>
      </c>
      <c r="CM40" s="33">
        <v>1074</v>
      </c>
      <c r="CN40" s="8">
        <v>80400</v>
      </c>
      <c r="CO40"/>
      <c r="CP40" s="31">
        <v>44161</v>
      </c>
      <c r="CQ40" s="32">
        <v>0</v>
      </c>
      <c r="CR40" s="33">
        <v>2209</v>
      </c>
      <c r="CS40" s="33">
        <v>2210</v>
      </c>
      <c r="CT40" s="33">
        <v>2194</v>
      </c>
      <c r="CU40" s="33">
        <v>2201</v>
      </c>
      <c r="CV40" s="8">
        <v>1000</v>
      </c>
      <c r="CW40"/>
      <c r="CX40" s="31">
        <v>44161</v>
      </c>
      <c r="CY40" s="32">
        <v>0</v>
      </c>
      <c r="CZ40" s="33">
        <v>679</v>
      </c>
      <c r="DA40" s="33">
        <v>689</v>
      </c>
      <c r="DB40" s="33">
        <v>674</v>
      </c>
      <c r="DC40" s="33">
        <v>686</v>
      </c>
      <c r="DD40" s="8">
        <v>4500</v>
      </c>
      <c r="DE40"/>
      <c r="DF40" s="31">
        <v>44161</v>
      </c>
      <c r="DG40" s="32">
        <v>0</v>
      </c>
      <c r="DH40" s="33">
        <v>234</v>
      </c>
      <c r="DI40" s="33">
        <v>237</v>
      </c>
      <c r="DJ40" s="33">
        <v>230</v>
      </c>
      <c r="DK40" s="33">
        <v>231</v>
      </c>
      <c r="DL40" s="8">
        <v>53000</v>
      </c>
      <c r="DM40"/>
      <c r="DN40" s="31">
        <v>44161</v>
      </c>
      <c r="DO40" s="32">
        <v>0</v>
      </c>
      <c r="DP40" s="33">
        <v>647</v>
      </c>
      <c r="DQ40" s="33">
        <v>654</v>
      </c>
      <c r="DR40" s="33">
        <v>636</v>
      </c>
      <c r="DS40" s="33">
        <v>653</v>
      </c>
      <c r="DT40" s="8">
        <v>8000</v>
      </c>
      <c r="DU40"/>
      <c r="DV40" s="31">
        <v>44161</v>
      </c>
      <c r="DW40" s="32">
        <v>0</v>
      </c>
      <c r="DX40" s="33">
        <v>4180</v>
      </c>
      <c r="DY40" s="33">
        <v>4180</v>
      </c>
      <c r="DZ40" s="33">
        <v>4070</v>
      </c>
      <c r="EA40" s="33">
        <v>4105</v>
      </c>
      <c r="EB40" s="8">
        <v>414700</v>
      </c>
      <c r="EC40"/>
      <c r="ED40" s="31">
        <v>44161</v>
      </c>
      <c r="EE40" s="32">
        <v>0</v>
      </c>
      <c r="EF40" s="33">
        <v>2223</v>
      </c>
      <c r="EG40" s="33">
        <v>2251</v>
      </c>
      <c r="EH40" s="33">
        <v>2206</v>
      </c>
      <c r="EI40" s="33">
        <v>2220</v>
      </c>
      <c r="EJ40" s="8">
        <v>9800</v>
      </c>
      <c r="EK40"/>
      <c r="EL40" s="31">
        <v>44161</v>
      </c>
      <c r="EM40" s="32">
        <v>0</v>
      </c>
      <c r="EN40" s="33">
        <v>5400</v>
      </c>
      <c r="EO40" s="33">
        <v>5440</v>
      </c>
      <c r="EP40" s="33">
        <v>5360</v>
      </c>
      <c r="EQ40" s="33">
        <v>5380</v>
      </c>
      <c r="ER40" s="8">
        <v>103900</v>
      </c>
      <c r="ES40"/>
      <c r="ET40" s="31">
        <v>44161</v>
      </c>
      <c r="EU40" s="32">
        <v>0</v>
      </c>
      <c r="EV40" s="33">
        <v>1577</v>
      </c>
      <c r="EW40" s="33">
        <v>1618</v>
      </c>
      <c r="EX40" s="33">
        <v>1552</v>
      </c>
      <c r="EY40" s="33">
        <v>1592</v>
      </c>
      <c r="EZ40" s="8">
        <v>503900</v>
      </c>
      <c r="FA40"/>
      <c r="FB40" s="31">
        <v>44161</v>
      </c>
      <c r="FC40" s="32">
        <v>0</v>
      </c>
      <c r="FD40" s="33">
        <v>285</v>
      </c>
      <c r="FE40" s="33">
        <v>291</v>
      </c>
      <c r="FF40" s="33">
        <v>282</v>
      </c>
      <c r="FG40" s="33">
        <v>288</v>
      </c>
      <c r="FH40" s="8">
        <v>23200</v>
      </c>
      <c r="FJ40" s="31">
        <v>44161</v>
      </c>
      <c r="FK40" s="32">
        <v>0</v>
      </c>
      <c r="FL40" s="33">
        <v>1422</v>
      </c>
      <c r="FM40" s="33">
        <v>1444</v>
      </c>
      <c r="FN40" s="33">
        <v>1419</v>
      </c>
      <c r="FO40" s="33">
        <v>1430</v>
      </c>
      <c r="FP40" s="8">
        <v>483100</v>
      </c>
      <c r="FQ40"/>
      <c r="FR40" s="31">
        <v>44161</v>
      </c>
      <c r="FS40" s="32">
        <v>0</v>
      </c>
      <c r="FT40" s="33">
        <v>707</v>
      </c>
      <c r="FU40" s="33">
        <v>714</v>
      </c>
      <c r="FV40" s="33">
        <v>706</v>
      </c>
      <c r="FW40" s="33">
        <v>714</v>
      </c>
      <c r="FX40" s="8">
        <v>6000</v>
      </c>
      <c r="FY40"/>
      <c r="FZ40" s="31">
        <v>44161</v>
      </c>
      <c r="GA40" s="32">
        <v>0</v>
      </c>
      <c r="GB40" s="33">
        <v>645</v>
      </c>
      <c r="GC40" s="33">
        <v>647</v>
      </c>
      <c r="GD40" s="33">
        <v>627</v>
      </c>
      <c r="GE40" s="33">
        <v>630</v>
      </c>
      <c r="GF40" s="8">
        <v>63000</v>
      </c>
      <c r="GG40"/>
      <c r="GH40" s="31">
        <v>44161</v>
      </c>
      <c r="GI40" s="32">
        <v>0</v>
      </c>
      <c r="GJ40" s="33">
        <v>706</v>
      </c>
      <c r="GK40" s="33">
        <v>725</v>
      </c>
      <c r="GL40" s="33">
        <v>700</v>
      </c>
      <c r="GM40" s="33">
        <v>701</v>
      </c>
      <c r="GN40" s="8">
        <v>194500</v>
      </c>
      <c r="GO40"/>
      <c r="GP40" s="31">
        <v>44161</v>
      </c>
      <c r="GQ40" s="32">
        <v>0</v>
      </c>
      <c r="GR40" s="33">
        <v>2160</v>
      </c>
      <c r="GS40" s="33">
        <v>2160</v>
      </c>
      <c r="GT40" s="33">
        <v>2050</v>
      </c>
      <c r="GU40" s="33">
        <v>2081</v>
      </c>
      <c r="GV40" s="8">
        <v>77400</v>
      </c>
      <c r="GW40"/>
      <c r="GX40" s="31">
        <v>44161</v>
      </c>
      <c r="GY40" s="32">
        <v>0</v>
      </c>
      <c r="GZ40" s="33">
        <v>2160</v>
      </c>
      <c r="HA40" s="33">
        <v>2160</v>
      </c>
      <c r="HB40" s="33">
        <v>2050</v>
      </c>
      <c r="HC40" s="33">
        <v>2081</v>
      </c>
      <c r="HD40" s="8">
        <v>77400</v>
      </c>
      <c r="HE40"/>
      <c r="HF40" s="31">
        <v>44161</v>
      </c>
      <c r="HG40" s="32">
        <v>0</v>
      </c>
      <c r="HH40" s="33">
        <v>1539</v>
      </c>
      <c r="HI40" s="33">
        <v>1562</v>
      </c>
      <c r="HJ40" s="33">
        <v>1514</v>
      </c>
      <c r="HK40" s="33">
        <v>1555</v>
      </c>
      <c r="HL40" s="8">
        <v>14000</v>
      </c>
      <c r="HM40"/>
      <c r="HN40" s="31">
        <v>44161</v>
      </c>
      <c r="HO40" s="32">
        <v>0</v>
      </c>
      <c r="HP40" s="33">
        <v>480</v>
      </c>
      <c r="HQ40" s="33">
        <v>487</v>
      </c>
      <c r="HR40" s="33">
        <v>476</v>
      </c>
      <c r="HS40" s="33">
        <v>487</v>
      </c>
      <c r="HT40" s="8">
        <v>49000</v>
      </c>
      <c r="HU40"/>
      <c r="HV40" s="31">
        <v>44161</v>
      </c>
      <c r="HW40" s="32">
        <v>0</v>
      </c>
      <c r="HX40" s="33">
        <v>183</v>
      </c>
      <c r="HY40" s="33">
        <v>187</v>
      </c>
      <c r="HZ40" s="33">
        <v>182</v>
      </c>
      <c r="IA40" s="33">
        <v>184</v>
      </c>
      <c r="IB40" s="8">
        <v>148700</v>
      </c>
      <c r="IC40"/>
      <c r="ID40" s="31">
        <v>44161</v>
      </c>
      <c r="IE40" s="32">
        <v>0</v>
      </c>
      <c r="IF40" s="33">
        <v>1436</v>
      </c>
      <c r="IG40" s="33">
        <v>1436</v>
      </c>
      <c r="IH40" s="33">
        <v>1436</v>
      </c>
      <c r="II40" s="33">
        <v>1436</v>
      </c>
      <c r="IJ40" s="8">
        <v>0</v>
      </c>
    </row>
    <row r="41" spans="4:244">
      <c r="F41" s="31">
        <v>44162</v>
      </c>
      <c r="G41" s="32">
        <v>0</v>
      </c>
      <c r="H41" s="33">
        <v>2807</v>
      </c>
      <c r="I41" s="33">
        <v>2825</v>
      </c>
      <c r="J41" s="33">
        <v>2803</v>
      </c>
      <c r="K41" s="33">
        <v>2819</v>
      </c>
      <c r="L41" s="8">
        <v>22000</v>
      </c>
      <c r="M41"/>
      <c r="N41" s="31">
        <v>44162</v>
      </c>
      <c r="O41" s="32">
        <v>0</v>
      </c>
      <c r="P41" s="33">
        <v>419</v>
      </c>
      <c r="Q41" s="33">
        <v>422</v>
      </c>
      <c r="R41" s="33">
        <v>417</v>
      </c>
      <c r="S41" s="33">
        <v>418</v>
      </c>
      <c r="T41" s="8">
        <v>2442400</v>
      </c>
      <c r="U41"/>
      <c r="V41" s="31">
        <v>44162</v>
      </c>
      <c r="W41" s="32">
        <v>0</v>
      </c>
      <c r="X41" s="33">
        <v>2231</v>
      </c>
      <c r="Y41" s="33">
        <v>2232</v>
      </c>
      <c r="Z41" s="33">
        <v>2212</v>
      </c>
      <c r="AA41" s="33">
        <v>2223</v>
      </c>
      <c r="AB41" s="8">
        <v>211100</v>
      </c>
      <c r="AC41"/>
      <c r="AD41" s="31">
        <v>44162</v>
      </c>
      <c r="AE41" s="32">
        <v>0</v>
      </c>
      <c r="AF41" s="33">
        <v>1005</v>
      </c>
      <c r="AG41" s="33">
        <v>1009</v>
      </c>
      <c r="AH41" s="33">
        <v>1005</v>
      </c>
      <c r="AI41" s="33">
        <v>1009</v>
      </c>
      <c r="AJ41" s="8">
        <v>2000</v>
      </c>
      <c r="AK41"/>
      <c r="AL41" s="31">
        <v>44162</v>
      </c>
      <c r="AM41" s="32">
        <v>0</v>
      </c>
      <c r="AN41" s="33">
        <v>1831</v>
      </c>
      <c r="AO41" s="33">
        <v>1873</v>
      </c>
      <c r="AP41" s="33">
        <v>1823</v>
      </c>
      <c r="AQ41" s="33">
        <v>1870</v>
      </c>
      <c r="AR41" s="8">
        <v>233300</v>
      </c>
      <c r="AS41"/>
      <c r="AT41" s="31">
        <v>44162</v>
      </c>
      <c r="AU41" s="32">
        <v>0</v>
      </c>
      <c r="AV41" s="33">
        <v>1536</v>
      </c>
      <c r="AW41" s="33">
        <v>1594</v>
      </c>
      <c r="AX41" s="33">
        <v>1530</v>
      </c>
      <c r="AY41" s="33">
        <v>1558</v>
      </c>
      <c r="AZ41" s="8">
        <v>11700</v>
      </c>
      <c r="BA41"/>
      <c r="BB41" s="31">
        <v>44162</v>
      </c>
      <c r="BC41" s="32">
        <v>0</v>
      </c>
      <c r="BD41" s="33">
        <v>3520</v>
      </c>
      <c r="BE41" s="33">
        <v>3525</v>
      </c>
      <c r="BF41" s="33">
        <v>3475</v>
      </c>
      <c r="BG41" s="33">
        <v>3480</v>
      </c>
      <c r="BH41" s="8">
        <v>140300</v>
      </c>
      <c r="BI41"/>
      <c r="BJ41" s="31">
        <v>44162</v>
      </c>
      <c r="BK41" s="32">
        <v>0</v>
      </c>
      <c r="BL41" s="33">
        <v>2103</v>
      </c>
      <c r="BM41" s="33">
        <v>2103</v>
      </c>
      <c r="BN41" s="33">
        <v>2074</v>
      </c>
      <c r="BO41" s="33">
        <v>2074</v>
      </c>
      <c r="BP41" s="8">
        <v>133000</v>
      </c>
      <c r="BQ41"/>
      <c r="BR41" s="31">
        <v>44162</v>
      </c>
      <c r="BS41" s="32">
        <v>0</v>
      </c>
      <c r="BT41" s="33">
        <v>1182</v>
      </c>
      <c r="BU41" s="33">
        <v>1197</v>
      </c>
      <c r="BV41" s="33">
        <v>1179</v>
      </c>
      <c r="BW41" s="33">
        <v>1190</v>
      </c>
      <c r="BX41" s="8">
        <v>4000</v>
      </c>
      <c r="BY41"/>
      <c r="BZ41" s="31">
        <v>44162</v>
      </c>
      <c r="CA41" s="32">
        <v>0</v>
      </c>
      <c r="CB41" s="33">
        <v>3150</v>
      </c>
      <c r="CC41" s="33">
        <v>3265</v>
      </c>
      <c r="CD41" s="33">
        <v>3150</v>
      </c>
      <c r="CE41" s="33">
        <v>3200</v>
      </c>
      <c r="CF41" s="8">
        <v>3500</v>
      </c>
      <c r="CH41" s="31">
        <v>44162</v>
      </c>
      <c r="CI41" s="32">
        <v>0</v>
      </c>
      <c r="CJ41" s="33">
        <v>1110</v>
      </c>
      <c r="CK41" s="33">
        <v>1138</v>
      </c>
      <c r="CL41" s="33">
        <v>1021</v>
      </c>
      <c r="CM41" s="33">
        <v>1030</v>
      </c>
      <c r="CN41" s="8">
        <v>15200</v>
      </c>
      <c r="CO41"/>
      <c r="CP41" s="31">
        <v>44162</v>
      </c>
      <c r="CQ41" s="32">
        <v>0</v>
      </c>
      <c r="CR41" s="33">
        <v>2200</v>
      </c>
      <c r="CS41" s="33">
        <v>2211</v>
      </c>
      <c r="CT41" s="33">
        <v>2193</v>
      </c>
      <c r="CU41" s="33">
        <v>2211</v>
      </c>
      <c r="CV41" s="8">
        <v>1400</v>
      </c>
      <c r="CW41"/>
      <c r="CX41" s="31">
        <v>44162</v>
      </c>
      <c r="CY41" s="32">
        <v>0</v>
      </c>
      <c r="CZ41" s="33">
        <v>687</v>
      </c>
      <c r="DA41" s="33">
        <v>695</v>
      </c>
      <c r="DB41" s="33">
        <v>683</v>
      </c>
      <c r="DC41" s="33">
        <v>695</v>
      </c>
      <c r="DD41" s="8">
        <v>13400</v>
      </c>
      <c r="DE41"/>
      <c r="DF41" s="31">
        <v>44162</v>
      </c>
      <c r="DG41" s="32">
        <v>0</v>
      </c>
      <c r="DH41" s="33">
        <v>231</v>
      </c>
      <c r="DI41" s="33">
        <v>264</v>
      </c>
      <c r="DJ41" s="33">
        <v>229</v>
      </c>
      <c r="DK41" s="33">
        <v>251</v>
      </c>
      <c r="DL41" s="8">
        <v>343800</v>
      </c>
      <c r="DM41"/>
      <c r="DN41" s="31">
        <v>44162</v>
      </c>
      <c r="DO41" s="32">
        <v>0</v>
      </c>
      <c r="DP41" s="33">
        <v>633</v>
      </c>
      <c r="DQ41" s="33">
        <v>661</v>
      </c>
      <c r="DR41" s="33">
        <v>633</v>
      </c>
      <c r="DS41" s="33">
        <v>658</v>
      </c>
      <c r="DT41" s="8">
        <v>1300</v>
      </c>
      <c r="DU41"/>
      <c r="DV41" s="31">
        <v>44162</v>
      </c>
      <c r="DW41" s="32">
        <v>0</v>
      </c>
      <c r="DX41" s="33">
        <v>4125</v>
      </c>
      <c r="DY41" s="33">
        <v>4125</v>
      </c>
      <c r="DZ41" s="33">
        <v>3960</v>
      </c>
      <c r="EA41" s="33">
        <v>4025</v>
      </c>
      <c r="EB41" s="8">
        <v>410300</v>
      </c>
      <c r="EC41"/>
      <c r="ED41" s="31">
        <v>44162</v>
      </c>
      <c r="EE41" s="32">
        <v>0</v>
      </c>
      <c r="EF41" s="33">
        <v>2220</v>
      </c>
      <c r="EG41" s="33">
        <v>2220</v>
      </c>
      <c r="EH41" s="33">
        <v>2188</v>
      </c>
      <c r="EI41" s="33">
        <v>2188</v>
      </c>
      <c r="EJ41" s="8">
        <v>27800</v>
      </c>
      <c r="EK41"/>
      <c r="EL41" s="31">
        <v>44162</v>
      </c>
      <c r="EM41" s="32">
        <v>0</v>
      </c>
      <c r="EN41" s="33">
        <v>5400</v>
      </c>
      <c r="EO41" s="33">
        <v>5480</v>
      </c>
      <c r="EP41" s="33">
        <v>5380</v>
      </c>
      <c r="EQ41" s="33">
        <v>5410</v>
      </c>
      <c r="ER41" s="8">
        <v>155400</v>
      </c>
      <c r="ES41"/>
      <c r="ET41" s="31">
        <v>44162</v>
      </c>
      <c r="EU41" s="32">
        <v>0</v>
      </c>
      <c r="EV41" s="33">
        <v>1602</v>
      </c>
      <c r="EW41" s="33">
        <v>1617</v>
      </c>
      <c r="EX41" s="33">
        <v>1587</v>
      </c>
      <c r="EY41" s="33">
        <v>1599</v>
      </c>
      <c r="EZ41" s="8">
        <v>349300</v>
      </c>
      <c r="FA41"/>
      <c r="FB41" s="31">
        <v>44162</v>
      </c>
      <c r="FC41" s="32">
        <v>0</v>
      </c>
      <c r="FD41" s="33">
        <v>287</v>
      </c>
      <c r="FE41" s="33">
        <v>287</v>
      </c>
      <c r="FF41" s="33">
        <v>282</v>
      </c>
      <c r="FG41" s="33">
        <v>284</v>
      </c>
      <c r="FH41" s="8">
        <v>34400</v>
      </c>
      <c r="FJ41" s="31">
        <v>44162</v>
      </c>
      <c r="FK41" s="32">
        <v>0</v>
      </c>
      <c r="FL41" s="33">
        <v>1434</v>
      </c>
      <c r="FM41" s="33">
        <v>1463</v>
      </c>
      <c r="FN41" s="33">
        <v>1416</v>
      </c>
      <c r="FO41" s="33">
        <v>1461</v>
      </c>
      <c r="FP41" s="8">
        <v>574600</v>
      </c>
      <c r="FQ41"/>
      <c r="FR41" s="31">
        <v>44162</v>
      </c>
      <c r="FS41" s="32">
        <v>0</v>
      </c>
      <c r="FT41" s="33">
        <v>714</v>
      </c>
      <c r="FU41" s="33">
        <v>715</v>
      </c>
      <c r="FV41" s="33">
        <v>709</v>
      </c>
      <c r="FW41" s="33">
        <v>715</v>
      </c>
      <c r="FX41" s="8">
        <v>4900</v>
      </c>
      <c r="FY41"/>
      <c r="FZ41" s="31">
        <v>44162</v>
      </c>
      <c r="GA41" s="32">
        <v>0</v>
      </c>
      <c r="GB41" s="33">
        <v>630</v>
      </c>
      <c r="GC41" s="33">
        <v>644</v>
      </c>
      <c r="GD41" s="33">
        <v>630</v>
      </c>
      <c r="GE41" s="33">
        <v>632</v>
      </c>
      <c r="GF41" s="8">
        <v>53300</v>
      </c>
      <c r="GG41"/>
      <c r="GH41" s="31">
        <v>44162</v>
      </c>
      <c r="GI41" s="32">
        <v>0</v>
      </c>
      <c r="GJ41" s="33">
        <v>714</v>
      </c>
      <c r="GK41" s="33">
        <v>738</v>
      </c>
      <c r="GL41" s="33">
        <v>712</v>
      </c>
      <c r="GM41" s="33">
        <v>714</v>
      </c>
      <c r="GN41" s="8">
        <v>166800</v>
      </c>
      <c r="GO41"/>
      <c r="GP41" s="31">
        <v>44162</v>
      </c>
      <c r="GQ41" s="32">
        <v>0</v>
      </c>
      <c r="GR41" s="33">
        <v>2105</v>
      </c>
      <c r="GS41" s="33">
        <v>2115</v>
      </c>
      <c r="GT41" s="33">
        <v>2030</v>
      </c>
      <c r="GU41" s="33">
        <v>2052</v>
      </c>
      <c r="GV41" s="8">
        <v>50500</v>
      </c>
      <c r="GW41"/>
      <c r="GX41" s="31">
        <v>44162</v>
      </c>
      <c r="GY41" s="32">
        <v>0</v>
      </c>
      <c r="GZ41" s="33">
        <v>2105</v>
      </c>
      <c r="HA41" s="33">
        <v>2115</v>
      </c>
      <c r="HB41" s="33">
        <v>2030</v>
      </c>
      <c r="HC41" s="33">
        <v>2052</v>
      </c>
      <c r="HD41" s="8">
        <v>50500</v>
      </c>
      <c r="HE41"/>
      <c r="HF41" s="31">
        <v>44162</v>
      </c>
      <c r="HG41" s="32">
        <v>0</v>
      </c>
      <c r="HH41" s="33">
        <v>1553</v>
      </c>
      <c r="HI41" s="33">
        <v>1590</v>
      </c>
      <c r="HJ41" s="33">
        <v>1543</v>
      </c>
      <c r="HK41" s="33">
        <v>1563</v>
      </c>
      <c r="HL41" s="8">
        <v>27900</v>
      </c>
      <c r="HM41"/>
      <c r="HN41" s="31">
        <v>44162</v>
      </c>
      <c r="HO41" s="32">
        <v>0</v>
      </c>
      <c r="HP41" s="33">
        <v>487</v>
      </c>
      <c r="HQ41" s="33">
        <v>490</v>
      </c>
      <c r="HR41" s="33">
        <v>480</v>
      </c>
      <c r="HS41" s="33">
        <v>488</v>
      </c>
      <c r="HT41" s="8">
        <v>36100</v>
      </c>
      <c r="HU41"/>
      <c r="HV41" s="31">
        <v>44162</v>
      </c>
      <c r="HW41" s="32">
        <v>0</v>
      </c>
      <c r="HX41" s="33">
        <v>184</v>
      </c>
      <c r="HY41" s="33">
        <v>191</v>
      </c>
      <c r="HZ41" s="33">
        <v>184</v>
      </c>
      <c r="IA41" s="33">
        <v>191</v>
      </c>
      <c r="IB41" s="8">
        <v>348600</v>
      </c>
      <c r="IC41"/>
      <c r="ID41" s="31">
        <v>44162</v>
      </c>
      <c r="IE41" s="32">
        <v>0</v>
      </c>
      <c r="IF41" s="33">
        <v>1416</v>
      </c>
      <c r="IG41" s="33">
        <v>1416</v>
      </c>
      <c r="IH41" s="33">
        <v>1416</v>
      </c>
      <c r="II41" s="33">
        <v>1416</v>
      </c>
      <c r="IJ41" s="8">
        <v>100</v>
      </c>
    </row>
    <row r="42" spans="4:244">
      <c r="F42" s="31">
        <v>44165</v>
      </c>
      <c r="G42" s="32">
        <v>0</v>
      </c>
      <c r="H42" s="33">
        <v>2816</v>
      </c>
      <c r="I42" s="33">
        <v>2825</v>
      </c>
      <c r="J42" s="33">
        <v>2795</v>
      </c>
      <c r="K42" s="33">
        <v>2795</v>
      </c>
      <c r="L42" s="8">
        <v>18900</v>
      </c>
      <c r="M42"/>
      <c r="N42" s="31">
        <v>44165</v>
      </c>
      <c r="O42" s="32">
        <v>0</v>
      </c>
      <c r="P42" s="33">
        <v>420</v>
      </c>
      <c r="Q42" s="33">
        <v>420</v>
      </c>
      <c r="R42" s="33">
        <v>401</v>
      </c>
      <c r="S42" s="33">
        <v>401</v>
      </c>
      <c r="T42" s="8">
        <v>4100200</v>
      </c>
      <c r="U42"/>
      <c r="V42" s="31">
        <v>44165</v>
      </c>
      <c r="W42" s="32">
        <v>0</v>
      </c>
      <c r="X42" s="33">
        <v>2207</v>
      </c>
      <c r="Y42" s="33">
        <v>2221</v>
      </c>
      <c r="Z42" s="33">
        <v>2124</v>
      </c>
      <c r="AA42" s="33">
        <v>2124</v>
      </c>
      <c r="AB42" s="8">
        <v>421700</v>
      </c>
      <c r="AC42"/>
      <c r="AD42" s="31">
        <v>44165</v>
      </c>
      <c r="AE42" s="32">
        <v>0</v>
      </c>
      <c r="AF42" s="33">
        <v>1002</v>
      </c>
      <c r="AG42" s="33">
        <v>1011</v>
      </c>
      <c r="AH42" s="33">
        <v>952</v>
      </c>
      <c r="AI42" s="33">
        <v>965</v>
      </c>
      <c r="AJ42" s="8">
        <v>6300</v>
      </c>
      <c r="AK42"/>
      <c r="AL42" s="31">
        <v>44165</v>
      </c>
      <c r="AM42" s="32">
        <v>0</v>
      </c>
      <c r="AN42" s="33">
        <v>1887</v>
      </c>
      <c r="AO42" s="33">
        <v>1903</v>
      </c>
      <c r="AP42" s="33">
        <v>1847</v>
      </c>
      <c r="AQ42" s="33">
        <v>1861</v>
      </c>
      <c r="AR42" s="8">
        <v>203700</v>
      </c>
      <c r="AS42"/>
      <c r="AT42" s="31">
        <v>44165</v>
      </c>
      <c r="AU42" s="32">
        <v>0</v>
      </c>
      <c r="AV42" s="33">
        <v>1555</v>
      </c>
      <c r="AW42" s="33">
        <v>1555</v>
      </c>
      <c r="AX42" s="33">
        <v>1543</v>
      </c>
      <c r="AY42" s="33">
        <v>1543</v>
      </c>
      <c r="AZ42" s="8">
        <v>2400</v>
      </c>
      <c r="BA42"/>
      <c r="BB42" s="31">
        <v>44165</v>
      </c>
      <c r="BC42" s="32">
        <v>0</v>
      </c>
      <c r="BD42" s="33">
        <v>3480</v>
      </c>
      <c r="BE42" s="33">
        <v>3495</v>
      </c>
      <c r="BF42" s="33">
        <v>3360</v>
      </c>
      <c r="BG42" s="33">
        <v>3365</v>
      </c>
      <c r="BH42" s="8">
        <v>135500</v>
      </c>
      <c r="BI42"/>
      <c r="BJ42" s="31">
        <v>44165</v>
      </c>
      <c r="BK42" s="32">
        <v>0</v>
      </c>
      <c r="BL42" s="33">
        <v>2070</v>
      </c>
      <c r="BM42" s="33">
        <v>2070</v>
      </c>
      <c r="BN42" s="33">
        <v>2043</v>
      </c>
      <c r="BO42" s="33">
        <v>2060</v>
      </c>
      <c r="BP42" s="8">
        <v>153000</v>
      </c>
      <c r="BQ42"/>
      <c r="BR42" s="31">
        <v>44165</v>
      </c>
      <c r="BS42" s="32">
        <v>0</v>
      </c>
      <c r="BT42" s="33">
        <v>1190</v>
      </c>
      <c r="BU42" s="33">
        <v>1195</v>
      </c>
      <c r="BV42" s="33">
        <v>1156</v>
      </c>
      <c r="BW42" s="33">
        <v>1169</v>
      </c>
      <c r="BX42" s="8">
        <v>5700</v>
      </c>
      <c r="BY42"/>
      <c r="BZ42" s="31">
        <v>44165</v>
      </c>
      <c r="CA42" s="32">
        <v>0</v>
      </c>
      <c r="CB42" s="33">
        <v>3270</v>
      </c>
      <c r="CC42" s="33">
        <v>3270</v>
      </c>
      <c r="CD42" s="33">
        <v>3200</v>
      </c>
      <c r="CE42" s="33">
        <v>3230</v>
      </c>
      <c r="CF42" s="8">
        <v>3400</v>
      </c>
      <c r="CH42" s="31">
        <v>44165</v>
      </c>
      <c r="CI42" s="32">
        <v>0</v>
      </c>
      <c r="CJ42" s="33">
        <v>1060</v>
      </c>
      <c r="CK42" s="33">
        <v>1064</v>
      </c>
      <c r="CL42" s="33">
        <v>1031</v>
      </c>
      <c r="CM42" s="33">
        <v>1055</v>
      </c>
      <c r="CN42" s="8">
        <v>11700</v>
      </c>
      <c r="CO42"/>
      <c r="CP42" s="31">
        <v>44165</v>
      </c>
      <c r="CQ42" s="32">
        <v>0</v>
      </c>
      <c r="CR42" s="33">
        <v>2215</v>
      </c>
      <c r="CS42" s="33">
        <v>2221</v>
      </c>
      <c r="CT42" s="33">
        <v>2208</v>
      </c>
      <c r="CU42" s="33">
        <v>2221</v>
      </c>
      <c r="CV42" s="8">
        <v>3300</v>
      </c>
      <c r="CW42"/>
      <c r="CX42" s="31">
        <v>44165</v>
      </c>
      <c r="CY42" s="32">
        <v>0</v>
      </c>
      <c r="CZ42" s="33">
        <v>697</v>
      </c>
      <c r="DA42" s="33">
        <v>702</v>
      </c>
      <c r="DB42" s="33">
        <v>693</v>
      </c>
      <c r="DC42" s="33">
        <v>693</v>
      </c>
      <c r="DD42" s="8">
        <v>17400</v>
      </c>
      <c r="DE42"/>
      <c r="DF42" s="31">
        <v>44165</v>
      </c>
      <c r="DG42" s="32">
        <v>0</v>
      </c>
      <c r="DH42" s="33">
        <v>254</v>
      </c>
      <c r="DI42" s="33">
        <v>258</v>
      </c>
      <c r="DJ42" s="33">
        <v>243</v>
      </c>
      <c r="DK42" s="33">
        <v>246</v>
      </c>
      <c r="DL42" s="8">
        <v>62000</v>
      </c>
      <c r="DM42"/>
      <c r="DN42" s="31">
        <v>44165</v>
      </c>
      <c r="DO42" s="32">
        <v>0</v>
      </c>
      <c r="DP42" s="33">
        <v>663</v>
      </c>
      <c r="DQ42" s="33">
        <v>663</v>
      </c>
      <c r="DR42" s="33">
        <v>647</v>
      </c>
      <c r="DS42" s="33">
        <v>650</v>
      </c>
      <c r="DT42" s="8">
        <v>4300</v>
      </c>
      <c r="DU42"/>
      <c r="DV42" s="31">
        <v>44165</v>
      </c>
      <c r="DW42" s="32">
        <v>0</v>
      </c>
      <c r="DX42" s="33">
        <v>4095</v>
      </c>
      <c r="DY42" s="33">
        <v>4135</v>
      </c>
      <c r="DZ42" s="33">
        <v>4000</v>
      </c>
      <c r="EA42" s="33">
        <v>4050</v>
      </c>
      <c r="EB42" s="8">
        <v>495400</v>
      </c>
      <c r="EC42"/>
      <c r="ED42" s="31">
        <v>44165</v>
      </c>
      <c r="EE42" s="32">
        <v>0</v>
      </c>
      <c r="EF42" s="33">
        <v>2186</v>
      </c>
      <c r="EG42" s="33">
        <v>2203</v>
      </c>
      <c r="EH42" s="33">
        <v>2175</v>
      </c>
      <c r="EI42" s="33">
        <v>2175</v>
      </c>
      <c r="EJ42" s="8">
        <v>22400</v>
      </c>
      <c r="EK42"/>
      <c r="EL42" s="31">
        <v>44165</v>
      </c>
      <c r="EM42" s="32">
        <v>0</v>
      </c>
      <c r="EN42" s="33">
        <v>5350</v>
      </c>
      <c r="EO42" s="33">
        <v>5390</v>
      </c>
      <c r="EP42" s="33">
        <v>5200</v>
      </c>
      <c r="EQ42" s="33">
        <v>5200</v>
      </c>
      <c r="ER42" s="8">
        <v>213000</v>
      </c>
      <c r="ES42"/>
      <c r="ET42" s="31">
        <v>44165</v>
      </c>
      <c r="EU42" s="32">
        <v>0</v>
      </c>
      <c r="EV42" s="33">
        <v>1601</v>
      </c>
      <c r="EW42" s="33">
        <v>1602</v>
      </c>
      <c r="EX42" s="33">
        <v>1560</v>
      </c>
      <c r="EY42" s="33">
        <v>1565</v>
      </c>
      <c r="EZ42" s="8">
        <v>374700</v>
      </c>
      <c r="FA42"/>
      <c r="FB42" s="31">
        <v>44165</v>
      </c>
      <c r="FC42" s="32">
        <v>0</v>
      </c>
      <c r="FD42" s="33">
        <v>284</v>
      </c>
      <c r="FE42" s="33">
        <v>285</v>
      </c>
      <c r="FF42" s="33">
        <v>271</v>
      </c>
      <c r="FG42" s="33">
        <v>271</v>
      </c>
      <c r="FH42" s="8">
        <v>82900</v>
      </c>
      <c r="FJ42" s="31">
        <v>44165</v>
      </c>
      <c r="FK42" s="32">
        <v>0</v>
      </c>
      <c r="FL42" s="33">
        <v>1453</v>
      </c>
      <c r="FM42" s="33">
        <v>1453</v>
      </c>
      <c r="FN42" s="33">
        <v>1425</v>
      </c>
      <c r="FO42" s="33">
        <v>1439</v>
      </c>
      <c r="FP42" s="8">
        <v>353400</v>
      </c>
      <c r="FQ42"/>
      <c r="FR42" s="31">
        <v>44165</v>
      </c>
      <c r="FS42" s="32">
        <v>0</v>
      </c>
      <c r="FT42" s="33">
        <v>717</v>
      </c>
      <c r="FU42" s="33">
        <v>718</v>
      </c>
      <c r="FV42" s="33">
        <v>695</v>
      </c>
      <c r="FW42" s="33">
        <v>697</v>
      </c>
      <c r="FX42" s="8">
        <v>16300</v>
      </c>
      <c r="FY42"/>
      <c r="FZ42" s="31">
        <v>44165</v>
      </c>
      <c r="GA42" s="32">
        <v>0</v>
      </c>
      <c r="GB42" s="33">
        <v>642</v>
      </c>
      <c r="GC42" s="33">
        <v>646</v>
      </c>
      <c r="GD42" s="33">
        <v>632</v>
      </c>
      <c r="GE42" s="33">
        <v>635</v>
      </c>
      <c r="GF42" s="8">
        <v>76500</v>
      </c>
      <c r="GG42"/>
      <c r="GH42" s="31">
        <v>44165</v>
      </c>
      <c r="GI42" s="32">
        <v>0</v>
      </c>
      <c r="GJ42" s="33">
        <v>720</v>
      </c>
      <c r="GK42" s="33">
        <v>720</v>
      </c>
      <c r="GL42" s="33">
        <v>695</v>
      </c>
      <c r="GM42" s="33">
        <v>695</v>
      </c>
      <c r="GN42" s="8">
        <v>67500</v>
      </c>
      <c r="GO42"/>
      <c r="GP42" s="31">
        <v>44165</v>
      </c>
      <c r="GQ42" s="32">
        <v>0</v>
      </c>
      <c r="GR42" s="33">
        <v>2063</v>
      </c>
      <c r="GS42" s="33">
        <v>2110</v>
      </c>
      <c r="GT42" s="33">
        <v>1995</v>
      </c>
      <c r="GU42" s="33">
        <v>2034</v>
      </c>
      <c r="GV42" s="8">
        <v>64500</v>
      </c>
      <c r="GW42"/>
      <c r="GX42" s="31">
        <v>44165</v>
      </c>
      <c r="GY42" s="32">
        <v>0</v>
      </c>
      <c r="GZ42" s="33">
        <v>2063</v>
      </c>
      <c r="HA42" s="33">
        <v>2110</v>
      </c>
      <c r="HB42" s="33">
        <v>1995</v>
      </c>
      <c r="HC42" s="33">
        <v>2034</v>
      </c>
      <c r="HD42" s="8">
        <v>64500</v>
      </c>
      <c r="HE42"/>
      <c r="HF42" s="31">
        <v>44165</v>
      </c>
      <c r="HG42" s="32">
        <v>0</v>
      </c>
      <c r="HH42" s="33">
        <v>1581</v>
      </c>
      <c r="HI42" s="33">
        <v>1581</v>
      </c>
      <c r="HJ42" s="33">
        <v>1527</v>
      </c>
      <c r="HK42" s="33">
        <v>1533</v>
      </c>
      <c r="HL42" s="8">
        <v>23500</v>
      </c>
      <c r="HM42"/>
      <c r="HN42" s="31">
        <v>44165</v>
      </c>
      <c r="HO42" s="32">
        <v>0</v>
      </c>
      <c r="HP42" s="33">
        <v>489</v>
      </c>
      <c r="HQ42" s="33">
        <v>512</v>
      </c>
      <c r="HR42" s="33">
        <v>488</v>
      </c>
      <c r="HS42" s="33">
        <v>511</v>
      </c>
      <c r="HT42" s="8">
        <v>137900</v>
      </c>
      <c r="HU42"/>
      <c r="HV42" s="31">
        <v>44165</v>
      </c>
      <c r="HW42" s="32">
        <v>0</v>
      </c>
      <c r="HX42" s="33">
        <v>193</v>
      </c>
      <c r="HY42" s="33">
        <v>193</v>
      </c>
      <c r="HZ42" s="33">
        <v>185</v>
      </c>
      <c r="IA42" s="33">
        <v>186</v>
      </c>
      <c r="IB42" s="8">
        <v>309200</v>
      </c>
      <c r="IC42"/>
      <c r="ID42" s="31">
        <v>44165</v>
      </c>
      <c r="IE42" s="32">
        <v>0</v>
      </c>
      <c r="IF42" s="33">
        <v>1416</v>
      </c>
      <c r="IG42" s="33">
        <v>1416</v>
      </c>
      <c r="IH42" s="33">
        <v>1407</v>
      </c>
      <c r="II42" s="33">
        <v>1407</v>
      </c>
      <c r="IJ42" s="8">
        <v>800</v>
      </c>
    </row>
    <row r="43" spans="4:244">
      <c r="F43" s="31">
        <v>44166</v>
      </c>
      <c r="G43" s="32">
        <v>0</v>
      </c>
      <c r="H43" s="33">
        <v>2824</v>
      </c>
      <c r="I43" s="33">
        <v>2824</v>
      </c>
      <c r="J43" s="33">
        <v>2780</v>
      </c>
      <c r="K43" s="33">
        <v>2787</v>
      </c>
      <c r="L43" s="8">
        <v>17900</v>
      </c>
      <c r="M43"/>
      <c r="N43" s="31">
        <v>44166</v>
      </c>
      <c r="O43" s="32">
        <v>0</v>
      </c>
      <c r="P43" s="33">
        <v>409</v>
      </c>
      <c r="Q43" s="33">
        <v>410</v>
      </c>
      <c r="R43" s="33">
        <v>405</v>
      </c>
      <c r="S43" s="33">
        <v>409</v>
      </c>
      <c r="T43" s="8">
        <v>2383800</v>
      </c>
      <c r="U43"/>
      <c r="V43" s="31">
        <v>44166</v>
      </c>
      <c r="W43" s="32">
        <v>0</v>
      </c>
      <c r="X43" s="33">
        <v>2151</v>
      </c>
      <c r="Y43" s="33">
        <v>2163</v>
      </c>
      <c r="Z43" s="33">
        <v>2123</v>
      </c>
      <c r="AA43" s="33">
        <v>2130</v>
      </c>
      <c r="AB43" s="8">
        <v>195300</v>
      </c>
      <c r="AC43"/>
      <c r="AD43" s="31">
        <v>44166</v>
      </c>
      <c r="AE43" s="32">
        <v>0</v>
      </c>
      <c r="AF43" s="33">
        <v>980</v>
      </c>
      <c r="AG43" s="33">
        <v>993</v>
      </c>
      <c r="AH43" s="33">
        <v>971</v>
      </c>
      <c r="AI43" s="33">
        <v>989</v>
      </c>
      <c r="AJ43" s="8">
        <v>1300</v>
      </c>
      <c r="AK43"/>
      <c r="AL43" s="31">
        <v>44166</v>
      </c>
      <c r="AM43" s="32">
        <v>0</v>
      </c>
      <c r="AN43" s="33">
        <v>1860</v>
      </c>
      <c r="AO43" s="33">
        <v>1877</v>
      </c>
      <c r="AP43" s="33">
        <v>1795</v>
      </c>
      <c r="AQ43" s="33">
        <v>1820</v>
      </c>
      <c r="AR43" s="8">
        <v>128500</v>
      </c>
      <c r="AS43"/>
      <c r="AT43" s="31">
        <v>44166</v>
      </c>
      <c r="AU43" s="32">
        <v>0</v>
      </c>
      <c r="AV43" s="33">
        <v>1531</v>
      </c>
      <c r="AW43" s="33">
        <v>1532</v>
      </c>
      <c r="AX43" s="33">
        <v>1516</v>
      </c>
      <c r="AY43" s="33">
        <v>1529</v>
      </c>
      <c r="AZ43" s="8">
        <v>4900</v>
      </c>
      <c r="BA43"/>
      <c r="BB43" s="31">
        <v>44166</v>
      </c>
      <c r="BC43" s="32">
        <v>0</v>
      </c>
      <c r="BD43" s="33">
        <v>3400</v>
      </c>
      <c r="BE43" s="33">
        <v>3420</v>
      </c>
      <c r="BF43" s="33">
        <v>3355</v>
      </c>
      <c r="BG43" s="33">
        <v>3375</v>
      </c>
      <c r="BH43" s="8">
        <v>71100</v>
      </c>
      <c r="BI43"/>
      <c r="BJ43" s="31">
        <v>44166</v>
      </c>
      <c r="BK43" s="32">
        <v>0</v>
      </c>
      <c r="BL43" s="33">
        <v>2075</v>
      </c>
      <c r="BM43" s="33">
        <v>2084</v>
      </c>
      <c r="BN43" s="33">
        <v>2052</v>
      </c>
      <c r="BO43" s="33">
        <v>2066</v>
      </c>
      <c r="BP43" s="8">
        <v>80200</v>
      </c>
      <c r="BQ43"/>
      <c r="BR43" s="31">
        <v>44166</v>
      </c>
      <c r="BS43" s="32">
        <v>0</v>
      </c>
      <c r="BT43" s="33">
        <v>1170</v>
      </c>
      <c r="BU43" s="33">
        <v>1170</v>
      </c>
      <c r="BV43" s="33">
        <v>1115</v>
      </c>
      <c r="BW43" s="33">
        <v>1121</v>
      </c>
      <c r="BX43" s="8">
        <v>8900</v>
      </c>
      <c r="BY43"/>
      <c r="BZ43" s="31">
        <v>44166</v>
      </c>
      <c r="CA43" s="32">
        <v>0</v>
      </c>
      <c r="CB43" s="33">
        <v>3260</v>
      </c>
      <c r="CC43" s="33">
        <v>3260</v>
      </c>
      <c r="CD43" s="33">
        <v>3180</v>
      </c>
      <c r="CE43" s="33">
        <v>3180</v>
      </c>
      <c r="CF43" s="8">
        <v>1900</v>
      </c>
      <c r="CH43" s="31">
        <v>44166</v>
      </c>
      <c r="CI43" s="32">
        <v>0</v>
      </c>
      <c r="CJ43" s="33">
        <v>1070</v>
      </c>
      <c r="CK43" s="33">
        <v>1070</v>
      </c>
      <c r="CL43" s="33">
        <v>1021</v>
      </c>
      <c r="CM43" s="33">
        <v>1036</v>
      </c>
      <c r="CN43" s="8">
        <v>9000</v>
      </c>
      <c r="CO43"/>
      <c r="CP43" s="31">
        <v>44166</v>
      </c>
      <c r="CQ43" s="32">
        <v>0</v>
      </c>
      <c r="CR43" s="33">
        <v>2245</v>
      </c>
      <c r="CS43" s="33">
        <v>2245</v>
      </c>
      <c r="CT43" s="33">
        <v>2214</v>
      </c>
      <c r="CU43" s="33">
        <v>2229</v>
      </c>
      <c r="CV43" s="8">
        <v>2000</v>
      </c>
      <c r="CW43"/>
      <c r="CX43" s="31">
        <v>44166</v>
      </c>
      <c r="CY43" s="32">
        <v>0</v>
      </c>
      <c r="CZ43" s="33">
        <v>690</v>
      </c>
      <c r="DA43" s="33">
        <v>695</v>
      </c>
      <c r="DB43" s="33">
        <v>689</v>
      </c>
      <c r="DC43" s="33">
        <v>692</v>
      </c>
      <c r="DD43" s="8">
        <v>3600</v>
      </c>
      <c r="DE43"/>
      <c r="DF43" s="31">
        <v>44166</v>
      </c>
      <c r="DG43" s="32">
        <v>0</v>
      </c>
      <c r="DH43" s="33">
        <v>262</v>
      </c>
      <c r="DI43" s="33">
        <v>275</v>
      </c>
      <c r="DJ43" s="33">
        <v>253</v>
      </c>
      <c r="DK43" s="33">
        <v>259</v>
      </c>
      <c r="DL43" s="8">
        <v>374300</v>
      </c>
      <c r="DM43"/>
      <c r="DN43" s="31">
        <v>44166</v>
      </c>
      <c r="DO43" s="32">
        <v>0</v>
      </c>
      <c r="DP43" s="33">
        <v>656</v>
      </c>
      <c r="DQ43" s="33">
        <v>656</v>
      </c>
      <c r="DR43" s="33">
        <v>635</v>
      </c>
      <c r="DS43" s="33">
        <v>645</v>
      </c>
      <c r="DT43" s="8">
        <v>7300</v>
      </c>
      <c r="DU43"/>
      <c r="DV43" s="31">
        <v>44166</v>
      </c>
      <c r="DW43" s="32">
        <v>0</v>
      </c>
      <c r="DX43" s="33">
        <v>4080</v>
      </c>
      <c r="DY43" s="33">
        <v>4085</v>
      </c>
      <c r="DZ43" s="33">
        <v>3935</v>
      </c>
      <c r="EA43" s="33">
        <v>3980</v>
      </c>
      <c r="EB43" s="8">
        <v>345200</v>
      </c>
      <c r="EC43"/>
      <c r="ED43" s="31">
        <v>44166</v>
      </c>
      <c r="EE43" s="32">
        <v>0</v>
      </c>
      <c r="EF43" s="33">
        <v>2178</v>
      </c>
      <c r="EG43" s="33">
        <v>2240</v>
      </c>
      <c r="EH43" s="33">
        <v>2178</v>
      </c>
      <c r="EI43" s="33">
        <v>2209</v>
      </c>
      <c r="EJ43" s="8">
        <v>22900</v>
      </c>
      <c r="EK43"/>
      <c r="EL43" s="31">
        <v>44166</v>
      </c>
      <c r="EM43" s="32">
        <v>0</v>
      </c>
      <c r="EN43" s="33">
        <v>5200</v>
      </c>
      <c r="EO43" s="33">
        <v>5270</v>
      </c>
      <c r="EP43" s="33">
        <v>5150</v>
      </c>
      <c r="EQ43" s="33">
        <v>5260</v>
      </c>
      <c r="ER43" s="8">
        <v>140300</v>
      </c>
      <c r="ES43"/>
      <c r="ET43" s="31">
        <v>44166</v>
      </c>
      <c r="EU43" s="32">
        <v>0</v>
      </c>
      <c r="EV43" s="33">
        <v>1579</v>
      </c>
      <c r="EW43" s="33">
        <v>1600</v>
      </c>
      <c r="EX43" s="33">
        <v>1570</v>
      </c>
      <c r="EY43" s="33">
        <v>1595</v>
      </c>
      <c r="EZ43" s="8">
        <v>382400</v>
      </c>
      <c r="FA43"/>
      <c r="FB43" s="31">
        <v>44166</v>
      </c>
      <c r="FC43" s="32">
        <v>0</v>
      </c>
      <c r="FD43" s="33">
        <v>272</v>
      </c>
      <c r="FE43" s="33">
        <v>277</v>
      </c>
      <c r="FF43" s="33">
        <v>272</v>
      </c>
      <c r="FG43" s="33">
        <v>274</v>
      </c>
      <c r="FH43" s="8">
        <v>27400</v>
      </c>
      <c r="FJ43" s="31">
        <v>44166</v>
      </c>
      <c r="FK43" s="32">
        <v>0</v>
      </c>
      <c r="FL43" s="33">
        <v>1439</v>
      </c>
      <c r="FM43" s="33">
        <v>1457</v>
      </c>
      <c r="FN43" s="33">
        <v>1418</v>
      </c>
      <c r="FO43" s="33">
        <v>1425</v>
      </c>
      <c r="FP43" s="8">
        <v>241700</v>
      </c>
      <c r="FQ43"/>
      <c r="FR43" s="31">
        <v>44166</v>
      </c>
      <c r="FS43" s="32">
        <v>0</v>
      </c>
      <c r="FT43" s="33">
        <v>695</v>
      </c>
      <c r="FU43" s="33">
        <v>700</v>
      </c>
      <c r="FV43" s="33">
        <v>695</v>
      </c>
      <c r="FW43" s="33">
        <v>699</v>
      </c>
      <c r="FX43" s="8">
        <v>4300</v>
      </c>
      <c r="FY43"/>
      <c r="FZ43" s="31">
        <v>44166</v>
      </c>
      <c r="GA43" s="32">
        <v>0</v>
      </c>
      <c r="GB43" s="33">
        <v>643</v>
      </c>
      <c r="GC43" s="33">
        <v>663</v>
      </c>
      <c r="GD43" s="33">
        <v>643</v>
      </c>
      <c r="GE43" s="33">
        <v>656</v>
      </c>
      <c r="GF43" s="8">
        <v>113700</v>
      </c>
      <c r="GG43"/>
      <c r="GH43" s="31">
        <v>44166</v>
      </c>
      <c r="GI43" s="32">
        <v>0</v>
      </c>
      <c r="GJ43" s="33">
        <v>700</v>
      </c>
      <c r="GK43" s="33">
        <v>724</v>
      </c>
      <c r="GL43" s="33">
        <v>700</v>
      </c>
      <c r="GM43" s="33">
        <v>717</v>
      </c>
      <c r="GN43" s="8">
        <v>61500</v>
      </c>
      <c r="GO43"/>
      <c r="GP43" s="31">
        <v>44166</v>
      </c>
      <c r="GQ43" s="32">
        <v>0</v>
      </c>
      <c r="GR43" s="33">
        <v>2035</v>
      </c>
      <c r="GS43" s="33">
        <v>2090</v>
      </c>
      <c r="GT43" s="33">
        <v>2000</v>
      </c>
      <c r="GU43" s="33">
        <v>2084</v>
      </c>
      <c r="GV43" s="8">
        <v>41000</v>
      </c>
      <c r="GW43"/>
      <c r="GX43" s="31">
        <v>44166</v>
      </c>
      <c r="GY43" s="32">
        <v>0</v>
      </c>
      <c r="GZ43" s="33">
        <v>2035</v>
      </c>
      <c r="HA43" s="33">
        <v>2090</v>
      </c>
      <c r="HB43" s="33">
        <v>2000</v>
      </c>
      <c r="HC43" s="33">
        <v>2084</v>
      </c>
      <c r="HD43" s="8">
        <v>41000</v>
      </c>
      <c r="HE43"/>
      <c r="HF43" s="31">
        <v>44166</v>
      </c>
      <c r="HG43" s="32">
        <v>0</v>
      </c>
      <c r="HH43" s="33">
        <v>1569</v>
      </c>
      <c r="HI43" s="33">
        <v>1578</v>
      </c>
      <c r="HJ43" s="33">
        <v>1531</v>
      </c>
      <c r="HK43" s="33">
        <v>1556</v>
      </c>
      <c r="HL43" s="8">
        <v>25700</v>
      </c>
      <c r="HM43"/>
      <c r="HN43" s="31">
        <v>44166</v>
      </c>
      <c r="HO43" s="32">
        <v>0</v>
      </c>
      <c r="HP43" s="33">
        <v>511</v>
      </c>
      <c r="HQ43" s="33">
        <v>538</v>
      </c>
      <c r="HR43" s="33">
        <v>511</v>
      </c>
      <c r="HS43" s="33">
        <v>525</v>
      </c>
      <c r="HT43" s="8">
        <v>166700</v>
      </c>
      <c r="HU43"/>
      <c r="HV43" s="31">
        <v>44166</v>
      </c>
      <c r="HW43" s="32">
        <v>0</v>
      </c>
      <c r="HX43" s="33">
        <v>184</v>
      </c>
      <c r="HY43" s="33">
        <v>188</v>
      </c>
      <c r="HZ43" s="33">
        <v>184</v>
      </c>
      <c r="IA43" s="33">
        <v>187</v>
      </c>
      <c r="IB43" s="8">
        <v>242700</v>
      </c>
      <c r="IC43"/>
      <c r="ID43" s="31">
        <v>44166</v>
      </c>
      <c r="IE43" s="32">
        <v>0</v>
      </c>
      <c r="IF43" s="33">
        <v>1402</v>
      </c>
      <c r="IG43" s="33">
        <v>1419</v>
      </c>
      <c r="IH43" s="33">
        <v>1400</v>
      </c>
      <c r="II43" s="33">
        <v>1419</v>
      </c>
      <c r="IJ43" s="8">
        <v>600</v>
      </c>
    </row>
    <row r="44" spans="4:244">
      <c r="F44" s="31">
        <v>44167</v>
      </c>
      <c r="G44" s="32">
        <v>0</v>
      </c>
      <c r="H44" s="33">
        <v>2806</v>
      </c>
      <c r="I44" s="33">
        <v>2817</v>
      </c>
      <c r="J44" s="33">
        <v>2789</v>
      </c>
      <c r="K44" s="33">
        <v>2811</v>
      </c>
      <c r="L44" s="8">
        <v>25700</v>
      </c>
      <c r="M44"/>
      <c r="N44" s="31">
        <v>44167</v>
      </c>
      <c r="O44" s="32">
        <v>0</v>
      </c>
      <c r="P44" s="33">
        <v>410</v>
      </c>
      <c r="Q44" s="33">
        <v>420</v>
      </c>
      <c r="R44" s="33">
        <v>408</v>
      </c>
      <c r="S44" s="33">
        <v>418</v>
      </c>
      <c r="T44" s="8">
        <v>3030900</v>
      </c>
      <c r="U44"/>
      <c r="V44" s="31">
        <v>44167</v>
      </c>
      <c r="W44" s="32">
        <v>0</v>
      </c>
      <c r="X44" s="33">
        <v>2125</v>
      </c>
      <c r="Y44" s="33">
        <v>2168</v>
      </c>
      <c r="Z44" s="33">
        <v>2123</v>
      </c>
      <c r="AA44" s="33">
        <v>2167</v>
      </c>
      <c r="AB44" s="8">
        <v>261300</v>
      </c>
      <c r="AC44"/>
      <c r="AD44" s="31">
        <v>44167</v>
      </c>
      <c r="AE44" s="32">
        <v>0</v>
      </c>
      <c r="AF44" s="33">
        <v>1000</v>
      </c>
      <c r="AG44" s="33">
        <v>1010</v>
      </c>
      <c r="AH44" s="33">
        <v>998</v>
      </c>
      <c r="AI44" s="33">
        <v>1007</v>
      </c>
      <c r="AJ44" s="8">
        <v>2400</v>
      </c>
      <c r="AK44"/>
      <c r="AL44" s="31">
        <v>44167</v>
      </c>
      <c r="AM44" s="32">
        <v>0</v>
      </c>
      <c r="AN44" s="33">
        <v>1828</v>
      </c>
      <c r="AO44" s="33">
        <v>1832</v>
      </c>
      <c r="AP44" s="33">
        <v>1797</v>
      </c>
      <c r="AQ44" s="33">
        <v>1813</v>
      </c>
      <c r="AR44" s="8">
        <v>146600</v>
      </c>
      <c r="AS44"/>
      <c r="AT44" s="31">
        <v>44167</v>
      </c>
      <c r="AU44" s="32">
        <v>0</v>
      </c>
      <c r="AV44" s="33">
        <v>1529</v>
      </c>
      <c r="AW44" s="33">
        <v>1549</v>
      </c>
      <c r="AX44" s="33">
        <v>1515</v>
      </c>
      <c r="AY44" s="33">
        <v>1537</v>
      </c>
      <c r="AZ44" s="8">
        <v>9700</v>
      </c>
      <c r="BA44"/>
      <c r="BB44" s="31">
        <v>44167</v>
      </c>
      <c r="BC44" s="32">
        <v>0</v>
      </c>
      <c r="BD44" s="33">
        <v>3410</v>
      </c>
      <c r="BE44" s="33">
        <v>3455</v>
      </c>
      <c r="BF44" s="33">
        <v>3390</v>
      </c>
      <c r="BG44" s="33">
        <v>3420</v>
      </c>
      <c r="BH44" s="8">
        <v>106900</v>
      </c>
      <c r="BI44"/>
      <c r="BJ44" s="31">
        <v>44167</v>
      </c>
      <c r="BK44" s="32">
        <v>0</v>
      </c>
      <c r="BL44" s="33">
        <v>2092</v>
      </c>
      <c r="BM44" s="33">
        <v>2093</v>
      </c>
      <c r="BN44" s="33">
        <v>2060</v>
      </c>
      <c r="BO44" s="33">
        <v>2080</v>
      </c>
      <c r="BP44" s="8">
        <v>106000</v>
      </c>
      <c r="BQ44"/>
      <c r="BR44" s="31">
        <v>44167</v>
      </c>
      <c r="BS44" s="32">
        <v>0</v>
      </c>
      <c r="BT44" s="33">
        <v>1151</v>
      </c>
      <c r="BU44" s="33">
        <v>1160</v>
      </c>
      <c r="BV44" s="33">
        <v>1120</v>
      </c>
      <c r="BW44" s="33">
        <v>1142</v>
      </c>
      <c r="BX44" s="8">
        <v>5000</v>
      </c>
      <c r="BY44"/>
      <c r="BZ44" s="31">
        <v>44167</v>
      </c>
      <c r="CA44" s="32">
        <v>0</v>
      </c>
      <c r="CB44" s="33">
        <v>3180</v>
      </c>
      <c r="CC44" s="33">
        <v>3250</v>
      </c>
      <c r="CD44" s="33">
        <v>3180</v>
      </c>
      <c r="CE44" s="33">
        <v>3195</v>
      </c>
      <c r="CF44" s="8">
        <v>2900</v>
      </c>
      <c r="CH44" s="31">
        <v>44167</v>
      </c>
      <c r="CI44" s="32">
        <v>0</v>
      </c>
      <c r="CJ44" s="33">
        <v>1033</v>
      </c>
      <c r="CK44" s="33">
        <v>1033</v>
      </c>
      <c r="CL44" s="33">
        <v>1001</v>
      </c>
      <c r="CM44" s="33">
        <v>1004</v>
      </c>
      <c r="CN44" s="8">
        <v>7100</v>
      </c>
      <c r="CO44"/>
      <c r="CP44" s="31">
        <v>44167</v>
      </c>
      <c r="CQ44" s="32">
        <v>0</v>
      </c>
      <c r="CR44" s="33">
        <v>2229</v>
      </c>
      <c r="CS44" s="33">
        <v>2243</v>
      </c>
      <c r="CT44" s="33">
        <v>2229</v>
      </c>
      <c r="CU44" s="33">
        <v>2233</v>
      </c>
      <c r="CV44" s="8">
        <v>2400</v>
      </c>
      <c r="CW44"/>
      <c r="CX44" s="31">
        <v>44167</v>
      </c>
      <c r="CY44" s="32">
        <v>0</v>
      </c>
      <c r="CZ44" s="33">
        <v>695</v>
      </c>
      <c r="DA44" s="33">
        <v>701</v>
      </c>
      <c r="DB44" s="33">
        <v>692</v>
      </c>
      <c r="DC44" s="33">
        <v>700</v>
      </c>
      <c r="DD44" s="8">
        <v>7300</v>
      </c>
      <c r="DE44"/>
      <c r="DF44" s="31">
        <v>44167</v>
      </c>
      <c r="DG44" s="32">
        <v>0</v>
      </c>
      <c r="DH44" s="33">
        <v>267</v>
      </c>
      <c r="DI44" s="33">
        <v>275</v>
      </c>
      <c r="DJ44" s="33">
        <v>252</v>
      </c>
      <c r="DK44" s="33">
        <v>258</v>
      </c>
      <c r="DL44" s="8">
        <v>231100</v>
      </c>
      <c r="DM44"/>
      <c r="DN44" s="31">
        <v>44167</v>
      </c>
      <c r="DO44" s="32">
        <v>0</v>
      </c>
      <c r="DP44" s="33">
        <v>655</v>
      </c>
      <c r="DQ44" s="33">
        <v>661</v>
      </c>
      <c r="DR44" s="33">
        <v>646</v>
      </c>
      <c r="DS44" s="33">
        <v>660</v>
      </c>
      <c r="DT44" s="8">
        <v>14100</v>
      </c>
      <c r="DU44"/>
      <c r="DV44" s="31">
        <v>44167</v>
      </c>
      <c r="DW44" s="32">
        <v>0</v>
      </c>
      <c r="DX44" s="33">
        <v>3935</v>
      </c>
      <c r="DY44" s="33">
        <v>3975</v>
      </c>
      <c r="DZ44" s="33">
        <v>3840</v>
      </c>
      <c r="EA44" s="33">
        <v>3910</v>
      </c>
      <c r="EB44" s="8">
        <v>299900</v>
      </c>
      <c r="EC44"/>
      <c r="ED44" s="31">
        <v>44167</v>
      </c>
      <c r="EE44" s="32">
        <v>0</v>
      </c>
      <c r="EF44" s="33">
        <v>2220</v>
      </c>
      <c r="EG44" s="33">
        <v>2240</v>
      </c>
      <c r="EH44" s="33">
        <v>2166</v>
      </c>
      <c r="EI44" s="33">
        <v>2171</v>
      </c>
      <c r="EJ44" s="8">
        <v>32200</v>
      </c>
      <c r="EK44"/>
      <c r="EL44" s="31">
        <v>44167</v>
      </c>
      <c r="EM44" s="32">
        <v>0</v>
      </c>
      <c r="EN44" s="33">
        <v>5260</v>
      </c>
      <c r="EO44" s="33">
        <v>5260</v>
      </c>
      <c r="EP44" s="33">
        <v>5190</v>
      </c>
      <c r="EQ44" s="33">
        <v>5200</v>
      </c>
      <c r="ER44" s="8">
        <v>169800</v>
      </c>
      <c r="ES44"/>
      <c r="ET44" s="31">
        <v>44167</v>
      </c>
      <c r="EU44" s="32">
        <v>0</v>
      </c>
      <c r="EV44" s="33">
        <v>1634</v>
      </c>
      <c r="EW44" s="33">
        <v>1668</v>
      </c>
      <c r="EX44" s="33">
        <v>1624</v>
      </c>
      <c r="EY44" s="33">
        <v>1650</v>
      </c>
      <c r="EZ44" s="8">
        <v>674600</v>
      </c>
      <c r="FA44"/>
      <c r="FB44" s="31">
        <v>44167</v>
      </c>
      <c r="FC44" s="32">
        <v>0</v>
      </c>
      <c r="FD44" s="33">
        <v>272</v>
      </c>
      <c r="FE44" s="33">
        <v>276</v>
      </c>
      <c r="FF44" s="33">
        <v>271</v>
      </c>
      <c r="FG44" s="33">
        <v>272</v>
      </c>
      <c r="FH44" s="8">
        <v>21100</v>
      </c>
      <c r="FJ44" s="31">
        <v>44167</v>
      </c>
      <c r="FK44" s="32">
        <v>0</v>
      </c>
      <c r="FL44" s="33">
        <v>1427</v>
      </c>
      <c r="FM44" s="33">
        <v>1459</v>
      </c>
      <c r="FN44" s="33">
        <v>1416</v>
      </c>
      <c r="FO44" s="33">
        <v>1455</v>
      </c>
      <c r="FP44" s="8">
        <v>217000</v>
      </c>
      <c r="FQ44"/>
      <c r="FR44" s="31">
        <v>44167</v>
      </c>
      <c r="FS44" s="32">
        <v>0</v>
      </c>
      <c r="FT44" s="33">
        <v>699</v>
      </c>
      <c r="FU44" s="33">
        <v>710</v>
      </c>
      <c r="FV44" s="33">
        <v>699</v>
      </c>
      <c r="FW44" s="33">
        <v>710</v>
      </c>
      <c r="FX44" s="8">
        <v>7600</v>
      </c>
      <c r="FY44"/>
      <c r="FZ44" s="31">
        <v>44167</v>
      </c>
      <c r="GA44" s="32">
        <v>0</v>
      </c>
      <c r="GB44" s="33">
        <v>664</v>
      </c>
      <c r="GC44" s="33">
        <v>664</v>
      </c>
      <c r="GD44" s="33">
        <v>640</v>
      </c>
      <c r="GE44" s="33">
        <v>656</v>
      </c>
      <c r="GF44" s="8">
        <v>82300</v>
      </c>
      <c r="GG44"/>
      <c r="GH44" s="31">
        <v>44167</v>
      </c>
      <c r="GI44" s="32">
        <v>0</v>
      </c>
      <c r="GJ44" s="33">
        <v>723</v>
      </c>
      <c r="GK44" s="33">
        <v>724</v>
      </c>
      <c r="GL44" s="33">
        <v>708</v>
      </c>
      <c r="GM44" s="33">
        <v>708</v>
      </c>
      <c r="GN44" s="8">
        <v>38300</v>
      </c>
      <c r="GO44"/>
      <c r="GP44" s="31">
        <v>44167</v>
      </c>
      <c r="GQ44" s="32">
        <v>0</v>
      </c>
      <c r="GR44" s="33">
        <v>2134</v>
      </c>
      <c r="GS44" s="33">
        <v>2230</v>
      </c>
      <c r="GT44" s="33">
        <v>2122</v>
      </c>
      <c r="GU44" s="33">
        <v>2214</v>
      </c>
      <c r="GV44" s="8">
        <v>112100</v>
      </c>
      <c r="GW44"/>
      <c r="GX44" s="31">
        <v>44167</v>
      </c>
      <c r="GY44" s="32">
        <v>0</v>
      </c>
      <c r="GZ44" s="33">
        <v>2134</v>
      </c>
      <c r="HA44" s="33">
        <v>2230</v>
      </c>
      <c r="HB44" s="33">
        <v>2122</v>
      </c>
      <c r="HC44" s="33">
        <v>2214</v>
      </c>
      <c r="HD44" s="8">
        <v>112100</v>
      </c>
      <c r="HE44"/>
      <c r="HF44" s="31">
        <v>44167</v>
      </c>
      <c r="HG44" s="32">
        <v>0</v>
      </c>
      <c r="HH44" s="33">
        <v>1583</v>
      </c>
      <c r="HI44" s="33">
        <v>1583</v>
      </c>
      <c r="HJ44" s="33">
        <v>1529</v>
      </c>
      <c r="HK44" s="33">
        <v>1538</v>
      </c>
      <c r="HL44" s="8">
        <v>25600</v>
      </c>
      <c r="HM44"/>
      <c r="HN44" s="31">
        <v>44167</v>
      </c>
      <c r="HO44" s="32">
        <v>0</v>
      </c>
      <c r="HP44" s="33">
        <v>525</v>
      </c>
      <c r="HQ44" s="33">
        <v>528</v>
      </c>
      <c r="HR44" s="33">
        <v>511</v>
      </c>
      <c r="HS44" s="33">
        <v>518</v>
      </c>
      <c r="HT44" s="8">
        <v>48100</v>
      </c>
      <c r="HU44"/>
      <c r="HV44" s="31">
        <v>44167</v>
      </c>
      <c r="HW44" s="32">
        <v>0</v>
      </c>
      <c r="HX44" s="33">
        <v>188</v>
      </c>
      <c r="HY44" s="33">
        <v>193</v>
      </c>
      <c r="HZ44" s="33">
        <v>186</v>
      </c>
      <c r="IA44" s="33">
        <v>190</v>
      </c>
      <c r="IB44" s="8">
        <v>281500</v>
      </c>
      <c r="IC44"/>
      <c r="ID44" s="31">
        <v>44167</v>
      </c>
      <c r="IE44" s="32">
        <v>0</v>
      </c>
      <c r="IF44" s="33">
        <v>1419</v>
      </c>
      <c r="IG44" s="33">
        <v>1419</v>
      </c>
      <c r="IH44" s="33">
        <v>1419</v>
      </c>
      <c r="II44" s="33">
        <v>1419</v>
      </c>
      <c r="IJ44" s="8">
        <v>0</v>
      </c>
    </row>
    <row r="45" spans="4:244">
      <c r="F45" s="31">
        <v>44168</v>
      </c>
      <c r="G45" s="32">
        <v>0</v>
      </c>
      <c r="H45" s="33">
        <v>2810</v>
      </c>
      <c r="I45" s="33">
        <v>2816</v>
      </c>
      <c r="J45" s="33">
        <v>2796</v>
      </c>
      <c r="K45" s="33">
        <v>2807</v>
      </c>
      <c r="L45" s="8">
        <v>9400</v>
      </c>
      <c r="M45"/>
      <c r="N45" s="31">
        <v>44168</v>
      </c>
      <c r="O45" s="32">
        <v>0</v>
      </c>
      <c r="P45" s="33">
        <v>415</v>
      </c>
      <c r="Q45" s="33">
        <v>423</v>
      </c>
      <c r="R45" s="33">
        <v>415</v>
      </c>
      <c r="S45" s="33">
        <v>419</v>
      </c>
      <c r="T45" s="8">
        <v>2365900</v>
      </c>
      <c r="U45"/>
      <c r="V45" s="31">
        <v>44168</v>
      </c>
      <c r="W45" s="32">
        <v>0</v>
      </c>
      <c r="X45" s="33">
        <v>2160</v>
      </c>
      <c r="Y45" s="33">
        <v>2192</v>
      </c>
      <c r="Z45" s="33">
        <v>2153</v>
      </c>
      <c r="AA45" s="33">
        <v>2191</v>
      </c>
      <c r="AB45" s="8">
        <v>203600</v>
      </c>
      <c r="AC45"/>
      <c r="AD45" s="31">
        <v>44168</v>
      </c>
      <c r="AE45" s="32">
        <v>0</v>
      </c>
      <c r="AF45" s="33">
        <v>981</v>
      </c>
      <c r="AG45" s="33">
        <v>1011</v>
      </c>
      <c r="AH45" s="33">
        <v>981</v>
      </c>
      <c r="AI45" s="33">
        <v>988</v>
      </c>
      <c r="AJ45" s="8">
        <v>1100</v>
      </c>
      <c r="AK45"/>
      <c r="AL45" s="31">
        <v>44168</v>
      </c>
      <c r="AM45" s="32">
        <v>0</v>
      </c>
      <c r="AN45" s="33">
        <v>1797</v>
      </c>
      <c r="AO45" s="33">
        <v>1819</v>
      </c>
      <c r="AP45" s="33">
        <v>1782</v>
      </c>
      <c r="AQ45" s="33">
        <v>1790</v>
      </c>
      <c r="AR45" s="8">
        <v>112900</v>
      </c>
      <c r="AS45"/>
      <c r="AT45" s="31">
        <v>44168</v>
      </c>
      <c r="AU45" s="32">
        <v>0</v>
      </c>
      <c r="AV45" s="33">
        <v>1531</v>
      </c>
      <c r="AW45" s="33">
        <v>1549</v>
      </c>
      <c r="AX45" s="33">
        <v>1530</v>
      </c>
      <c r="AY45" s="33">
        <v>1548</v>
      </c>
      <c r="AZ45" s="8">
        <v>2400</v>
      </c>
      <c r="BA45"/>
      <c r="BB45" s="31">
        <v>44168</v>
      </c>
      <c r="BC45" s="32">
        <v>0</v>
      </c>
      <c r="BD45" s="33">
        <v>3440</v>
      </c>
      <c r="BE45" s="33">
        <v>3495</v>
      </c>
      <c r="BF45" s="33">
        <v>3415</v>
      </c>
      <c r="BG45" s="33">
        <v>3460</v>
      </c>
      <c r="BH45" s="8">
        <v>67500</v>
      </c>
      <c r="BI45"/>
      <c r="BJ45" s="31">
        <v>44168</v>
      </c>
      <c r="BK45" s="32">
        <v>0</v>
      </c>
      <c r="BL45" s="33">
        <v>2089</v>
      </c>
      <c r="BM45" s="33">
        <v>2106</v>
      </c>
      <c r="BN45" s="33">
        <v>2075</v>
      </c>
      <c r="BO45" s="33">
        <v>2092</v>
      </c>
      <c r="BP45" s="8">
        <v>87200</v>
      </c>
      <c r="BQ45"/>
      <c r="BR45" s="31">
        <v>44168</v>
      </c>
      <c r="BS45" s="32">
        <v>0</v>
      </c>
      <c r="BT45" s="33">
        <v>1142</v>
      </c>
      <c r="BU45" s="33">
        <v>1142</v>
      </c>
      <c r="BV45" s="33">
        <v>1120</v>
      </c>
      <c r="BW45" s="33">
        <v>1120</v>
      </c>
      <c r="BX45" s="8">
        <v>3600</v>
      </c>
      <c r="BY45"/>
      <c r="BZ45" s="31">
        <v>44168</v>
      </c>
      <c r="CA45" s="32">
        <v>0</v>
      </c>
      <c r="CB45" s="33">
        <v>3195</v>
      </c>
      <c r="CC45" s="33">
        <v>3235</v>
      </c>
      <c r="CD45" s="33">
        <v>3180</v>
      </c>
      <c r="CE45" s="33">
        <v>3230</v>
      </c>
      <c r="CF45" s="8">
        <v>1500</v>
      </c>
      <c r="CH45" s="31">
        <v>44168</v>
      </c>
      <c r="CI45" s="32">
        <v>0</v>
      </c>
      <c r="CJ45" s="33">
        <v>1005</v>
      </c>
      <c r="CK45" s="33">
        <v>1009</v>
      </c>
      <c r="CL45" s="33">
        <v>985</v>
      </c>
      <c r="CM45" s="33">
        <v>1009</v>
      </c>
      <c r="CN45" s="8">
        <v>3800</v>
      </c>
      <c r="CO45"/>
      <c r="CP45" s="31">
        <v>44168</v>
      </c>
      <c r="CQ45" s="32">
        <v>0</v>
      </c>
      <c r="CR45" s="33">
        <v>2249</v>
      </c>
      <c r="CS45" s="33">
        <v>2249</v>
      </c>
      <c r="CT45" s="33">
        <v>2234</v>
      </c>
      <c r="CU45" s="33">
        <v>2246</v>
      </c>
      <c r="CV45" s="8">
        <v>1400</v>
      </c>
      <c r="CW45"/>
      <c r="CX45" s="31">
        <v>44168</v>
      </c>
      <c r="CY45" s="32">
        <v>0</v>
      </c>
      <c r="CZ45" s="33">
        <v>698</v>
      </c>
      <c r="DA45" s="33">
        <v>704</v>
      </c>
      <c r="DB45" s="33">
        <v>698</v>
      </c>
      <c r="DC45" s="33">
        <v>704</v>
      </c>
      <c r="DD45" s="8">
        <v>4700</v>
      </c>
      <c r="DE45"/>
      <c r="DF45" s="31">
        <v>44168</v>
      </c>
      <c r="DG45" s="32">
        <v>0</v>
      </c>
      <c r="DH45" s="33">
        <v>258</v>
      </c>
      <c r="DI45" s="33">
        <v>272</v>
      </c>
      <c r="DJ45" s="33">
        <v>253</v>
      </c>
      <c r="DK45" s="33">
        <v>257</v>
      </c>
      <c r="DL45" s="8">
        <v>108900</v>
      </c>
      <c r="DM45"/>
      <c r="DN45" s="31">
        <v>44168</v>
      </c>
      <c r="DO45" s="32">
        <v>0</v>
      </c>
      <c r="DP45" s="33">
        <v>660</v>
      </c>
      <c r="DQ45" s="33">
        <v>660</v>
      </c>
      <c r="DR45" s="33">
        <v>647</v>
      </c>
      <c r="DS45" s="33">
        <v>654</v>
      </c>
      <c r="DT45" s="8">
        <v>7400</v>
      </c>
      <c r="DU45"/>
      <c r="DV45" s="31">
        <v>44168</v>
      </c>
      <c r="DW45" s="32">
        <v>0</v>
      </c>
      <c r="DX45" s="33">
        <v>3880</v>
      </c>
      <c r="DY45" s="33">
        <v>3885</v>
      </c>
      <c r="DZ45" s="33">
        <v>3715</v>
      </c>
      <c r="EA45" s="33">
        <v>3780</v>
      </c>
      <c r="EB45" s="8">
        <v>376700</v>
      </c>
      <c r="EC45"/>
      <c r="ED45" s="31">
        <v>44168</v>
      </c>
      <c r="EE45" s="32">
        <v>0</v>
      </c>
      <c r="EF45" s="33">
        <v>2203</v>
      </c>
      <c r="EG45" s="33">
        <v>2203</v>
      </c>
      <c r="EH45" s="33">
        <v>2128</v>
      </c>
      <c r="EI45" s="33">
        <v>2139</v>
      </c>
      <c r="EJ45" s="8">
        <v>22400</v>
      </c>
      <c r="EK45"/>
      <c r="EL45" s="31">
        <v>44168</v>
      </c>
      <c r="EM45" s="32">
        <v>0</v>
      </c>
      <c r="EN45" s="33">
        <v>5200</v>
      </c>
      <c r="EO45" s="33">
        <v>5230</v>
      </c>
      <c r="EP45" s="33">
        <v>5160</v>
      </c>
      <c r="EQ45" s="33">
        <v>5200</v>
      </c>
      <c r="ER45" s="8">
        <v>102400</v>
      </c>
      <c r="ES45"/>
      <c r="ET45" s="31">
        <v>44168</v>
      </c>
      <c r="EU45" s="32">
        <v>0</v>
      </c>
      <c r="EV45" s="33">
        <v>1650</v>
      </c>
      <c r="EW45" s="33">
        <v>1670</v>
      </c>
      <c r="EX45" s="33">
        <v>1639</v>
      </c>
      <c r="EY45" s="33">
        <v>1643</v>
      </c>
      <c r="EZ45" s="8">
        <v>286500</v>
      </c>
      <c r="FA45"/>
      <c r="FB45" s="31">
        <v>44168</v>
      </c>
      <c r="FC45" s="32">
        <v>0</v>
      </c>
      <c r="FD45" s="33">
        <v>272</v>
      </c>
      <c r="FE45" s="33">
        <v>272</v>
      </c>
      <c r="FF45" s="33">
        <v>267</v>
      </c>
      <c r="FG45" s="33">
        <v>269</v>
      </c>
      <c r="FH45" s="8">
        <v>28900</v>
      </c>
      <c r="FJ45" s="31">
        <v>44168</v>
      </c>
      <c r="FK45" s="32">
        <v>0</v>
      </c>
      <c r="FL45" s="33">
        <v>1455</v>
      </c>
      <c r="FM45" s="33">
        <v>1455</v>
      </c>
      <c r="FN45" s="33">
        <v>1416</v>
      </c>
      <c r="FO45" s="33">
        <v>1423</v>
      </c>
      <c r="FP45" s="8">
        <v>179300</v>
      </c>
      <c r="FQ45"/>
      <c r="FR45" s="31">
        <v>44168</v>
      </c>
      <c r="FS45" s="32">
        <v>0</v>
      </c>
      <c r="FT45" s="33">
        <v>712</v>
      </c>
      <c r="FU45" s="33">
        <v>712</v>
      </c>
      <c r="FV45" s="33">
        <v>707</v>
      </c>
      <c r="FW45" s="33">
        <v>712</v>
      </c>
      <c r="FX45" s="8">
        <v>3700</v>
      </c>
      <c r="FY45"/>
      <c r="FZ45" s="31">
        <v>44168</v>
      </c>
      <c r="GA45" s="32">
        <v>0</v>
      </c>
      <c r="GB45" s="33">
        <v>652</v>
      </c>
      <c r="GC45" s="33">
        <v>659</v>
      </c>
      <c r="GD45" s="33">
        <v>648</v>
      </c>
      <c r="GE45" s="33">
        <v>656</v>
      </c>
      <c r="GF45" s="8">
        <v>22600</v>
      </c>
      <c r="GG45"/>
      <c r="GH45" s="31">
        <v>44168</v>
      </c>
      <c r="GI45" s="32">
        <v>0</v>
      </c>
      <c r="GJ45" s="33">
        <v>708</v>
      </c>
      <c r="GK45" s="33">
        <v>715</v>
      </c>
      <c r="GL45" s="33">
        <v>708</v>
      </c>
      <c r="GM45" s="33">
        <v>715</v>
      </c>
      <c r="GN45" s="8">
        <v>21700</v>
      </c>
      <c r="GO45"/>
      <c r="GP45" s="31">
        <v>44168</v>
      </c>
      <c r="GQ45" s="32">
        <v>0</v>
      </c>
      <c r="GR45" s="33">
        <v>2239</v>
      </c>
      <c r="GS45" s="33">
        <v>2269</v>
      </c>
      <c r="GT45" s="33">
        <v>2080</v>
      </c>
      <c r="GU45" s="33">
        <v>2080</v>
      </c>
      <c r="GV45" s="8">
        <v>108100</v>
      </c>
      <c r="GW45"/>
      <c r="GX45" s="31">
        <v>44168</v>
      </c>
      <c r="GY45" s="32">
        <v>0</v>
      </c>
      <c r="GZ45" s="33">
        <v>2239</v>
      </c>
      <c r="HA45" s="33">
        <v>2269</v>
      </c>
      <c r="HB45" s="33">
        <v>2080</v>
      </c>
      <c r="HC45" s="33">
        <v>2080</v>
      </c>
      <c r="HD45" s="8">
        <v>108100</v>
      </c>
      <c r="HE45"/>
      <c r="HF45" s="31">
        <v>44168</v>
      </c>
      <c r="HG45" s="32">
        <v>0</v>
      </c>
      <c r="HH45" s="33">
        <v>1548</v>
      </c>
      <c r="HI45" s="33">
        <v>1560</v>
      </c>
      <c r="HJ45" s="33">
        <v>1518</v>
      </c>
      <c r="HK45" s="33">
        <v>1557</v>
      </c>
      <c r="HL45" s="8">
        <v>13600</v>
      </c>
      <c r="HM45"/>
      <c r="HN45" s="31">
        <v>44168</v>
      </c>
      <c r="HO45" s="32">
        <v>0</v>
      </c>
      <c r="HP45" s="33">
        <v>523</v>
      </c>
      <c r="HQ45" s="33">
        <v>523</v>
      </c>
      <c r="HR45" s="33">
        <v>511</v>
      </c>
      <c r="HS45" s="33">
        <v>518</v>
      </c>
      <c r="HT45" s="8">
        <v>30300</v>
      </c>
      <c r="HU45"/>
      <c r="HV45" s="31">
        <v>44168</v>
      </c>
      <c r="HW45" s="32">
        <v>0</v>
      </c>
      <c r="HX45" s="33">
        <v>189</v>
      </c>
      <c r="HY45" s="33">
        <v>192</v>
      </c>
      <c r="HZ45" s="33">
        <v>187</v>
      </c>
      <c r="IA45" s="33">
        <v>190</v>
      </c>
      <c r="IB45" s="8">
        <v>139800</v>
      </c>
      <c r="IC45"/>
      <c r="ID45" s="31">
        <v>44168</v>
      </c>
      <c r="IE45" s="32">
        <v>0</v>
      </c>
      <c r="IF45" s="33">
        <v>1419</v>
      </c>
      <c r="IG45" s="33">
        <v>1419</v>
      </c>
      <c r="IH45" s="33">
        <v>1419</v>
      </c>
      <c r="II45" s="33">
        <v>1419</v>
      </c>
      <c r="IJ45" s="8">
        <v>0</v>
      </c>
    </row>
    <row r="46" spans="4:244">
      <c r="F46" s="31">
        <v>44169</v>
      </c>
      <c r="G46" s="32">
        <v>0</v>
      </c>
      <c r="H46" s="33">
        <v>2819</v>
      </c>
      <c r="I46" s="33">
        <v>2819</v>
      </c>
      <c r="J46" s="33">
        <v>2800</v>
      </c>
      <c r="K46" s="33">
        <v>2811</v>
      </c>
      <c r="L46" s="8">
        <v>9200</v>
      </c>
      <c r="M46"/>
      <c r="N46" s="31">
        <v>44169</v>
      </c>
      <c r="O46" s="32">
        <v>0</v>
      </c>
      <c r="P46" s="33">
        <v>420</v>
      </c>
      <c r="Q46" s="33">
        <v>425</v>
      </c>
      <c r="R46" s="33">
        <v>420</v>
      </c>
      <c r="S46" s="33">
        <v>424</v>
      </c>
      <c r="T46" s="8">
        <v>1672100</v>
      </c>
      <c r="U46"/>
      <c r="V46" s="31">
        <v>44169</v>
      </c>
      <c r="W46" s="32">
        <v>0</v>
      </c>
      <c r="X46" s="33">
        <v>2200</v>
      </c>
      <c r="Y46" s="33">
        <v>2224</v>
      </c>
      <c r="Z46" s="33">
        <v>2184</v>
      </c>
      <c r="AA46" s="33">
        <v>2212</v>
      </c>
      <c r="AB46" s="8">
        <v>181700</v>
      </c>
      <c r="AC46"/>
      <c r="AD46" s="31">
        <v>44169</v>
      </c>
      <c r="AE46" s="32">
        <v>0</v>
      </c>
      <c r="AF46" s="33">
        <v>1003</v>
      </c>
      <c r="AG46" s="33">
        <v>1003</v>
      </c>
      <c r="AH46" s="33">
        <v>996</v>
      </c>
      <c r="AI46" s="33">
        <v>999</v>
      </c>
      <c r="AJ46" s="8">
        <v>1300</v>
      </c>
      <c r="AK46"/>
      <c r="AL46" s="31">
        <v>44169</v>
      </c>
      <c r="AM46" s="32">
        <v>0</v>
      </c>
      <c r="AN46" s="33">
        <v>1778</v>
      </c>
      <c r="AO46" s="33">
        <v>1786</v>
      </c>
      <c r="AP46" s="33">
        <v>1740</v>
      </c>
      <c r="AQ46" s="33">
        <v>1742</v>
      </c>
      <c r="AR46" s="8">
        <v>148300</v>
      </c>
      <c r="AS46"/>
      <c r="AT46" s="31">
        <v>44169</v>
      </c>
      <c r="AU46" s="32">
        <v>0</v>
      </c>
      <c r="AV46" s="33">
        <v>1548</v>
      </c>
      <c r="AW46" s="33">
        <v>1548</v>
      </c>
      <c r="AX46" s="33">
        <v>1511</v>
      </c>
      <c r="AY46" s="33">
        <v>1532</v>
      </c>
      <c r="AZ46" s="8">
        <v>2300</v>
      </c>
      <c r="BA46"/>
      <c r="BB46" s="31">
        <v>44169</v>
      </c>
      <c r="BC46" s="32">
        <v>0</v>
      </c>
      <c r="BD46" s="33">
        <v>3490</v>
      </c>
      <c r="BE46" s="33">
        <v>3495</v>
      </c>
      <c r="BF46" s="33">
        <v>3430</v>
      </c>
      <c r="BG46" s="33">
        <v>3430</v>
      </c>
      <c r="BH46" s="8">
        <v>43400</v>
      </c>
      <c r="BI46"/>
      <c r="BJ46" s="31">
        <v>44169</v>
      </c>
      <c r="BK46" s="32">
        <v>0</v>
      </c>
      <c r="BL46" s="33">
        <v>2092</v>
      </c>
      <c r="BM46" s="33">
        <v>2096</v>
      </c>
      <c r="BN46" s="33">
        <v>2076</v>
      </c>
      <c r="BO46" s="33">
        <v>2088</v>
      </c>
      <c r="BP46" s="8">
        <v>59200</v>
      </c>
      <c r="BQ46"/>
      <c r="BR46" s="31">
        <v>44169</v>
      </c>
      <c r="BS46" s="32">
        <v>0</v>
      </c>
      <c r="BT46" s="33">
        <v>1120</v>
      </c>
      <c r="BU46" s="33">
        <v>1160</v>
      </c>
      <c r="BV46" s="33">
        <v>1110</v>
      </c>
      <c r="BW46" s="33">
        <v>1136</v>
      </c>
      <c r="BX46" s="8">
        <v>11200</v>
      </c>
      <c r="BY46"/>
      <c r="BZ46" s="31">
        <v>44169</v>
      </c>
      <c r="CA46" s="32">
        <v>0</v>
      </c>
      <c r="CB46" s="33">
        <v>3200</v>
      </c>
      <c r="CC46" s="33">
        <v>3200</v>
      </c>
      <c r="CD46" s="33">
        <v>3190</v>
      </c>
      <c r="CE46" s="33">
        <v>3190</v>
      </c>
      <c r="CF46" s="8">
        <v>1000</v>
      </c>
      <c r="CH46" s="31">
        <v>44169</v>
      </c>
      <c r="CI46" s="32">
        <v>0</v>
      </c>
      <c r="CJ46" s="33">
        <v>994</v>
      </c>
      <c r="CK46" s="33">
        <v>1005</v>
      </c>
      <c r="CL46" s="33">
        <v>975</v>
      </c>
      <c r="CM46" s="33">
        <v>1005</v>
      </c>
      <c r="CN46" s="8">
        <v>4900</v>
      </c>
      <c r="CO46"/>
      <c r="CP46" s="31">
        <v>44169</v>
      </c>
      <c r="CQ46" s="32">
        <v>0</v>
      </c>
      <c r="CR46" s="33">
        <v>2249</v>
      </c>
      <c r="CS46" s="33">
        <v>2249</v>
      </c>
      <c r="CT46" s="33">
        <v>2234</v>
      </c>
      <c r="CU46" s="33">
        <v>2234</v>
      </c>
      <c r="CV46" s="8">
        <v>900</v>
      </c>
      <c r="CW46"/>
      <c r="CX46" s="31">
        <v>44169</v>
      </c>
      <c r="CY46" s="32">
        <v>0</v>
      </c>
      <c r="CZ46" s="33">
        <v>706</v>
      </c>
      <c r="DA46" s="33">
        <v>714</v>
      </c>
      <c r="DB46" s="33">
        <v>702</v>
      </c>
      <c r="DC46" s="33">
        <v>705</v>
      </c>
      <c r="DD46" s="8">
        <v>11400</v>
      </c>
      <c r="DE46"/>
      <c r="DF46" s="31">
        <v>44169</v>
      </c>
      <c r="DG46" s="32">
        <v>0</v>
      </c>
      <c r="DH46" s="33">
        <v>257</v>
      </c>
      <c r="DI46" s="33">
        <v>267</v>
      </c>
      <c r="DJ46" s="33">
        <v>247</v>
      </c>
      <c r="DK46" s="33">
        <v>250</v>
      </c>
      <c r="DL46" s="8">
        <v>60000</v>
      </c>
      <c r="DM46"/>
      <c r="DN46" s="31">
        <v>44169</v>
      </c>
      <c r="DO46" s="32">
        <v>0</v>
      </c>
      <c r="DP46" s="33">
        <v>648</v>
      </c>
      <c r="DQ46" s="33">
        <v>659</v>
      </c>
      <c r="DR46" s="33">
        <v>647</v>
      </c>
      <c r="DS46" s="33">
        <v>657</v>
      </c>
      <c r="DT46" s="8">
        <v>8500</v>
      </c>
      <c r="DU46"/>
      <c r="DV46" s="31">
        <v>44169</v>
      </c>
      <c r="DW46" s="32">
        <v>0</v>
      </c>
      <c r="DX46" s="33">
        <v>3715</v>
      </c>
      <c r="DY46" s="33">
        <v>3735</v>
      </c>
      <c r="DZ46" s="33">
        <v>3530</v>
      </c>
      <c r="EA46" s="33">
        <v>3720</v>
      </c>
      <c r="EB46" s="8">
        <v>692900</v>
      </c>
      <c r="EC46"/>
      <c r="ED46" s="31">
        <v>44169</v>
      </c>
      <c r="EE46" s="32">
        <v>0</v>
      </c>
      <c r="EF46" s="33">
        <v>2120</v>
      </c>
      <c r="EG46" s="33">
        <v>2150</v>
      </c>
      <c r="EH46" s="33">
        <v>2120</v>
      </c>
      <c r="EI46" s="33">
        <v>2129</v>
      </c>
      <c r="EJ46" s="8">
        <v>33900</v>
      </c>
      <c r="EK46"/>
      <c r="EL46" s="31">
        <v>44169</v>
      </c>
      <c r="EM46" s="32">
        <v>0</v>
      </c>
      <c r="EN46" s="33">
        <v>5160</v>
      </c>
      <c r="EO46" s="33">
        <v>5220</v>
      </c>
      <c r="EP46" s="33">
        <v>5150</v>
      </c>
      <c r="EQ46" s="33">
        <v>5150</v>
      </c>
      <c r="ER46" s="8">
        <v>91800</v>
      </c>
      <c r="ES46"/>
      <c r="ET46" s="31">
        <v>44169</v>
      </c>
      <c r="EU46" s="32">
        <v>0</v>
      </c>
      <c r="EV46" s="33">
        <v>1644</v>
      </c>
      <c r="EW46" s="33">
        <v>1644</v>
      </c>
      <c r="EX46" s="33">
        <v>1624</v>
      </c>
      <c r="EY46" s="33">
        <v>1631</v>
      </c>
      <c r="EZ46" s="8">
        <v>228400</v>
      </c>
      <c r="FA46"/>
      <c r="FB46" s="31">
        <v>44169</v>
      </c>
      <c r="FC46" s="32">
        <v>0</v>
      </c>
      <c r="FD46" s="33">
        <v>269</v>
      </c>
      <c r="FE46" s="33">
        <v>269</v>
      </c>
      <c r="FF46" s="33">
        <v>264</v>
      </c>
      <c r="FG46" s="33">
        <v>266</v>
      </c>
      <c r="FH46" s="8">
        <v>32800</v>
      </c>
      <c r="FJ46" s="31">
        <v>44169</v>
      </c>
      <c r="FK46" s="32">
        <v>0</v>
      </c>
      <c r="FL46" s="33">
        <v>1435</v>
      </c>
      <c r="FM46" s="33">
        <v>1438</v>
      </c>
      <c r="FN46" s="33">
        <v>1409</v>
      </c>
      <c r="FO46" s="33">
        <v>1413</v>
      </c>
      <c r="FP46" s="8">
        <v>81400</v>
      </c>
      <c r="FQ46"/>
      <c r="FR46" s="31">
        <v>44169</v>
      </c>
      <c r="FS46" s="32">
        <v>0</v>
      </c>
      <c r="FT46" s="33">
        <v>711</v>
      </c>
      <c r="FU46" s="33">
        <v>713</v>
      </c>
      <c r="FV46" s="33">
        <v>710</v>
      </c>
      <c r="FW46" s="33">
        <v>712</v>
      </c>
      <c r="FX46" s="8">
        <v>1500</v>
      </c>
      <c r="FY46"/>
      <c r="FZ46" s="31">
        <v>44169</v>
      </c>
      <c r="GA46" s="32">
        <v>0</v>
      </c>
      <c r="GB46" s="33">
        <v>655</v>
      </c>
      <c r="GC46" s="33">
        <v>655</v>
      </c>
      <c r="GD46" s="33">
        <v>639</v>
      </c>
      <c r="GE46" s="33">
        <v>640</v>
      </c>
      <c r="GF46" s="8">
        <v>53900</v>
      </c>
      <c r="GG46"/>
      <c r="GH46" s="31">
        <v>44169</v>
      </c>
      <c r="GI46" s="32">
        <v>0</v>
      </c>
      <c r="GJ46" s="33">
        <v>715</v>
      </c>
      <c r="GK46" s="33">
        <v>724</v>
      </c>
      <c r="GL46" s="33">
        <v>708</v>
      </c>
      <c r="GM46" s="33">
        <v>719</v>
      </c>
      <c r="GN46" s="8">
        <v>24300</v>
      </c>
      <c r="GO46"/>
      <c r="GP46" s="31">
        <v>44169</v>
      </c>
      <c r="GQ46" s="32">
        <v>0</v>
      </c>
      <c r="GR46" s="33">
        <v>2125</v>
      </c>
      <c r="GS46" s="33">
        <v>2134</v>
      </c>
      <c r="GT46" s="33">
        <v>2030</v>
      </c>
      <c r="GU46" s="33">
        <v>2120</v>
      </c>
      <c r="GV46" s="8">
        <v>67000</v>
      </c>
      <c r="GW46"/>
      <c r="GX46" s="31">
        <v>44169</v>
      </c>
      <c r="GY46" s="32">
        <v>0</v>
      </c>
      <c r="GZ46" s="33">
        <v>2125</v>
      </c>
      <c r="HA46" s="33">
        <v>2134</v>
      </c>
      <c r="HB46" s="33">
        <v>2030</v>
      </c>
      <c r="HC46" s="33">
        <v>2120</v>
      </c>
      <c r="HD46" s="8">
        <v>67000</v>
      </c>
      <c r="HE46"/>
      <c r="HF46" s="31">
        <v>44169</v>
      </c>
      <c r="HG46" s="32">
        <v>0</v>
      </c>
      <c r="HH46" s="33">
        <v>1538</v>
      </c>
      <c r="HI46" s="33">
        <v>1550</v>
      </c>
      <c r="HJ46" s="33">
        <v>1504</v>
      </c>
      <c r="HK46" s="33">
        <v>1542</v>
      </c>
      <c r="HL46" s="8">
        <v>20600</v>
      </c>
      <c r="HM46"/>
      <c r="HN46" s="31">
        <v>44169</v>
      </c>
      <c r="HO46" s="32">
        <v>0</v>
      </c>
      <c r="HP46" s="33">
        <v>525</v>
      </c>
      <c r="HQ46" s="33">
        <v>525</v>
      </c>
      <c r="HR46" s="33">
        <v>504</v>
      </c>
      <c r="HS46" s="33">
        <v>505</v>
      </c>
      <c r="HT46" s="8">
        <v>56800</v>
      </c>
      <c r="HU46"/>
      <c r="HV46" s="31">
        <v>44169</v>
      </c>
      <c r="HW46" s="32">
        <v>0</v>
      </c>
      <c r="HX46" s="33">
        <v>190</v>
      </c>
      <c r="HY46" s="33">
        <v>190</v>
      </c>
      <c r="HZ46" s="33">
        <v>187</v>
      </c>
      <c r="IA46" s="33">
        <v>188</v>
      </c>
      <c r="IB46" s="8">
        <v>207400</v>
      </c>
      <c r="IC46"/>
      <c r="ID46" s="31">
        <v>44169</v>
      </c>
      <c r="IE46" s="32">
        <v>0</v>
      </c>
      <c r="IF46" s="33">
        <v>1419</v>
      </c>
      <c r="IG46" s="33">
        <v>1419</v>
      </c>
      <c r="IH46" s="33">
        <v>1419</v>
      </c>
      <c r="II46" s="33">
        <v>1419</v>
      </c>
      <c r="IJ46" s="8">
        <v>0</v>
      </c>
    </row>
    <row r="47" spans="4:244">
      <c r="F47" s="31">
        <v>44172</v>
      </c>
      <c r="G47" s="32">
        <v>0</v>
      </c>
      <c r="H47" s="33">
        <v>2820</v>
      </c>
      <c r="I47" s="33">
        <v>2830</v>
      </c>
      <c r="J47" s="33">
        <v>2806</v>
      </c>
      <c r="K47" s="33">
        <v>2811</v>
      </c>
      <c r="L47" s="8">
        <v>12900</v>
      </c>
      <c r="M47"/>
      <c r="N47" s="31">
        <v>44172</v>
      </c>
      <c r="O47" s="32">
        <v>0</v>
      </c>
      <c r="P47" s="33">
        <v>428</v>
      </c>
      <c r="Q47" s="33">
        <v>430</v>
      </c>
      <c r="R47" s="33">
        <v>420</v>
      </c>
      <c r="S47" s="33">
        <v>421</v>
      </c>
      <c r="T47" s="8">
        <v>1954000</v>
      </c>
      <c r="U47"/>
      <c r="V47" s="31">
        <v>44172</v>
      </c>
      <c r="W47" s="32">
        <v>0</v>
      </c>
      <c r="X47" s="33">
        <v>2213</v>
      </c>
      <c r="Y47" s="33">
        <v>2224</v>
      </c>
      <c r="Z47" s="33">
        <v>2182</v>
      </c>
      <c r="AA47" s="33">
        <v>2184</v>
      </c>
      <c r="AB47" s="8">
        <v>196900</v>
      </c>
      <c r="AC47"/>
      <c r="AD47" s="31">
        <v>44172</v>
      </c>
      <c r="AE47" s="32">
        <v>0</v>
      </c>
      <c r="AF47" s="33">
        <v>1020</v>
      </c>
      <c r="AG47" s="33">
        <v>1020</v>
      </c>
      <c r="AH47" s="33">
        <v>1008</v>
      </c>
      <c r="AI47" s="33">
        <v>1013</v>
      </c>
      <c r="AJ47" s="8">
        <v>1000</v>
      </c>
      <c r="AK47"/>
      <c r="AL47" s="31">
        <v>44172</v>
      </c>
      <c r="AM47" s="32">
        <v>0</v>
      </c>
      <c r="AN47" s="33">
        <v>1740</v>
      </c>
      <c r="AO47" s="33">
        <v>1740</v>
      </c>
      <c r="AP47" s="33">
        <v>1705</v>
      </c>
      <c r="AQ47" s="33">
        <v>1714</v>
      </c>
      <c r="AR47" s="8">
        <v>256300</v>
      </c>
      <c r="AS47"/>
      <c r="AT47" s="31">
        <v>44172</v>
      </c>
      <c r="AU47" s="32">
        <v>0</v>
      </c>
      <c r="AV47" s="33">
        <v>1535</v>
      </c>
      <c r="AW47" s="33">
        <v>1535</v>
      </c>
      <c r="AX47" s="33">
        <v>1515</v>
      </c>
      <c r="AY47" s="33">
        <v>1515</v>
      </c>
      <c r="AZ47" s="8">
        <v>4600</v>
      </c>
      <c r="BA47"/>
      <c r="BB47" s="31">
        <v>44172</v>
      </c>
      <c r="BC47" s="32">
        <v>0</v>
      </c>
      <c r="BD47" s="33">
        <v>3445</v>
      </c>
      <c r="BE47" s="33">
        <v>3445</v>
      </c>
      <c r="BF47" s="33">
        <v>3360</v>
      </c>
      <c r="BG47" s="33">
        <v>3375</v>
      </c>
      <c r="BH47" s="8">
        <v>72600</v>
      </c>
      <c r="BI47"/>
      <c r="BJ47" s="31">
        <v>44172</v>
      </c>
      <c r="BK47" s="32">
        <v>0</v>
      </c>
      <c r="BL47" s="33">
        <v>2088</v>
      </c>
      <c r="BM47" s="33">
        <v>2096</v>
      </c>
      <c r="BN47" s="33">
        <v>2054</v>
      </c>
      <c r="BO47" s="33">
        <v>2069</v>
      </c>
      <c r="BP47" s="8">
        <v>76900</v>
      </c>
      <c r="BQ47"/>
      <c r="BR47" s="31">
        <v>44172</v>
      </c>
      <c r="BS47" s="32">
        <v>0</v>
      </c>
      <c r="BT47" s="33">
        <v>1136</v>
      </c>
      <c r="BU47" s="33">
        <v>1157</v>
      </c>
      <c r="BV47" s="33">
        <v>1107</v>
      </c>
      <c r="BW47" s="33">
        <v>1110</v>
      </c>
      <c r="BX47" s="8">
        <v>5500</v>
      </c>
      <c r="BY47"/>
      <c r="BZ47" s="31">
        <v>44172</v>
      </c>
      <c r="CA47" s="32">
        <v>0</v>
      </c>
      <c r="CB47" s="33">
        <v>3245</v>
      </c>
      <c r="CC47" s="33">
        <v>3250</v>
      </c>
      <c r="CD47" s="33">
        <v>3205</v>
      </c>
      <c r="CE47" s="33">
        <v>3205</v>
      </c>
      <c r="CF47" s="8">
        <v>2400</v>
      </c>
      <c r="CH47" s="31">
        <v>44172</v>
      </c>
      <c r="CI47" s="32">
        <v>0</v>
      </c>
      <c r="CJ47" s="33">
        <v>1000</v>
      </c>
      <c r="CK47" s="33">
        <v>1000</v>
      </c>
      <c r="CL47" s="33">
        <v>922</v>
      </c>
      <c r="CM47" s="33">
        <v>925</v>
      </c>
      <c r="CN47" s="8">
        <v>6400</v>
      </c>
      <c r="CO47"/>
      <c r="CP47" s="31">
        <v>44172</v>
      </c>
      <c r="CQ47" s="32">
        <v>0</v>
      </c>
      <c r="CR47" s="33">
        <v>2250</v>
      </c>
      <c r="CS47" s="33">
        <v>2250</v>
      </c>
      <c r="CT47" s="33">
        <v>2238</v>
      </c>
      <c r="CU47" s="33">
        <v>2244</v>
      </c>
      <c r="CV47" s="8">
        <v>1200</v>
      </c>
      <c r="CW47"/>
      <c r="CX47" s="31">
        <v>44172</v>
      </c>
      <c r="CY47" s="32">
        <v>0</v>
      </c>
      <c r="CZ47" s="33">
        <v>711</v>
      </c>
      <c r="DA47" s="33">
        <v>714</v>
      </c>
      <c r="DB47" s="33">
        <v>706</v>
      </c>
      <c r="DC47" s="33">
        <v>708</v>
      </c>
      <c r="DD47" s="8">
        <v>4000</v>
      </c>
      <c r="DE47"/>
      <c r="DF47" s="31">
        <v>44172</v>
      </c>
      <c r="DG47" s="32">
        <v>0</v>
      </c>
      <c r="DH47" s="33">
        <v>254</v>
      </c>
      <c r="DI47" s="33">
        <v>256</v>
      </c>
      <c r="DJ47" s="33">
        <v>241</v>
      </c>
      <c r="DK47" s="33">
        <v>245</v>
      </c>
      <c r="DL47" s="8">
        <v>50200</v>
      </c>
      <c r="DM47"/>
      <c r="DN47" s="31">
        <v>44172</v>
      </c>
      <c r="DO47" s="32">
        <v>0</v>
      </c>
      <c r="DP47" s="33">
        <v>650</v>
      </c>
      <c r="DQ47" s="33">
        <v>657</v>
      </c>
      <c r="DR47" s="33">
        <v>640</v>
      </c>
      <c r="DS47" s="33">
        <v>644</v>
      </c>
      <c r="DT47" s="8">
        <v>6900</v>
      </c>
      <c r="DU47"/>
      <c r="DV47" s="31">
        <v>44172</v>
      </c>
      <c r="DW47" s="32">
        <v>0</v>
      </c>
      <c r="DX47" s="33">
        <v>3800</v>
      </c>
      <c r="DY47" s="33">
        <v>3900</v>
      </c>
      <c r="DZ47" s="33">
        <v>3635</v>
      </c>
      <c r="EA47" s="33">
        <v>3785</v>
      </c>
      <c r="EB47" s="8">
        <v>476800</v>
      </c>
      <c r="EC47"/>
      <c r="ED47" s="31">
        <v>44172</v>
      </c>
      <c r="EE47" s="32">
        <v>0</v>
      </c>
      <c r="EF47" s="33">
        <v>2126</v>
      </c>
      <c r="EG47" s="33">
        <v>2136</v>
      </c>
      <c r="EH47" s="33">
        <v>2088</v>
      </c>
      <c r="EI47" s="33">
        <v>2098</v>
      </c>
      <c r="EJ47" s="8">
        <v>20600</v>
      </c>
      <c r="EK47"/>
      <c r="EL47" s="31">
        <v>44172</v>
      </c>
      <c r="EM47" s="32">
        <v>0</v>
      </c>
      <c r="EN47" s="33">
        <v>5150</v>
      </c>
      <c r="EO47" s="33">
        <v>5170</v>
      </c>
      <c r="EP47" s="33">
        <v>5000</v>
      </c>
      <c r="EQ47" s="33">
        <v>5020</v>
      </c>
      <c r="ER47" s="8">
        <v>166300</v>
      </c>
      <c r="ES47"/>
      <c r="ET47" s="31">
        <v>44172</v>
      </c>
      <c r="EU47" s="32">
        <v>0</v>
      </c>
      <c r="EV47" s="33">
        <v>1647</v>
      </c>
      <c r="EW47" s="33">
        <v>1647</v>
      </c>
      <c r="EX47" s="33">
        <v>1602</v>
      </c>
      <c r="EY47" s="33">
        <v>1608</v>
      </c>
      <c r="EZ47" s="8">
        <v>189700</v>
      </c>
      <c r="FA47"/>
      <c r="FB47" s="31">
        <v>44172</v>
      </c>
      <c r="FC47" s="32">
        <v>0</v>
      </c>
      <c r="FD47" s="33">
        <v>266</v>
      </c>
      <c r="FE47" s="33">
        <v>269</v>
      </c>
      <c r="FF47" s="33">
        <v>260</v>
      </c>
      <c r="FG47" s="33">
        <v>265</v>
      </c>
      <c r="FH47" s="8">
        <v>56400</v>
      </c>
      <c r="FJ47" s="31">
        <v>44172</v>
      </c>
      <c r="FK47" s="32">
        <v>0</v>
      </c>
      <c r="FL47" s="33">
        <v>1420</v>
      </c>
      <c r="FM47" s="33">
        <v>1420</v>
      </c>
      <c r="FN47" s="33">
        <v>1402</v>
      </c>
      <c r="FO47" s="33">
        <v>1404</v>
      </c>
      <c r="FP47" s="8">
        <v>121000</v>
      </c>
      <c r="FQ47"/>
      <c r="FR47" s="31">
        <v>44172</v>
      </c>
      <c r="FS47" s="32">
        <v>0</v>
      </c>
      <c r="FT47" s="33">
        <v>713</v>
      </c>
      <c r="FU47" s="33">
        <v>719</v>
      </c>
      <c r="FV47" s="33">
        <v>710</v>
      </c>
      <c r="FW47" s="33">
        <v>713</v>
      </c>
      <c r="FX47" s="8">
        <v>3900</v>
      </c>
      <c r="FY47"/>
      <c r="FZ47" s="31">
        <v>44172</v>
      </c>
      <c r="GA47" s="32">
        <v>0</v>
      </c>
      <c r="GB47" s="33">
        <v>636</v>
      </c>
      <c r="GC47" s="33">
        <v>639</v>
      </c>
      <c r="GD47" s="33">
        <v>626</v>
      </c>
      <c r="GE47" s="33">
        <v>631</v>
      </c>
      <c r="GF47" s="8">
        <v>49200</v>
      </c>
      <c r="GG47"/>
      <c r="GH47" s="31">
        <v>44172</v>
      </c>
      <c r="GI47" s="32">
        <v>0</v>
      </c>
      <c r="GJ47" s="33">
        <v>722</v>
      </c>
      <c r="GK47" s="33">
        <v>729</v>
      </c>
      <c r="GL47" s="33">
        <v>711</v>
      </c>
      <c r="GM47" s="33">
        <v>720</v>
      </c>
      <c r="GN47" s="8">
        <v>36100</v>
      </c>
      <c r="GO47"/>
      <c r="GP47" s="31">
        <v>44172</v>
      </c>
      <c r="GQ47" s="32">
        <v>0</v>
      </c>
      <c r="GR47" s="33">
        <v>2083</v>
      </c>
      <c r="GS47" s="33">
        <v>2094</v>
      </c>
      <c r="GT47" s="33">
        <v>1988</v>
      </c>
      <c r="GU47" s="33">
        <v>1996</v>
      </c>
      <c r="GV47" s="8">
        <v>88200</v>
      </c>
      <c r="GW47"/>
      <c r="GX47" s="31">
        <v>44172</v>
      </c>
      <c r="GY47" s="32">
        <v>0</v>
      </c>
      <c r="GZ47" s="33">
        <v>2083</v>
      </c>
      <c r="HA47" s="33">
        <v>2094</v>
      </c>
      <c r="HB47" s="33">
        <v>1988</v>
      </c>
      <c r="HC47" s="33">
        <v>1996</v>
      </c>
      <c r="HD47" s="8">
        <v>88200</v>
      </c>
      <c r="HE47"/>
      <c r="HF47" s="31">
        <v>44172</v>
      </c>
      <c r="HG47" s="32">
        <v>0</v>
      </c>
      <c r="HH47" s="33">
        <v>1559</v>
      </c>
      <c r="HI47" s="33">
        <v>1565</v>
      </c>
      <c r="HJ47" s="33">
        <v>1516</v>
      </c>
      <c r="HK47" s="33">
        <v>1537</v>
      </c>
      <c r="HL47" s="8">
        <v>12900</v>
      </c>
      <c r="HM47"/>
      <c r="HN47" s="31">
        <v>44172</v>
      </c>
      <c r="HO47" s="32">
        <v>0</v>
      </c>
      <c r="HP47" s="33">
        <v>519</v>
      </c>
      <c r="HQ47" s="33">
        <v>519</v>
      </c>
      <c r="HR47" s="33">
        <v>480</v>
      </c>
      <c r="HS47" s="33">
        <v>481</v>
      </c>
      <c r="HT47" s="8">
        <v>110200</v>
      </c>
      <c r="HU47"/>
      <c r="HV47" s="31">
        <v>44172</v>
      </c>
      <c r="HW47" s="32">
        <v>0</v>
      </c>
      <c r="HX47" s="33">
        <v>187</v>
      </c>
      <c r="HY47" s="33">
        <v>189</v>
      </c>
      <c r="HZ47" s="33">
        <v>181</v>
      </c>
      <c r="IA47" s="33">
        <v>182</v>
      </c>
      <c r="IB47" s="8">
        <v>280300</v>
      </c>
      <c r="IC47"/>
      <c r="ID47" s="31">
        <v>44172</v>
      </c>
      <c r="IE47" s="32">
        <v>0</v>
      </c>
      <c r="IF47" s="33">
        <v>1407</v>
      </c>
      <c r="IG47" s="33">
        <v>1407</v>
      </c>
      <c r="IH47" s="33">
        <v>1407</v>
      </c>
      <c r="II47" s="33">
        <v>1407</v>
      </c>
      <c r="IJ47" s="8">
        <v>100</v>
      </c>
    </row>
    <row r="48" spans="4:244">
      <c r="F48" s="31">
        <v>44173</v>
      </c>
      <c r="G48" s="32">
        <v>0</v>
      </c>
      <c r="H48" s="33">
        <v>2807</v>
      </c>
      <c r="I48" s="33">
        <v>2824</v>
      </c>
      <c r="J48" s="33">
        <v>2805</v>
      </c>
      <c r="K48" s="33">
        <v>2816</v>
      </c>
      <c r="L48" s="8">
        <v>10400</v>
      </c>
      <c r="M48"/>
      <c r="N48" s="31">
        <v>44173</v>
      </c>
      <c r="O48" s="32">
        <v>0</v>
      </c>
      <c r="P48" s="33">
        <v>423</v>
      </c>
      <c r="Q48" s="33">
        <v>424</v>
      </c>
      <c r="R48" s="33">
        <v>419</v>
      </c>
      <c r="S48" s="33">
        <v>419</v>
      </c>
      <c r="T48" s="8">
        <v>1226800</v>
      </c>
      <c r="U48"/>
      <c r="V48" s="31">
        <v>44173</v>
      </c>
      <c r="W48" s="32">
        <v>0</v>
      </c>
      <c r="X48" s="33">
        <v>2176</v>
      </c>
      <c r="Y48" s="33">
        <v>2183</v>
      </c>
      <c r="Z48" s="33">
        <v>2152</v>
      </c>
      <c r="AA48" s="33">
        <v>2152</v>
      </c>
      <c r="AB48" s="8">
        <v>158800</v>
      </c>
      <c r="AC48"/>
      <c r="AD48" s="31">
        <v>44173</v>
      </c>
      <c r="AE48" s="32">
        <v>0</v>
      </c>
      <c r="AF48" s="33">
        <v>1019</v>
      </c>
      <c r="AG48" s="33">
        <v>1019</v>
      </c>
      <c r="AH48" s="33">
        <v>1000</v>
      </c>
      <c r="AI48" s="33">
        <v>1012</v>
      </c>
      <c r="AJ48" s="8">
        <v>1200</v>
      </c>
      <c r="AK48"/>
      <c r="AL48" s="31">
        <v>44173</v>
      </c>
      <c r="AM48" s="32">
        <v>0</v>
      </c>
      <c r="AN48" s="33">
        <v>1707</v>
      </c>
      <c r="AO48" s="33">
        <v>1752</v>
      </c>
      <c r="AP48" s="33">
        <v>1707</v>
      </c>
      <c r="AQ48" s="33">
        <v>1748</v>
      </c>
      <c r="AR48" s="8">
        <v>96900</v>
      </c>
      <c r="AS48"/>
      <c r="AT48" s="31">
        <v>44173</v>
      </c>
      <c r="AU48" s="32">
        <v>0</v>
      </c>
      <c r="AV48" s="33">
        <v>1512</v>
      </c>
      <c r="AW48" s="33">
        <v>1512</v>
      </c>
      <c r="AX48" s="33">
        <v>1480</v>
      </c>
      <c r="AY48" s="33">
        <v>1495</v>
      </c>
      <c r="AZ48" s="8">
        <v>3700</v>
      </c>
      <c r="BA48"/>
      <c r="BB48" s="31">
        <v>44173</v>
      </c>
      <c r="BC48" s="32">
        <v>0</v>
      </c>
      <c r="BD48" s="33">
        <v>3360</v>
      </c>
      <c r="BE48" s="33">
        <v>3375</v>
      </c>
      <c r="BF48" s="33">
        <v>3335</v>
      </c>
      <c r="BG48" s="33">
        <v>3350</v>
      </c>
      <c r="BH48" s="8">
        <v>65600</v>
      </c>
      <c r="BI48"/>
      <c r="BJ48" s="31">
        <v>44173</v>
      </c>
      <c r="BK48" s="32">
        <v>0</v>
      </c>
      <c r="BL48" s="33">
        <v>2061</v>
      </c>
      <c r="BM48" s="33">
        <v>2071</v>
      </c>
      <c r="BN48" s="33">
        <v>2054</v>
      </c>
      <c r="BO48" s="33">
        <v>2058</v>
      </c>
      <c r="BP48" s="8">
        <v>58100</v>
      </c>
      <c r="BQ48"/>
      <c r="BR48" s="31">
        <v>44173</v>
      </c>
      <c r="BS48" s="32">
        <v>0</v>
      </c>
      <c r="BT48" s="33">
        <v>1104</v>
      </c>
      <c r="BU48" s="33">
        <v>1119</v>
      </c>
      <c r="BV48" s="33">
        <v>1104</v>
      </c>
      <c r="BW48" s="33">
        <v>1107</v>
      </c>
      <c r="BX48" s="8">
        <v>1900</v>
      </c>
      <c r="BY48"/>
      <c r="BZ48" s="31">
        <v>44173</v>
      </c>
      <c r="CA48" s="32">
        <v>0</v>
      </c>
      <c r="CB48" s="33">
        <v>3200</v>
      </c>
      <c r="CC48" s="33">
        <v>3225</v>
      </c>
      <c r="CD48" s="33">
        <v>3200</v>
      </c>
      <c r="CE48" s="33">
        <v>3225</v>
      </c>
      <c r="CF48" s="8">
        <v>1900</v>
      </c>
      <c r="CH48" s="31">
        <v>44173</v>
      </c>
      <c r="CI48" s="32">
        <v>0</v>
      </c>
      <c r="CJ48" s="33">
        <v>930</v>
      </c>
      <c r="CK48" s="33">
        <v>955</v>
      </c>
      <c r="CL48" s="33">
        <v>925</v>
      </c>
      <c r="CM48" s="33">
        <v>948</v>
      </c>
      <c r="CN48" s="8">
        <v>4300</v>
      </c>
      <c r="CO48"/>
      <c r="CP48" s="31">
        <v>44173</v>
      </c>
      <c r="CQ48" s="32">
        <v>0</v>
      </c>
      <c r="CR48" s="33">
        <v>2203</v>
      </c>
      <c r="CS48" s="33">
        <v>2219</v>
      </c>
      <c r="CT48" s="33">
        <v>2175</v>
      </c>
      <c r="CU48" s="33">
        <v>2180</v>
      </c>
      <c r="CV48" s="8">
        <v>6200</v>
      </c>
      <c r="CW48"/>
      <c r="CX48" s="31">
        <v>44173</v>
      </c>
      <c r="CY48" s="32">
        <v>0</v>
      </c>
      <c r="CZ48" s="33">
        <v>708</v>
      </c>
      <c r="DA48" s="33">
        <v>711</v>
      </c>
      <c r="DB48" s="33">
        <v>707</v>
      </c>
      <c r="DC48" s="33">
        <v>710</v>
      </c>
      <c r="DD48" s="8">
        <v>3500</v>
      </c>
      <c r="DE48"/>
      <c r="DF48" s="31">
        <v>44173</v>
      </c>
      <c r="DG48" s="32">
        <v>0</v>
      </c>
      <c r="DH48" s="33">
        <v>240</v>
      </c>
      <c r="DI48" s="33">
        <v>249</v>
      </c>
      <c r="DJ48" s="33">
        <v>239</v>
      </c>
      <c r="DK48" s="33">
        <v>245</v>
      </c>
      <c r="DL48" s="8">
        <v>60200</v>
      </c>
      <c r="DM48"/>
      <c r="DN48" s="31">
        <v>44173</v>
      </c>
      <c r="DO48" s="32">
        <v>0</v>
      </c>
      <c r="DP48" s="33">
        <v>646</v>
      </c>
      <c r="DQ48" s="33">
        <v>649</v>
      </c>
      <c r="DR48" s="33">
        <v>630</v>
      </c>
      <c r="DS48" s="33">
        <v>635</v>
      </c>
      <c r="DT48" s="8">
        <v>7800</v>
      </c>
      <c r="DU48"/>
      <c r="DV48" s="31">
        <v>44173</v>
      </c>
      <c r="DW48" s="32">
        <v>0</v>
      </c>
      <c r="DX48" s="33">
        <v>3760</v>
      </c>
      <c r="DY48" s="33">
        <v>3980</v>
      </c>
      <c r="DZ48" s="33">
        <v>3690</v>
      </c>
      <c r="EA48" s="33">
        <v>3975</v>
      </c>
      <c r="EB48" s="8">
        <v>436700</v>
      </c>
      <c r="EC48"/>
      <c r="ED48" s="31">
        <v>44173</v>
      </c>
      <c r="EE48" s="32">
        <v>0</v>
      </c>
      <c r="EF48" s="33">
        <v>2111</v>
      </c>
      <c r="EG48" s="33">
        <v>2167</v>
      </c>
      <c r="EH48" s="33">
        <v>2111</v>
      </c>
      <c r="EI48" s="33">
        <v>2162</v>
      </c>
      <c r="EJ48" s="8">
        <v>33200</v>
      </c>
      <c r="EK48"/>
      <c r="EL48" s="31">
        <v>44173</v>
      </c>
      <c r="EM48" s="32">
        <v>0</v>
      </c>
      <c r="EN48" s="33">
        <v>4990</v>
      </c>
      <c r="EO48" s="33">
        <v>5090</v>
      </c>
      <c r="EP48" s="33">
        <v>4985</v>
      </c>
      <c r="EQ48" s="33">
        <v>5010</v>
      </c>
      <c r="ER48" s="8">
        <v>139100</v>
      </c>
      <c r="ES48"/>
      <c r="ET48" s="31">
        <v>44173</v>
      </c>
      <c r="EU48" s="32">
        <v>0</v>
      </c>
      <c r="EV48" s="33">
        <v>1630</v>
      </c>
      <c r="EW48" s="33">
        <v>1648</v>
      </c>
      <c r="EX48" s="33">
        <v>1620</v>
      </c>
      <c r="EY48" s="33">
        <v>1628</v>
      </c>
      <c r="EZ48" s="8">
        <v>341400</v>
      </c>
      <c r="FA48"/>
      <c r="FB48" s="31">
        <v>44173</v>
      </c>
      <c r="FC48" s="32">
        <v>0</v>
      </c>
      <c r="FD48" s="33">
        <v>266</v>
      </c>
      <c r="FE48" s="33">
        <v>284</v>
      </c>
      <c r="FF48" s="33">
        <v>266</v>
      </c>
      <c r="FG48" s="33">
        <v>272</v>
      </c>
      <c r="FH48" s="8">
        <v>181600</v>
      </c>
      <c r="FJ48" s="31">
        <v>44173</v>
      </c>
      <c r="FK48" s="32">
        <v>0</v>
      </c>
      <c r="FL48" s="33">
        <v>1398</v>
      </c>
      <c r="FM48" s="33">
        <v>1432</v>
      </c>
      <c r="FN48" s="33">
        <v>1393</v>
      </c>
      <c r="FO48" s="33">
        <v>1432</v>
      </c>
      <c r="FP48" s="8">
        <v>138600</v>
      </c>
      <c r="FQ48"/>
      <c r="FR48" s="31">
        <v>44173</v>
      </c>
      <c r="FS48" s="32">
        <v>0</v>
      </c>
      <c r="FT48" s="33">
        <v>711</v>
      </c>
      <c r="FU48" s="33">
        <v>719</v>
      </c>
      <c r="FV48" s="33">
        <v>711</v>
      </c>
      <c r="FW48" s="33">
        <v>715</v>
      </c>
      <c r="FX48" s="8">
        <v>6900</v>
      </c>
      <c r="FY48"/>
      <c r="FZ48" s="31">
        <v>44173</v>
      </c>
      <c r="GA48" s="32">
        <v>0</v>
      </c>
      <c r="GB48" s="33">
        <v>631</v>
      </c>
      <c r="GC48" s="33">
        <v>646</v>
      </c>
      <c r="GD48" s="33">
        <v>631</v>
      </c>
      <c r="GE48" s="33">
        <v>637</v>
      </c>
      <c r="GF48" s="8">
        <v>34900</v>
      </c>
      <c r="GG48"/>
      <c r="GH48" s="31">
        <v>44173</v>
      </c>
      <c r="GI48" s="32">
        <v>0</v>
      </c>
      <c r="GJ48" s="33">
        <v>719</v>
      </c>
      <c r="GK48" s="33">
        <v>738</v>
      </c>
      <c r="GL48" s="33">
        <v>718</v>
      </c>
      <c r="GM48" s="33">
        <v>737</v>
      </c>
      <c r="GN48" s="8">
        <v>39800</v>
      </c>
      <c r="GO48"/>
      <c r="GP48" s="31">
        <v>44173</v>
      </c>
      <c r="GQ48" s="32">
        <v>0</v>
      </c>
      <c r="GR48" s="33">
        <v>1980</v>
      </c>
      <c r="GS48" s="33">
        <v>2059</v>
      </c>
      <c r="GT48" s="33">
        <v>1920</v>
      </c>
      <c r="GU48" s="33">
        <v>2017</v>
      </c>
      <c r="GV48" s="8">
        <v>58400</v>
      </c>
      <c r="GW48"/>
      <c r="GX48" s="31">
        <v>44173</v>
      </c>
      <c r="GY48" s="32">
        <v>0</v>
      </c>
      <c r="GZ48" s="33">
        <v>1980</v>
      </c>
      <c r="HA48" s="33">
        <v>2059</v>
      </c>
      <c r="HB48" s="33">
        <v>1920</v>
      </c>
      <c r="HC48" s="33">
        <v>2017</v>
      </c>
      <c r="HD48" s="8">
        <v>58400</v>
      </c>
      <c r="HE48"/>
      <c r="HF48" s="31">
        <v>44173</v>
      </c>
      <c r="HG48" s="32">
        <v>0</v>
      </c>
      <c r="HH48" s="33">
        <v>1525</v>
      </c>
      <c r="HI48" s="33">
        <v>1577</v>
      </c>
      <c r="HJ48" s="33">
        <v>1524</v>
      </c>
      <c r="HK48" s="33">
        <v>1565</v>
      </c>
      <c r="HL48" s="8">
        <v>28300</v>
      </c>
      <c r="HM48"/>
      <c r="HN48" s="31">
        <v>44173</v>
      </c>
      <c r="HO48" s="32">
        <v>0</v>
      </c>
      <c r="HP48" s="33">
        <v>484</v>
      </c>
      <c r="HQ48" s="33">
        <v>502</v>
      </c>
      <c r="HR48" s="33">
        <v>484</v>
      </c>
      <c r="HS48" s="33">
        <v>490</v>
      </c>
      <c r="HT48" s="8">
        <v>39200</v>
      </c>
      <c r="HU48"/>
      <c r="HV48" s="31">
        <v>44173</v>
      </c>
      <c r="HW48" s="32">
        <v>0</v>
      </c>
      <c r="HX48" s="33">
        <v>182</v>
      </c>
      <c r="HY48" s="33">
        <v>182</v>
      </c>
      <c r="HZ48" s="33">
        <v>179</v>
      </c>
      <c r="IA48" s="33">
        <v>181</v>
      </c>
      <c r="IB48" s="8">
        <v>260400</v>
      </c>
      <c r="IC48"/>
      <c r="ID48" s="31">
        <v>44173</v>
      </c>
      <c r="IE48" s="32">
        <v>0</v>
      </c>
      <c r="IF48" s="33">
        <v>1400</v>
      </c>
      <c r="IG48" s="33">
        <v>1400</v>
      </c>
      <c r="IH48" s="33">
        <v>1400</v>
      </c>
      <c r="II48" s="33">
        <v>1400</v>
      </c>
      <c r="IJ48" s="8">
        <v>200</v>
      </c>
    </row>
    <row r="49" spans="6:244">
      <c r="F49" s="31">
        <v>44174</v>
      </c>
      <c r="G49" s="32">
        <v>0</v>
      </c>
      <c r="H49" s="33">
        <v>2816</v>
      </c>
      <c r="I49" s="33">
        <v>2827</v>
      </c>
      <c r="J49" s="33">
        <v>2807</v>
      </c>
      <c r="K49" s="33">
        <v>2820</v>
      </c>
      <c r="L49" s="8">
        <v>6600</v>
      </c>
      <c r="M49"/>
      <c r="N49" s="31">
        <v>44174</v>
      </c>
      <c r="O49" s="32">
        <v>0</v>
      </c>
      <c r="P49" s="33">
        <v>420</v>
      </c>
      <c r="Q49" s="33">
        <v>425</v>
      </c>
      <c r="R49" s="33">
        <v>420</v>
      </c>
      <c r="S49" s="33">
        <v>422</v>
      </c>
      <c r="T49" s="8">
        <v>1403800</v>
      </c>
      <c r="U49"/>
      <c r="V49" s="31">
        <v>44174</v>
      </c>
      <c r="W49" s="32">
        <v>0</v>
      </c>
      <c r="X49" s="33">
        <v>2150</v>
      </c>
      <c r="Y49" s="33">
        <v>2184</v>
      </c>
      <c r="Z49" s="33">
        <v>2145</v>
      </c>
      <c r="AA49" s="33">
        <v>2184</v>
      </c>
      <c r="AB49" s="8">
        <v>154100</v>
      </c>
      <c r="AC49"/>
      <c r="AD49" s="31">
        <v>44174</v>
      </c>
      <c r="AE49" s="32">
        <v>0</v>
      </c>
      <c r="AF49" s="33">
        <v>1003</v>
      </c>
      <c r="AG49" s="33">
        <v>1019</v>
      </c>
      <c r="AH49" s="33">
        <v>1003</v>
      </c>
      <c r="AI49" s="33">
        <v>1013</v>
      </c>
      <c r="AJ49" s="8">
        <v>1300</v>
      </c>
      <c r="AK49"/>
      <c r="AL49" s="31">
        <v>44174</v>
      </c>
      <c r="AM49" s="32">
        <v>0</v>
      </c>
      <c r="AN49" s="33">
        <v>1754</v>
      </c>
      <c r="AO49" s="33">
        <v>1773</v>
      </c>
      <c r="AP49" s="33">
        <v>1718</v>
      </c>
      <c r="AQ49" s="33">
        <v>1723</v>
      </c>
      <c r="AR49" s="8">
        <v>130400</v>
      </c>
      <c r="AS49"/>
      <c r="AT49" s="31">
        <v>44174</v>
      </c>
      <c r="AU49" s="32">
        <v>0</v>
      </c>
      <c r="AV49" s="33">
        <v>1520</v>
      </c>
      <c r="AW49" s="33">
        <v>1520</v>
      </c>
      <c r="AX49" s="33">
        <v>1485</v>
      </c>
      <c r="AY49" s="33">
        <v>1506</v>
      </c>
      <c r="AZ49" s="8">
        <v>9900</v>
      </c>
      <c r="BA49"/>
      <c r="BB49" s="31">
        <v>44174</v>
      </c>
      <c r="BC49" s="32">
        <v>0</v>
      </c>
      <c r="BD49" s="33">
        <v>3335</v>
      </c>
      <c r="BE49" s="33">
        <v>3380</v>
      </c>
      <c r="BF49" s="33">
        <v>3310</v>
      </c>
      <c r="BG49" s="33">
        <v>3375</v>
      </c>
      <c r="BH49" s="8">
        <v>84200</v>
      </c>
      <c r="BI49"/>
      <c r="BJ49" s="31">
        <v>44174</v>
      </c>
      <c r="BK49" s="32">
        <v>0</v>
      </c>
      <c r="BL49" s="33">
        <v>2063</v>
      </c>
      <c r="BM49" s="33">
        <v>2077</v>
      </c>
      <c r="BN49" s="33">
        <v>2052</v>
      </c>
      <c r="BO49" s="33">
        <v>2073</v>
      </c>
      <c r="BP49" s="8">
        <v>35700</v>
      </c>
      <c r="BQ49"/>
      <c r="BR49" s="31">
        <v>44174</v>
      </c>
      <c r="BS49" s="32">
        <v>0</v>
      </c>
      <c r="BT49" s="33">
        <v>1118</v>
      </c>
      <c r="BU49" s="33">
        <v>1118</v>
      </c>
      <c r="BV49" s="33">
        <v>1083</v>
      </c>
      <c r="BW49" s="33">
        <v>1100</v>
      </c>
      <c r="BX49" s="8">
        <v>5100</v>
      </c>
      <c r="BY49"/>
      <c r="BZ49" s="31">
        <v>44174</v>
      </c>
      <c r="CA49" s="32">
        <v>0</v>
      </c>
      <c r="CB49" s="33">
        <v>3225</v>
      </c>
      <c r="CC49" s="33">
        <v>3240</v>
      </c>
      <c r="CD49" s="33">
        <v>3210</v>
      </c>
      <c r="CE49" s="33">
        <v>3240</v>
      </c>
      <c r="CF49" s="8">
        <v>1300</v>
      </c>
      <c r="CH49" s="31">
        <v>44174</v>
      </c>
      <c r="CI49" s="32">
        <v>0</v>
      </c>
      <c r="CJ49" s="33">
        <v>948</v>
      </c>
      <c r="CK49" s="33">
        <v>985</v>
      </c>
      <c r="CL49" s="33">
        <v>934</v>
      </c>
      <c r="CM49" s="33">
        <v>963</v>
      </c>
      <c r="CN49" s="8">
        <v>4400</v>
      </c>
      <c r="CO49"/>
      <c r="CP49" s="31">
        <v>44174</v>
      </c>
      <c r="CQ49" s="32">
        <v>0</v>
      </c>
      <c r="CR49" s="33">
        <v>2177</v>
      </c>
      <c r="CS49" s="33">
        <v>2177</v>
      </c>
      <c r="CT49" s="33">
        <v>2151</v>
      </c>
      <c r="CU49" s="33">
        <v>2159</v>
      </c>
      <c r="CV49" s="8">
        <v>1700</v>
      </c>
      <c r="CW49"/>
      <c r="CX49" s="31">
        <v>44174</v>
      </c>
      <c r="CY49" s="32">
        <v>0</v>
      </c>
      <c r="CZ49" s="33">
        <v>710</v>
      </c>
      <c r="DA49" s="33">
        <v>710</v>
      </c>
      <c r="DB49" s="33">
        <v>704</v>
      </c>
      <c r="DC49" s="33">
        <v>710</v>
      </c>
      <c r="DD49" s="8">
        <v>4300</v>
      </c>
      <c r="DE49"/>
      <c r="DF49" s="31">
        <v>44174</v>
      </c>
      <c r="DG49" s="32">
        <v>0</v>
      </c>
      <c r="DH49" s="33">
        <v>248</v>
      </c>
      <c r="DI49" s="33">
        <v>248</v>
      </c>
      <c r="DJ49" s="33">
        <v>240</v>
      </c>
      <c r="DK49" s="33">
        <v>241</v>
      </c>
      <c r="DL49" s="8">
        <v>20200</v>
      </c>
      <c r="DM49"/>
      <c r="DN49" s="31">
        <v>44174</v>
      </c>
      <c r="DO49" s="32">
        <v>0</v>
      </c>
      <c r="DP49" s="33">
        <v>649</v>
      </c>
      <c r="DQ49" s="33">
        <v>649</v>
      </c>
      <c r="DR49" s="33">
        <v>636</v>
      </c>
      <c r="DS49" s="33">
        <v>639</v>
      </c>
      <c r="DT49" s="8">
        <v>1900</v>
      </c>
      <c r="DU49"/>
      <c r="DV49" s="31">
        <v>44174</v>
      </c>
      <c r="DW49" s="32">
        <v>0</v>
      </c>
      <c r="DX49" s="33">
        <v>3980</v>
      </c>
      <c r="DY49" s="33">
        <v>4030</v>
      </c>
      <c r="DZ49" s="33">
        <v>3835</v>
      </c>
      <c r="EA49" s="33">
        <v>4015</v>
      </c>
      <c r="EB49" s="8">
        <v>414100</v>
      </c>
      <c r="EC49"/>
      <c r="ED49" s="31">
        <v>44174</v>
      </c>
      <c r="EE49" s="32">
        <v>0</v>
      </c>
      <c r="EF49" s="33">
        <v>2146</v>
      </c>
      <c r="EG49" s="33">
        <v>2158</v>
      </c>
      <c r="EH49" s="33">
        <v>2135</v>
      </c>
      <c r="EI49" s="33">
        <v>2143</v>
      </c>
      <c r="EJ49" s="8">
        <v>12500</v>
      </c>
      <c r="EK49"/>
      <c r="EL49" s="31">
        <v>44174</v>
      </c>
      <c r="EM49" s="32">
        <v>0</v>
      </c>
      <c r="EN49" s="33">
        <v>5050</v>
      </c>
      <c r="EO49" s="33">
        <v>5080</v>
      </c>
      <c r="EP49" s="33">
        <v>5010</v>
      </c>
      <c r="EQ49" s="33">
        <v>5060</v>
      </c>
      <c r="ER49" s="8">
        <v>189600</v>
      </c>
      <c r="ES49"/>
      <c r="ET49" s="31">
        <v>44174</v>
      </c>
      <c r="EU49" s="32">
        <v>0</v>
      </c>
      <c r="EV49" s="33">
        <v>1628</v>
      </c>
      <c r="EW49" s="33">
        <v>1651</v>
      </c>
      <c r="EX49" s="33">
        <v>1617</v>
      </c>
      <c r="EY49" s="33">
        <v>1651</v>
      </c>
      <c r="EZ49" s="8">
        <v>157700</v>
      </c>
      <c r="FA49"/>
      <c r="FB49" s="31">
        <v>44174</v>
      </c>
      <c r="FC49" s="32">
        <v>0</v>
      </c>
      <c r="FD49" s="33">
        <v>276</v>
      </c>
      <c r="FE49" s="33">
        <v>276</v>
      </c>
      <c r="FF49" s="33">
        <v>267</v>
      </c>
      <c r="FG49" s="33">
        <v>269</v>
      </c>
      <c r="FH49" s="8">
        <v>30200</v>
      </c>
      <c r="FJ49" s="31">
        <v>44174</v>
      </c>
      <c r="FK49" s="32">
        <v>0</v>
      </c>
      <c r="FL49" s="33">
        <v>1422</v>
      </c>
      <c r="FM49" s="33">
        <v>1436</v>
      </c>
      <c r="FN49" s="33">
        <v>1420</v>
      </c>
      <c r="FO49" s="33">
        <v>1430</v>
      </c>
      <c r="FP49" s="8">
        <v>69600</v>
      </c>
      <c r="FQ49"/>
      <c r="FR49" s="31">
        <v>44174</v>
      </c>
      <c r="FS49" s="32">
        <v>0</v>
      </c>
      <c r="FT49" s="33">
        <v>716</v>
      </c>
      <c r="FU49" s="33">
        <v>720</v>
      </c>
      <c r="FV49" s="33">
        <v>716</v>
      </c>
      <c r="FW49" s="33">
        <v>716</v>
      </c>
      <c r="FX49" s="8">
        <v>5900</v>
      </c>
      <c r="FY49"/>
      <c r="FZ49" s="31">
        <v>44174</v>
      </c>
      <c r="GA49" s="32">
        <v>0</v>
      </c>
      <c r="GB49" s="33">
        <v>639</v>
      </c>
      <c r="GC49" s="33">
        <v>645</v>
      </c>
      <c r="GD49" s="33">
        <v>628</v>
      </c>
      <c r="GE49" s="33">
        <v>638</v>
      </c>
      <c r="GF49" s="8">
        <v>65900</v>
      </c>
      <c r="GG49"/>
      <c r="GH49" s="31">
        <v>44174</v>
      </c>
      <c r="GI49" s="32">
        <v>0</v>
      </c>
      <c r="GJ49" s="33">
        <v>737</v>
      </c>
      <c r="GK49" s="33">
        <v>739</v>
      </c>
      <c r="GL49" s="33">
        <v>723</v>
      </c>
      <c r="GM49" s="33">
        <v>724</v>
      </c>
      <c r="GN49" s="8">
        <v>18600</v>
      </c>
      <c r="GO49"/>
      <c r="GP49" s="31">
        <v>44174</v>
      </c>
      <c r="GQ49" s="32">
        <v>0</v>
      </c>
      <c r="GR49" s="33">
        <v>2015</v>
      </c>
      <c r="GS49" s="33">
        <v>2064</v>
      </c>
      <c r="GT49" s="33">
        <v>1990</v>
      </c>
      <c r="GU49" s="33">
        <v>2010</v>
      </c>
      <c r="GV49" s="8">
        <v>27500</v>
      </c>
      <c r="GW49"/>
      <c r="GX49" s="31">
        <v>44174</v>
      </c>
      <c r="GY49" s="32">
        <v>0</v>
      </c>
      <c r="GZ49" s="33">
        <v>2015</v>
      </c>
      <c r="HA49" s="33">
        <v>2064</v>
      </c>
      <c r="HB49" s="33">
        <v>1990</v>
      </c>
      <c r="HC49" s="33">
        <v>2010</v>
      </c>
      <c r="HD49" s="8">
        <v>27500</v>
      </c>
      <c r="HE49"/>
      <c r="HF49" s="31">
        <v>44174</v>
      </c>
      <c r="HG49" s="32">
        <v>0</v>
      </c>
      <c r="HH49" s="33">
        <v>1578</v>
      </c>
      <c r="HI49" s="33">
        <v>1580</v>
      </c>
      <c r="HJ49" s="33">
        <v>1553</v>
      </c>
      <c r="HK49" s="33">
        <v>1562</v>
      </c>
      <c r="HL49" s="8">
        <v>16400</v>
      </c>
      <c r="HM49"/>
      <c r="HN49" s="31">
        <v>44174</v>
      </c>
      <c r="HO49" s="32">
        <v>0</v>
      </c>
      <c r="HP49" s="33">
        <v>494</v>
      </c>
      <c r="HQ49" s="33">
        <v>507</v>
      </c>
      <c r="HR49" s="33">
        <v>490</v>
      </c>
      <c r="HS49" s="33">
        <v>501</v>
      </c>
      <c r="HT49" s="8">
        <v>25500</v>
      </c>
      <c r="HU49"/>
      <c r="HV49" s="31">
        <v>44174</v>
      </c>
      <c r="HW49" s="32">
        <v>0</v>
      </c>
      <c r="HX49" s="33">
        <v>181</v>
      </c>
      <c r="HY49" s="33">
        <v>182</v>
      </c>
      <c r="HZ49" s="33">
        <v>179</v>
      </c>
      <c r="IA49" s="33">
        <v>180</v>
      </c>
      <c r="IB49" s="8">
        <v>125900</v>
      </c>
      <c r="IC49"/>
      <c r="ID49" s="31">
        <v>44174</v>
      </c>
      <c r="IE49" s="32">
        <v>0</v>
      </c>
      <c r="IF49" s="33">
        <v>1427</v>
      </c>
      <c r="IG49" s="33">
        <v>1430</v>
      </c>
      <c r="IH49" s="33">
        <v>1426</v>
      </c>
      <c r="II49" s="33">
        <v>1430</v>
      </c>
      <c r="IJ49" s="8">
        <v>1200</v>
      </c>
    </row>
    <row r="50" spans="6:244">
      <c r="F50" s="31">
        <v>44175</v>
      </c>
      <c r="G50" s="32">
        <v>0</v>
      </c>
      <c r="H50" s="33">
        <v>2812</v>
      </c>
      <c r="I50" s="33">
        <v>2828</v>
      </c>
      <c r="J50" s="33">
        <v>2806</v>
      </c>
      <c r="K50" s="33">
        <v>2815</v>
      </c>
      <c r="L50" s="8">
        <v>14900</v>
      </c>
      <c r="M50"/>
      <c r="N50" s="31">
        <v>44175</v>
      </c>
      <c r="O50" s="32">
        <v>0</v>
      </c>
      <c r="P50" s="33">
        <v>425</v>
      </c>
      <c r="Q50" s="33">
        <v>428</v>
      </c>
      <c r="R50" s="33">
        <v>422</v>
      </c>
      <c r="S50" s="33">
        <v>423</v>
      </c>
      <c r="T50" s="8">
        <v>1674400</v>
      </c>
      <c r="U50"/>
      <c r="V50" s="31">
        <v>44175</v>
      </c>
      <c r="W50" s="32">
        <v>0</v>
      </c>
      <c r="X50" s="33">
        <v>2161</v>
      </c>
      <c r="Y50" s="33">
        <v>2195</v>
      </c>
      <c r="Z50" s="33">
        <v>2161</v>
      </c>
      <c r="AA50" s="33">
        <v>2183</v>
      </c>
      <c r="AB50" s="8">
        <v>139500</v>
      </c>
      <c r="AC50"/>
      <c r="AD50" s="31">
        <v>44175</v>
      </c>
      <c r="AE50" s="32">
        <v>0</v>
      </c>
      <c r="AF50" s="33">
        <v>1020</v>
      </c>
      <c r="AG50" s="33">
        <v>1025</v>
      </c>
      <c r="AH50" s="33">
        <v>1014</v>
      </c>
      <c r="AI50" s="33">
        <v>1015</v>
      </c>
      <c r="AJ50" s="8">
        <v>4500</v>
      </c>
      <c r="AK50"/>
      <c r="AL50" s="31">
        <v>44175</v>
      </c>
      <c r="AM50" s="32">
        <v>0</v>
      </c>
      <c r="AN50" s="33">
        <v>1724</v>
      </c>
      <c r="AO50" s="33">
        <v>1748</v>
      </c>
      <c r="AP50" s="33">
        <v>1710</v>
      </c>
      <c r="AQ50" s="33">
        <v>1710</v>
      </c>
      <c r="AR50" s="8">
        <v>103100</v>
      </c>
      <c r="AS50"/>
      <c r="AT50" s="31">
        <v>44175</v>
      </c>
      <c r="AU50" s="32">
        <v>0</v>
      </c>
      <c r="AV50" s="33">
        <v>1534</v>
      </c>
      <c r="AW50" s="33">
        <v>1548</v>
      </c>
      <c r="AX50" s="33">
        <v>1513</v>
      </c>
      <c r="AY50" s="33">
        <v>1545</v>
      </c>
      <c r="AZ50" s="8">
        <v>10300</v>
      </c>
      <c r="BA50"/>
      <c r="BB50" s="31">
        <v>44175</v>
      </c>
      <c r="BC50" s="32">
        <v>0</v>
      </c>
      <c r="BD50" s="33">
        <v>3410</v>
      </c>
      <c r="BE50" s="33">
        <v>3475</v>
      </c>
      <c r="BF50" s="33">
        <v>3395</v>
      </c>
      <c r="BG50" s="33">
        <v>3470</v>
      </c>
      <c r="BH50" s="8">
        <v>82900</v>
      </c>
      <c r="BI50"/>
      <c r="BJ50" s="31">
        <v>44175</v>
      </c>
      <c r="BK50" s="32">
        <v>0</v>
      </c>
      <c r="BL50" s="33">
        <v>2085</v>
      </c>
      <c r="BM50" s="33">
        <v>2101</v>
      </c>
      <c r="BN50" s="33">
        <v>2079</v>
      </c>
      <c r="BO50" s="33">
        <v>2101</v>
      </c>
      <c r="BP50" s="8">
        <v>88400</v>
      </c>
      <c r="BQ50"/>
      <c r="BR50" s="31">
        <v>44175</v>
      </c>
      <c r="BS50" s="32">
        <v>0</v>
      </c>
      <c r="BT50" s="33">
        <v>1100</v>
      </c>
      <c r="BU50" s="33">
        <v>1109</v>
      </c>
      <c r="BV50" s="33">
        <v>1095</v>
      </c>
      <c r="BW50" s="33">
        <v>1109</v>
      </c>
      <c r="BX50" s="8">
        <v>2700</v>
      </c>
      <c r="BY50"/>
      <c r="BZ50" s="31">
        <v>44175</v>
      </c>
      <c r="CA50" s="32">
        <v>0</v>
      </c>
      <c r="CB50" s="33">
        <v>3245</v>
      </c>
      <c r="CC50" s="33">
        <v>3300</v>
      </c>
      <c r="CD50" s="33">
        <v>3220</v>
      </c>
      <c r="CE50" s="33">
        <v>3265</v>
      </c>
      <c r="CF50" s="8">
        <v>3100</v>
      </c>
      <c r="CH50" s="31">
        <v>44175</v>
      </c>
      <c r="CI50" s="32">
        <v>0</v>
      </c>
      <c r="CJ50" s="33">
        <v>984</v>
      </c>
      <c r="CK50" s="33">
        <v>984</v>
      </c>
      <c r="CL50" s="33">
        <v>950</v>
      </c>
      <c r="CM50" s="33">
        <v>982</v>
      </c>
      <c r="CN50" s="8">
        <v>3500</v>
      </c>
      <c r="CO50"/>
      <c r="CP50" s="31">
        <v>44175</v>
      </c>
      <c r="CQ50" s="32">
        <v>0</v>
      </c>
      <c r="CR50" s="33">
        <v>2159</v>
      </c>
      <c r="CS50" s="33">
        <v>2172</v>
      </c>
      <c r="CT50" s="33">
        <v>2128</v>
      </c>
      <c r="CU50" s="33">
        <v>2128</v>
      </c>
      <c r="CV50" s="8">
        <v>3700</v>
      </c>
      <c r="CW50"/>
      <c r="CX50" s="31">
        <v>44175</v>
      </c>
      <c r="CY50" s="32">
        <v>0</v>
      </c>
      <c r="CZ50" s="33">
        <v>710</v>
      </c>
      <c r="DA50" s="33">
        <v>712</v>
      </c>
      <c r="DB50" s="33">
        <v>703</v>
      </c>
      <c r="DC50" s="33">
        <v>710</v>
      </c>
      <c r="DD50" s="8">
        <v>6600</v>
      </c>
      <c r="DE50"/>
      <c r="DF50" s="31">
        <v>44175</v>
      </c>
      <c r="DG50" s="32">
        <v>0</v>
      </c>
      <c r="DH50" s="33">
        <v>242</v>
      </c>
      <c r="DI50" s="33">
        <v>242</v>
      </c>
      <c r="DJ50" s="33">
        <v>232</v>
      </c>
      <c r="DK50" s="33">
        <v>238</v>
      </c>
      <c r="DL50" s="8">
        <v>78000</v>
      </c>
      <c r="DM50"/>
      <c r="DN50" s="31">
        <v>44175</v>
      </c>
      <c r="DO50" s="32">
        <v>0</v>
      </c>
      <c r="DP50" s="33">
        <v>639</v>
      </c>
      <c r="DQ50" s="33">
        <v>643</v>
      </c>
      <c r="DR50" s="33">
        <v>631</v>
      </c>
      <c r="DS50" s="33">
        <v>635</v>
      </c>
      <c r="DT50" s="8">
        <v>7900</v>
      </c>
      <c r="DU50"/>
      <c r="DV50" s="31">
        <v>44175</v>
      </c>
      <c r="DW50" s="32">
        <v>0</v>
      </c>
      <c r="DX50" s="33">
        <v>3945</v>
      </c>
      <c r="DY50" s="33">
        <v>4075</v>
      </c>
      <c r="DZ50" s="33">
        <v>3885</v>
      </c>
      <c r="EA50" s="33">
        <v>4030</v>
      </c>
      <c r="EB50" s="8">
        <v>321300</v>
      </c>
      <c r="EC50"/>
      <c r="ED50" s="31">
        <v>44175</v>
      </c>
      <c r="EE50" s="32">
        <v>0</v>
      </c>
      <c r="EF50" s="33">
        <v>2143</v>
      </c>
      <c r="EG50" s="33">
        <v>2145</v>
      </c>
      <c r="EH50" s="33">
        <v>2120</v>
      </c>
      <c r="EI50" s="33">
        <v>2121</v>
      </c>
      <c r="EJ50" s="8">
        <v>9700</v>
      </c>
      <c r="EK50"/>
      <c r="EL50" s="31">
        <v>44175</v>
      </c>
      <c r="EM50" s="32">
        <v>0</v>
      </c>
      <c r="EN50" s="33">
        <v>5090</v>
      </c>
      <c r="EO50" s="33">
        <v>5140</v>
      </c>
      <c r="EP50" s="33">
        <v>5070</v>
      </c>
      <c r="EQ50" s="33">
        <v>5090</v>
      </c>
      <c r="ER50" s="8">
        <v>108400</v>
      </c>
      <c r="ES50"/>
      <c r="ET50" s="31">
        <v>44175</v>
      </c>
      <c r="EU50" s="32">
        <v>0</v>
      </c>
      <c r="EV50" s="33">
        <v>1660</v>
      </c>
      <c r="EW50" s="33">
        <v>1684</v>
      </c>
      <c r="EX50" s="33">
        <v>1653</v>
      </c>
      <c r="EY50" s="33">
        <v>1665</v>
      </c>
      <c r="EZ50" s="8">
        <v>261900</v>
      </c>
      <c r="FA50"/>
      <c r="FB50" s="31">
        <v>44175</v>
      </c>
      <c r="FC50" s="32">
        <v>0</v>
      </c>
      <c r="FD50" s="33">
        <v>267</v>
      </c>
      <c r="FE50" s="33">
        <v>269</v>
      </c>
      <c r="FF50" s="33">
        <v>263</v>
      </c>
      <c r="FG50" s="33">
        <v>263</v>
      </c>
      <c r="FH50" s="8">
        <v>31500</v>
      </c>
      <c r="FJ50" s="31">
        <v>44175</v>
      </c>
      <c r="FK50" s="32">
        <v>0</v>
      </c>
      <c r="FL50" s="33">
        <v>1418</v>
      </c>
      <c r="FM50" s="33">
        <v>1421</v>
      </c>
      <c r="FN50" s="33">
        <v>1404</v>
      </c>
      <c r="FO50" s="33">
        <v>1413</v>
      </c>
      <c r="FP50" s="8">
        <v>132900</v>
      </c>
      <c r="FQ50"/>
      <c r="FR50" s="31">
        <v>44175</v>
      </c>
      <c r="FS50" s="32">
        <v>0</v>
      </c>
      <c r="FT50" s="33">
        <v>716</v>
      </c>
      <c r="FU50" s="33">
        <v>720</v>
      </c>
      <c r="FV50" s="33">
        <v>714</v>
      </c>
      <c r="FW50" s="33">
        <v>714</v>
      </c>
      <c r="FX50" s="8">
        <v>2800</v>
      </c>
      <c r="FY50"/>
      <c r="FZ50" s="31">
        <v>44175</v>
      </c>
      <c r="GA50" s="32">
        <v>0</v>
      </c>
      <c r="GB50" s="33">
        <v>633</v>
      </c>
      <c r="GC50" s="33">
        <v>637</v>
      </c>
      <c r="GD50" s="33">
        <v>621</v>
      </c>
      <c r="GE50" s="33">
        <v>622</v>
      </c>
      <c r="GF50" s="8">
        <v>69200</v>
      </c>
      <c r="GG50"/>
      <c r="GH50" s="31">
        <v>44175</v>
      </c>
      <c r="GI50" s="32">
        <v>0</v>
      </c>
      <c r="GJ50" s="33">
        <v>724</v>
      </c>
      <c r="GK50" s="33">
        <v>725</v>
      </c>
      <c r="GL50" s="33">
        <v>715</v>
      </c>
      <c r="GM50" s="33">
        <v>719</v>
      </c>
      <c r="GN50" s="8">
        <v>17600</v>
      </c>
      <c r="GO50"/>
      <c r="GP50" s="31">
        <v>44175</v>
      </c>
      <c r="GQ50" s="32">
        <v>0</v>
      </c>
      <c r="GR50" s="33">
        <v>2010</v>
      </c>
      <c r="GS50" s="33">
        <v>2025</v>
      </c>
      <c r="GT50" s="33">
        <v>1960</v>
      </c>
      <c r="GU50" s="33">
        <v>1960</v>
      </c>
      <c r="GV50" s="8">
        <v>40200</v>
      </c>
      <c r="GW50"/>
      <c r="GX50" s="31">
        <v>44175</v>
      </c>
      <c r="GY50" s="32">
        <v>0</v>
      </c>
      <c r="GZ50" s="33">
        <v>2010</v>
      </c>
      <c r="HA50" s="33">
        <v>2025</v>
      </c>
      <c r="HB50" s="33">
        <v>1960</v>
      </c>
      <c r="HC50" s="33">
        <v>1960</v>
      </c>
      <c r="HD50" s="8">
        <v>40200</v>
      </c>
      <c r="HE50"/>
      <c r="HF50" s="31">
        <v>44175</v>
      </c>
      <c r="HG50" s="32">
        <v>0</v>
      </c>
      <c r="HH50" s="33">
        <v>1530</v>
      </c>
      <c r="HI50" s="33">
        <v>1560</v>
      </c>
      <c r="HJ50" s="33">
        <v>1520</v>
      </c>
      <c r="HK50" s="33">
        <v>1520</v>
      </c>
      <c r="HL50" s="8">
        <v>43700</v>
      </c>
      <c r="HM50"/>
      <c r="HN50" s="31">
        <v>44175</v>
      </c>
      <c r="HO50" s="32">
        <v>0</v>
      </c>
      <c r="HP50" s="33">
        <v>504</v>
      </c>
      <c r="HQ50" s="33">
        <v>504</v>
      </c>
      <c r="HR50" s="33">
        <v>494</v>
      </c>
      <c r="HS50" s="33">
        <v>500</v>
      </c>
      <c r="HT50" s="8">
        <v>36600</v>
      </c>
      <c r="HU50"/>
      <c r="HV50" s="31">
        <v>44175</v>
      </c>
      <c r="HW50" s="32">
        <v>0</v>
      </c>
      <c r="HX50" s="33">
        <v>179</v>
      </c>
      <c r="HY50" s="33">
        <v>179</v>
      </c>
      <c r="HZ50" s="33">
        <v>176</v>
      </c>
      <c r="IA50" s="33">
        <v>176</v>
      </c>
      <c r="IB50" s="8">
        <v>185900</v>
      </c>
      <c r="IC50"/>
      <c r="ID50" s="31">
        <v>44175</v>
      </c>
      <c r="IE50" s="32">
        <v>0</v>
      </c>
      <c r="IF50" s="33">
        <v>1429</v>
      </c>
      <c r="IG50" s="33">
        <v>1480</v>
      </c>
      <c r="IH50" s="33">
        <v>1429</v>
      </c>
      <c r="II50" s="33">
        <v>1480</v>
      </c>
      <c r="IJ50" s="8">
        <v>1100</v>
      </c>
    </row>
    <row r="51" spans="6:244">
      <c r="F51" s="31">
        <v>44176</v>
      </c>
      <c r="G51" s="32">
        <v>0</v>
      </c>
      <c r="H51" s="33">
        <v>2810</v>
      </c>
      <c r="I51" s="33">
        <v>2846</v>
      </c>
      <c r="J51" s="33">
        <v>2810</v>
      </c>
      <c r="K51" s="33">
        <v>2841</v>
      </c>
      <c r="L51" s="8">
        <v>18400</v>
      </c>
      <c r="M51"/>
      <c r="N51" s="31">
        <v>44176</v>
      </c>
      <c r="O51" s="32">
        <v>0</v>
      </c>
      <c r="P51" s="33">
        <v>424</v>
      </c>
      <c r="Q51" s="33">
        <v>426</v>
      </c>
      <c r="R51" s="33">
        <v>419</v>
      </c>
      <c r="S51" s="33">
        <v>424</v>
      </c>
      <c r="T51" s="8">
        <v>1563300</v>
      </c>
      <c r="U51"/>
      <c r="V51" s="31">
        <v>44176</v>
      </c>
      <c r="W51" s="32">
        <v>0</v>
      </c>
      <c r="X51" s="33">
        <v>2186</v>
      </c>
      <c r="Y51" s="33">
        <v>2191</v>
      </c>
      <c r="Z51" s="33">
        <v>2164</v>
      </c>
      <c r="AA51" s="33">
        <v>2190</v>
      </c>
      <c r="AB51" s="8">
        <v>142900</v>
      </c>
      <c r="AC51"/>
      <c r="AD51" s="31">
        <v>44176</v>
      </c>
      <c r="AE51" s="32">
        <v>0</v>
      </c>
      <c r="AF51" s="33">
        <v>1045</v>
      </c>
      <c r="AG51" s="33">
        <v>1045</v>
      </c>
      <c r="AH51" s="33">
        <v>1020</v>
      </c>
      <c r="AI51" s="33">
        <v>1029</v>
      </c>
      <c r="AJ51" s="8">
        <v>3300</v>
      </c>
      <c r="AK51"/>
      <c r="AL51" s="31">
        <v>44176</v>
      </c>
      <c r="AM51" s="32">
        <v>0</v>
      </c>
      <c r="AN51" s="33">
        <v>1735</v>
      </c>
      <c r="AO51" s="33">
        <v>1735</v>
      </c>
      <c r="AP51" s="33">
        <v>1702</v>
      </c>
      <c r="AQ51" s="33">
        <v>1710</v>
      </c>
      <c r="AR51" s="8">
        <v>108500</v>
      </c>
      <c r="AS51"/>
      <c r="AT51" s="31">
        <v>44176</v>
      </c>
      <c r="AU51" s="32">
        <v>0</v>
      </c>
      <c r="AV51" s="33">
        <v>1541</v>
      </c>
      <c r="AW51" s="33">
        <v>1555</v>
      </c>
      <c r="AX51" s="33">
        <v>1532</v>
      </c>
      <c r="AY51" s="33">
        <v>1555</v>
      </c>
      <c r="AZ51" s="8">
        <v>6600</v>
      </c>
      <c r="BA51"/>
      <c r="BB51" s="31">
        <v>44176</v>
      </c>
      <c r="BC51" s="32">
        <v>0</v>
      </c>
      <c r="BD51" s="33">
        <v>3485</v>
      </c>
      <c r="BE51" s="33">
        <v>3530</v>
      </c>
      <c r="BF51" s="33">
        <v>3475</v>
      </c>
      <c r="BG51" s="33">
        <v>3530</v>
      </c>
      <c r="BH51" s="8">
        <v>91900</v>
      </c>
      <c r="BI51"/>
      <c r="BJ51" s="31">
        <v>44176</v>
      </c>
      <c r="BK51" s="32">
        <v>0</v>
      </c>
      <c r="BL51" s="33">
        <v>2090</v>
      </c>
      <c r="BM51" s="33">
        <v>2112</v>
      </c>
      <c r="BN51" s="33">
        <v>2087</v>
      </c>
      <c r="BO51" s="33">
        <v>2112</v>
      </c>
      <c r="BP51" s="8">
        <v>84300</v>
      </c>
      <c r="BQ51"/>
      <c r="BR51" s="31">
        <v>44176</v>
      </c>
      <c r="BS51" s="32">
        <v>0</v>
      </c>
      <c r="BT51" s="33">
        <v>1109</v>
      </c>
      <c r="BU51" s="33">
        <v>1109</v>
      </c>
      <c r="BV51" s="33">
        <v>1090</v>
      </c>
      <c r="BW51" s="33">
        <v>1100</v>
      </c>
      <c r="BX51" s="8">
        <v>2700</v>
      </c>
      <c r="BY51"/>
      <c r="BZ51" s="31">
        <v>44176</v>
      </c>
      <c r="CA51" s="32">
        <v>0</v>
      </c>
      <c r="CB51" s="33">
        <v>3250</v>
      </c>
      <c r="CC51" s="33">
        <v>3260</v>
      </c>
      <c r="CD51" s="33">
        <v>3200</v>
      </c>
      <c r="CE51" s="33">
        <v>3215</v>
      </c>
      <c r="CF51" s="8">
        <v>4500</v>
      </c>
      <c r="CH51" s="31">
        <v>44176</v>
      </c>
      <c r="CI51" s="32">
        <v>0</v>
      </c>
      <c r="CJ51" s="33">
        <v>967</v>
      </c>
      <c r="CK51" s="33">
        <v>1017</v>
      </c>
      <c r="CL51" s="33">
        <v>967</v>
      </c>
      <c r="CM51" s="33">
        <v>1017</v>
      </c>
      <c r="CN51" s="8">
        <v>4900</v>
      </c>
      <c r="CO51"/>
      <c r="CP51" s="31">
        <v>44176</v>
      </c>
      <c r="CQ51" s="32">
        <v>0</v>
      </c>
      <c r="CR51" s="33">
        <v>2121</v>
      </c>
      <c r="CS51" s="33">
        <v>2169</v>
      </c>
      <c r="CT51" s="33">
        <v>2121</v>
      </c>
      <c r="CU51" s="33">
        <v>2139</v>
      </c>
      <c r="CV51" s="8">
        <v>1200</v>
      </c>
      <c r="CW51"/>
      <c r="CX51" s="31">
        <v>44176</v>
      </c>
      <c r="CY51" s="32">
        <v>0</v>
      </c>
      <c r="CZ51" s="33">
        <v>710</v>
      </c>
      <c r="DA51" s="33">
        <v>713</v>
      </c>
      <c r="DB51" s="33">
        <v>710</v>
      </c>
      <c r="DC51" s="33">
        <v>713</v>
      </c>
      <c r="DD51" s="8">
        <v>6200</v>
      </c>
      <c r="DE51"/>
      <c r="DF51" s="31">
        <v>44176</v>
      </c>
      <c r="DG51" s="32">
        <v>0</v>
      </c>
      <c r="DH51" s="33">
        <v>238</v>
      </c>
      <c r="DI51" s="33">
        <v>243</v>
      </c>
      <c r="DJ51" s="33">
        <v>236</v>
      </c>
      <c r="DK51" s="33">
        <v>241</v>
      </c>
      <c r="DL51" s="8">
        <v>41300</v>
      </c>
      <c r="DM51"/>
      <c r="DN51" s="31">
        <v>44176</v>
      </c>
      <c r="DO51" s="32">
        <v>0</v>
      </c>
      <c r="DP51" s="33">
        <v>646</v>
      </c>
      <c r="DQ51" s="33">
        <v>648</v>
      </c>
      <c r="DR51" s="33">
        <v>635</v>
      </c>
      <c r="DS51" s="33">
        <v>648</v>
      </c>
      <c r="DT51" s="8">
        <v>13800</v>
      </c>
      <c r="DU51"/>
      <c r="DV51" s="31">
        <v>44176</v>
      </c>
      <c r="DW51" s="32">
        <v>0</v>
      </c>
      <c r="DX51" s="33">
        <v>4045</v>
      </c>
      <c r="DY51" s="33">
        <v>4240</v>
      </c>
      <c r="DZ51" s="33">
        <v>4045</v>
      </c>
      <c r="EA51" s="33">
        <v>4230</v>
      </c>
      <c r="EB51" s="8">
        <v>557900</v>
      </c>
      <c r="EC51"/>
      <c r="ED51" s="31">
        <v>44176</v>
      </c>
      <c r="EE51" s="32">
        <v>0</v>
      </c>
      <c r="EF51" s="33">
        <v>2118</v>
      </c>
      <c r="EG51" s="33">
        <v>2164</v>
      </c>
      <c r="EH51" s="33">
        <v>2118</v>
      </c>
      <c r="EI51" s="33">
        <v>2153</v>
      </c>
      <c r="EJ51" s="8">
        <v>17300</v>
      </c>
      <c r="EK51"/>
      <c r="EL51" s="31">
        <v>44176</v>
      </c>
      <c r="EM51" s="32">
        <v>0</v>
      </c>
      <c r="EN51" s="33">
        <v>5080</v>
      </c>
      <c r="EO51" s="33">
        <v>5110</v>
      </c>
      <c r="EP51" s="33">
        <v>5020</v>
      </c>
      <c r="EQ51" s="33">
        <v>5110</v>
      </c>
      <c r="ER51" s="8">
        <v>132800</v>
      </c>
      <c r="ES51"/>
      <c r="ET51" s="31">
        <v>44176</v>
      </c>
      <c r="EU51" s="32">
        <v>0</v>
      </c>
      <c r="EV51" s="33">
        <v>1663</v>
      </c>
      <c r="EW51" s="33">
        <v>1674</v>
      </c>
      <c r="EX51" s="33">
        <v>1649</v>
      </c>
      <c r="EY51" s="33">
        <v>1670</v>
      </c>
      <c r="EZ51" s="8">
        <v>208900</v>
      </c>
      <c r="FA51"/>
      <c r="FB51" s="31">
        <v>44176</v>
      </c>
      <c r="FC51" s="32">
        <v>0</v>
      </c>
      <c r="FD51" s="33">
        <v>265</v>
      </c>
      <c r="FE51" s="33">
        <v>269</v>
      </c>
      <c r="FF51" s="33">
        <v>264</v>
      </c>
      <c r="FG51" s="33">
        <v>269</v>
      </c>
      <c r="FH51" s="8">
        <v>30200</v>
      </c>
      <c r="FJ51" s="31">
        <v>44176</v>
      </c>
      <c r="FK51" s="32">
        <v>0</v>
      </c>
      <c r="FL51" s="33">
        <v>1426</v>
      </c>
      <c r="FM51" s="33">
        <v>1430</v>
      </c>
      <c r="FN51" s="33">
        <v>1411</v>
      </c>
      <c r="FO51" s="33">
        <v>1428</v>
      </c>
      <c r="FP51" s="8">
        <v>106000</v>
      </c>
      <c r="FQ51"/>
      <c r="FR51" s="31">
        <v>44176</v>
      </c>
      <c r="FS51" s="32">
        <v>0</v>
      </c>
      <c r="FT51" s="33">
        <v>714</v>
      </c>
      <c r="FU51" s="33">
        <v>719</v>
      </c>
      <c r="FV51" s="33">
        <v>713</v>
      </c>
      <c r="FW51" s="33">
        <v>717</v>
      </c>
      <c r="FX51" s="8">
        <v>4300</v>
      </c>
      <c r="FY51"/>
      <c r="FZ51" s="31">
        <v>44176</v>
      </c>
      <c r="GA51" s="32">
        <v>0</v>
      </c>
      <c r="GB51" s="33">
        <v>623</v>
      </c>
      <c r="GC51" s="33">
        <v>628</v>
      </c>
      <c r="GD51" s="33">
        <v>613</v>
      </c>
      <c r="GE51" s="33">
        <v>620</v>
      </c>
      <c r="GF51" s="8">
        <v>56100</v>
      </c>
      <c r="GG51"/>
      <c r="GH51" s="31">
        <v>44176</v>
      </c>
      <c r="GI51" s="32">
        <v>0</v>
      </c>
      <c r="GJ51" s="33">
        <v>721</v>
      </c>
      <c r="GK51" s="33">
        <v>730</v>
      </c>
      <c r="GL51" s="33">
        <v>718</v>
      </c>
      <c r="GM51" s="33">
        <v>720</v>
      </c>
      <c r="GN51" s="8">
        <v>27700</v>
      </c>
      <c r="GO51"/>
      <c r="GP51" s="31">
        <v>44176</v>
      </c>
      <c r="GQ51" s="32">
        <v>0</v>
      </c>
      <c r="GR51" s="33">
        <v>2025</v>
      </c>
      <c r="GS51" s="33">
        <v>2056</v>
      </c>
      <c r="GT51" s="33">
        <v>1983</v>
      </c>
      <c r="GU51" s="33">
        <v>2033</v>
      </c>
      <c r="GV51" s="8">
        <v>41700</v>
      </c>
      <c r="GW51"/>
      <c r="GX51" s="31">
        <v>44176</v>
      </c>
      <c r="GY51" s="32">
        <v>0</v>
      </c>
      <c r="GZ51" s="33">
        <v>2025</v>
      </c>
      <c r="HA51" s="33">
        <v>2056</v>
      </c>
      <c r="HB51" s="33">
        <v>1983</v>
      </c>
      <c r="HC51" s="33">
        <v>2033</v>
      </c>
      <c r="HD51" s="8">
        <v>41700</v>
      </c>
      <c r="HE51"/>
      <c r="HF51" s="31">
        <v>44176</v>
      </c>
      <c r="HG51" s="32">
        <v>0</v>
      </c>
      <c r="HH51" s="33">
        <v>1600</v>
      </c>
      <c r="HI51" s="33">
        <v>1717</v>
      </c>
      <c r="HJ51" s="33">
        <v>1595</v>
      </c>
      <c r="HK51" s="33">
        <v>1686</v>
      </c>
      <c r="HL51" s="8">
        <v>204900</v>
      </c>
      <c r="HM51"/>
      <c r="HN51" s="31">
        <v>44176</v>
      </c>
      <c r="HO51" s="32">
        <v>0</v>
      </c>
      <c r="HP51" s="33">
        <v>504</v>
      </c>
      <c r="HQ51" s="33">
        <v>504</v>
      </c>
      <c r="HR51" s="33">
        <v>492</v>
      </c>
      <c r="HS51" s="33">
        <v>497</v>
      </c>
      <c r="HT51" s="8">
        <v>22400</v>
      </c>
      <c r="HU51"/>
      <c r="HV51" s="31">
        <v>44176</v>
      </c>
      <c r="HW51" s="32">
        <v>0</v>
      </c>
      <c r="HX51" s="33">
        <v>176</v>
      </c>
      <c r="HY51" s="33">
        <v>177</v>
      </c>
      <c r="HZ51" s="33">
        <v>175</v>
      </c>
      <c r="IA51" s="33">
        <v>176</v>
      </c>
      <c r="IB51" s="8">
        <v>195900</v>
      </c>
      <c r="IC51"/>
      <c r="ID51" s="31">
        <v>44176</v>
      </c>
      <c r="IE51" s="32">
        <v>0</v>
      </c>
      <c r="IF51" s="33">
        <v>1480</v>
      </c>
      <c r="IG51" s="33">
        <v>1480</v>
      </c>
      <c r="IH51" s="33">
        <v>1480</v>
      </c>
      <c r="II51" s="33">
        <v>1480</v>
      </c>
      <c r="IJ51" s="8">
        <v>0</v>
      </c>
    </row>
    <row r="52" spans="6:244">
      <c r="F52" s="31">
        <v>44179</v>
      </c>
      <c r="G52" s="32">
        <v>0</v>
      </c>
      <c r="H52" s="33">
        <v>2830</v>
      </c>
      <c r="I52" s="33">
        <v>2888</v>
      </c>
      <c r="J52" s="33">
        <v>2830</v>
      </c>
      <c r="K52" s="33">
        <v>2888</v>
      </c>
      <c r="L52" s="8">
        <v>31200</v>
      </c>
      <c r="M52"/>
      <c r="N52" s="31">
        <v>44179</v>
      </c>
      <c r="O52" s="32">
        <v>0</v>
      </c>
      <c r="P52" s="33">
        <v>425</v>
      </c>
      <c r="Q52" s="33">
        <v>432</v>
      </c>
      <c r="R52" s="33">
        <v>425</v>
      </c>
      <c r="S52" s="33">
        <v>427</v>
      </c>
      <c r="T52" s="8">
        <v>1738500</v>
      </c>
      <c r="U52"/>
      <c r="V52" s="31">
        <v>44179</v>
      </c>
      <c r="W52" s="32">
        <v>0</v>
      </c>
      <c r="X52" s="33">
        <v>2187</v>
      </c>
      <c r="Y52" s="33">
        <v>2215</v>
      </c>
      <c r="Z52" s="33">
        <v>2183</v>
      </c>
      <c r="AA52" s="33">
        <v>2187</v>
      </c>
      <c r="AB52" s="8">
        <v>147200</v>
      </c>
      <c r="AC52"/>
      <c r="AD52" s="31">
        <v>44179</v>
      </c>
      <c r="AE52" s="32">
        <v>0</v>
      </c>
      <c r="AF52" s="33">
        <v>1029</v>
      </c>
      <c r="AG52" s="33">
        <v>1039</v>
      </c>
      <c r="AH52" s="33">
        <v>1020</v>
      </c>
      <c r="AI52" s="33">
        <v>1020</v>
      </c>
      <c r="AJ52" s="8">
        <v>2200</v>
      </c>
      <c r="AK52"/>
      <c r="AL52" s="31">
        <v>44179</v>
      </c>
      <c r="AM52" s="32">
        <v>0</v>
      </c>
      <c r="AN52" s="33">
        <v>1720</v>
      </c>
      <c r="AO52" s="33">
        <v>1727</v>
      </c>
      <c r="AP52" s="33">
        <v>1689</v>
      </c>
      <c r="AQ52" s="33">
        <v>1692</v>
      </c>
      <c r="AR52" s="8">
        <v>240800</v>
      </c>
      <c r="AS52"/>
      <c r="AT52" s="31">
        <v>44179</v>
      </c>
      <c r="AU52" s="32">
        <v>0</v>
      </c>
      <c r="AV52" s="33">
        <v>1559</v>
      </c>
      <c r="AW52" s="33">
        <v>1566</v>
      </c>
      <c r="AX52" s="33">
        <v>1546</v>
      </c>
      <c r="AY52" s="33">
        <v>1563</v>
      </c>
      <c r="AZ52" s="8">
        <v>6300</v>
      </c>
      <c r="BA52"/>
      <c r="BB52" s="31">
        <v>44179</v>
      </c>
      <c r="BC52" s="32">
        <v>0</v>
      </c>
      <c r="BD52" s="33">
        <v>3530</v>
      </c>
      <c r="BE52" s="33">
        <v>3555</v>
      </c>
      <c r="BF52" s="33">
        <v>3505</v>
      </c>
      <c r="BG52" s="33">
        <v>3510</v>
      </c>
      <c r="BH52" s="8">
        <v>61600</v>
      </c>
      <c r="BI52"/>
      <c r="BJ52" s="31">
        <v>44179</v>
      </c>
      <c r="BK52" s="32">
        <v>0</v>
      </c>
      <c r="BL52" s="33">
        <v>2120</v>
      </c>
      <c r="BM52" s="33">
        <v>2140</v>
      </c>
      <c r="BN52" s="33">
        <v>2118</v>
      </c>
      <c r="BO52" s="33">
        <v>2118</v>
      </c>
      <c r="BP52" s="8">
        <v>71800</v>
      </c>
      <c r="BQ52"/>
      <c r="BR52" s="31">
        <v>44179</v>
      </c>
      <c r="BS52" s="32">
        <v>0</v>
      </c>
      <c r="BT52" s="33">
        <v>1130</v>
      </c>
      <c r="BU52" s="33">
        <v>1130</v>
      </c>
      <c r="BV52" s="33">
        <v>1103</v>
      </c>
      <c r="BW52" s="33">
        <v>1106</v>
      </c>
      <c r="BX52" s="8">
        <v>2900</v>
      </c>
      <c r="BY52"/>
      <c r="BZ52" s="31">
        <v>44179</v>
      </c>
      <c r="CA52" s="32">
        <v>0</v>
      </c>
      <c r="CB52" s="33">
        <v>3275</v>
      </c>
      <c r="CC52" s="33">
        <v>3275</v>
      </c>
      <c r="CD52" s="33">
        <v>3250</v>
      </c>
      <c r="CE52" s="33">
        <v>3270</v>
      </c>
      <c r="CF52" s="8">
        <v>3000</v>
      </c>
      <c r="CH52" s="31">
        <v>44179</v>
      </c>
      <c r="CI52" s="32">
        <v>0</v>
      </c>
      <c r="CJ52" s="33">
        <v>1017</v>
      </c>
      <c r="CK52" s="33">
        <v>1046</v>
      </c>
      <c r="CL52" s="33">
        <v>1000</v>
      </c>
      <c r="CM52" s="33">
        <v>1039</v>
      </c>
      <c r="CN52" s="8">
        <v>5700</v>
      </c>
      <c r="CO52"/>
      <c r="CP52" s="31">
        <v>44179</v>
      </c>
      <c r="CQ52" s="32">
        <v>0</v>
      </c>
      <c r="CR52" s="33">
        <v>2179</v>
      </c>
      <c r="CS52" s="33">
        <v>2179</v>
      </c>
      <c r="CT52" s="33">
        <v>2124</v>
      </c>
      <c r="CU52" s="33">
        <v>2124</v>
      </c>
      <c r="CV52" s="8">
        <v>3000</v>
      </c>
      <c r="CW52"/>
      <c r="CX52" s="31">
        <v>44179</v>
      </c>
      <c r="CY52" s="32">
        <v>0</v>
      </c>
      <c r="CZ52" s="33">
        <v>710</v>
      </c>
      <c r="DA52" s="33">
        <v>713</v>
      </c>
      <c r="DB52" s="33">
        <v>709</v>
      </c>
      <c r="DC52" s="33">
        <v>712</v>
      </c>
      <c r="DD52" s="8">
        <v>6400</v>
      </c>
      <c r="DE52"/>
      <c r="DF52" s="31">
        <v>44179</v>
      </c>
      <c r="DG52" s="32">
        <v>0</v>
      </c>
      <c r="DH52" s="33">
        <v>244</v>
      </c>
      <c r="DI52" s="33">
        <v>244</v>
      </c>
      <c r="DJ52" s="33">
        <v>239</v>
      </c>
      <c r="DK52" s="33">
        <v>241</v>
      </c>
      <c r="DL52" s="8">
        <v>34900</v>
      </c>
      <c r="DM52"/>
      <c r="DN52" s="31">
        <v>44179</v>
      </c>
      <c r="DO52" s="32">
        <v>0</v>
      </c>
      <c r="DP52" s="33">
        <v>638</v>
      </c>
      <c r="DQ52" s="33">
        <v>640</v>
      </c>
      <c r="DR52" s="33">
        <v>635</v>
      </c>
      <c r="DS52" s="33">
        <v>636</v>
      </c>
      <c r="DT52" s="8">
        <v>12800</v>
      </c>
      <c r="DU52"/>
      <c r="DV52" s="31">
        <v>44179</v>
      </c>
      <c r="DW52" s="32">
        <v>0</v>
      </c>
      <c r="DX52" s="33">
        <v>4370</v>
      </c>
      <c r="DY52" s="33">
        <v>4510</v>
      </c>
      <c r="DZ52" s="33">
        <v>4330</v>
      </c>
      <c r="EA52" s="33">
        <v>4475</v>
      </c>
      <c r="EB52" s="8">
        <v>871500</v>
      </c>
      <c r="EC52"/>
      <c r="ED52" s="31">
        <v>44179</v>
      </c>
      <c r="EE52" s="32">
        <v>0</v>
      </c>
      <c r="EF52" s="33">
        <v>2153</v>
      </c>
      <c r="EG52" s="33">
        <v>2184</v>
      </c>
      <c r="EH52" s="33">
        <v>2153</v>
      </c>
      <c r="EI52" s="33">
        <v>2163</v>
      </c>
      <c r="EJ52" s="8">
        <v>17200</v>
      </c>
      <c r="EK52"/>
      <c r="EL52" s="31">
        <v>44179</v>
      </c>
      <c r="EM52" s="32">
        <v>0</v>
      </c>
      <c r="EN52" s="33">
        <v>5140</v>
      </c>
      <c r="EO52" s="33">
        <v>5160</v>
      </c>
      <c r="EP52" s="33">
        <v>5070</v>
      </c>
      <c r="EQ52" s="33">
        <v>5100</v>
      </c>
      <c r="ER52" s="8">
        <v>150200</v>
      </c>
      <c r="ES52"/>
      <c r="ET52" s="31">
        <v>44179</v>
      </c>
      <c r="EU52" s="32">
        <v>0</v>
      </c>
      <c r="EV52" s="33">
        <v>1678</v>
      </c>
      <c r="EW52" s="33">
        <v>1693</v>
      </c>
      <c r="EX52" s="33">
        <v>1673</v>
      </c>
      <c r="EY52" s="33">
        <v>1677</v>
      </c>
      <c r="EZ52" s="8">
        <v>263700</v>
      </c>
      <c r="FA52"/>
      <c r="FB52" s="31">
        <v>44179</v>
      </c>
      <c r="FC52" s="32">
        <v>0</v>
      </c>
      <c r="FD52" s="33">
        <v>277</v>
      </c>
      <c r="FE52" s="33">
        <v>279</v>
      </c>
      <c r="FF52" s="33">
        <v>271</v>
      </c>
      <c r="FG52" s="33">
        <v>277</v>
      </c>
      <c r="FH52" s="8">
        <v>53900</v>
      </c>
      <c r="FJ52" s="31">
        <v>44179</v>
      </c>
      <c r="FK52" s="32">
        <v>0</v>
      </c>
      <c r="FL52" s="33">
        <v>1434</v>
      </c>
      <c r="FM52" s="33">
        <v>1452</v>
      </c>
      <c r="FN52" s="33">
        <v>1428</v>
      </c>
      <c r="FO52" s="33">
        <v>1442</v>
      </c>
      <c r="FP52" s="8">
        <v>192400</v>
      </c>
      <c r="FQ52"/>
      <c r="FR52" s="31">
        <v>44179</v>
      </c>
      <c r="FS52" s="32">
        <v>0</v>
      </c>
      <c r="FT52" s="33">
        <v>717</v>
      </c>
      <c r="FU52" s="33">
        <v>720</v>
      </c>
      <c r="FV52" s="33">
        <v>717</v>
      </c>
      <c r="FW52" s="33">
        <v>720</v>
      </c>
      <c r="FX52" s="8">
        <v>4200</v>
      </c>
      <c r="FY52"/>
      <c r="FZ52" s="31">
        <v>44179</v>
      </c>
      <c r="GA52" s="32">
        <v>0</v>
      </c>
      <c r="GB52" s="33">
        <v>618</v>
      </c>
      <c r="GC52" s="33">
        <v>632</v>
      </c>
      <c r="GD52" s="33">
        <v>618</v>
      </c>
      <c r="GE52" s="33">
        <v>627</v>
      </c>
      <c r="GF52" s="8">
        <v>36100</v>
      </c>
      <c r="GG52"/>
      <c r="GH52" s="31">
        <v>44179</v>
      </c>
      <c r="GI52" s="32">
        <v>0</v>
      </c>
      <c r="GJ52" s="33">
        <v>717</v>
      </c>
      <c r="GK52" s="33">
        <v>723</v>
      </c>
      <c r="GL52" s="33">
        <v>715</v>
      </c>
      <c r="GM52" s="33">
        <v>717</v>
      </c>
      <c r="GN52" s="8">
        <v>19100</v>
      </c>
      <c r="GO52"/>
      <c r="GP52" s="31">
        <v>44179</v>
      </c>
      <c r="GQ52" s="32">
        <v>0</v>
      </c>
      <c r="GR52" s="33">
        <v>2033</v>
      </c>
      <c r="GS52" s="33">
        <v>2079</v>
      </c>
      <c r="GT52" s="33">
        <v>2020</v>
      </c>
      <c r="GU52" s="33">
        <v>2067</v>
      </c>
      <c r="GV52" s="8">
        <v>27400</v>
      </c>
      <c r="GW52"/>
      <c r="GX52" s="31">
        <v>44179</v>
      </c>
      <c r="GY52" s="32">
        <v>0</v>
      </c>
      <c r="GZ52" s="33">
        <v>2033</v>
      </c>
      <c r="HA52" s="33">
        <v>2079</v>
      </c>
      <c r="HB52" s="33">
        <v>2020</v>
      </c>
      <c r="HC52" s="33">
        <v>2067</v>
      </c>
      <c r="HD52" s="8">
        <v>27400</v>
      </c>
      <c r="HE52"/>
      <c r="HF52" s="31">
        <v>44179</v>
      </c>
      <c r="HG52" s="32">
        <v>0</v>
      </c>
      <c r="HH52" s="33">
        <v>1672</v>
      </c>
      <c r="HI52" s="33">
        <v>1702</v>
      </c>
      <c r="HJ52" s="33">
        <v>1639</v>
      </c>
      <c r="HK52" s="33">
        <v>1648</v>
      </c>
      <c r="HL52" s="8">
        <v>66700</v>
      </c>
      <c r="HM52"/>
      <c r="HN52" s="31">
        <v>44179</v>
      </c>
      <c r="HO52" s="32">
        <v>0</v>
      </c>
      <c r="HP52" s="33">
        <v>504</v>
      </c>
      <c r="HQ52" s="33">
        <v>512</v>
      </c>
      <c r="HR52" s="33">
        <v>500</v>
      </c>
      <c r="HS52" s="33">
        <v>508</v>
      </c>
      <c r="HT52" s="8">
        <v>31500</v>
      </c>
      <c r="HU52"/>
      <c r="HV52" s="31">
        <v>44179</v>
      </c>
      <c r="HW52" s="32">
        <v>0</v>
      </c>
      <c r="HX52" s="33">
        <v>176</v>
      </c>
      <c r="HY52" s="33">
        <v>176</v>
      </c>
      <c r="HZ52" s="33">
        <v>174</v>
      </c>
      <c r="IA52" s="33">
        <v>175</v>
      </c>
      <c r="IB52" s="8">
        <v>243300</v>
      </c>
      <c r="IC52"/>
      <c r="ID52" s="31">
        <v>44179</v>
      </c>
      <c r="IE52" s="32">
        <v>0</v>
      </c>
      <c r="IF52" s="33">
        <v>1480</v>
      </c>
      <c r="IG52" s="33">
        <v>1515</v>
      </c>
      <c r="IH52" s="33">
        <v>1480</v>
      </c>
      <c r="II52" s="33">
        <v>1480</v>
      </c>
      <c r="IJ52" s="8">
        <v>1400</v>
      </c>
    </row>
    <row r="53" spans="6:244">
      <c r="F53" s="31">
        <v>44180</v>
      </c>
      <c r="G53" s="32">
        <v>0</v>
      </c>
      <c r="H53" s="33">
        <v>2880</v>
      </c>
      <c r="I53" s="33">
        <v>2897</v>
      </c>
      <c r="J53" s="33">
        <v>2874</v>
      </c>
      <c r="K53" s="33">
        <v>2881</v>
      </c>
      <c r="L53" s="8">
        <v>12900</v>
      </c>
      <c r="M53"/>
      <c r="N53" s="31">
        <v>44180</v>
      </c>
      <c r="O53" s="32">
        <v>0</v>
      </c>
      <c r="P53" s="33">
        <v>427</v>
      </c>
      <c r="Q53" s="33">
        <v>431</v>
      </c>
      <c r="R53" s="33">
        <v>425</v>
      </c>
      <c r="S53" s="33">
        <v>428</v>
      </c>
      <c r="T53" s="8">
        <v>1397300</v>
      </c>
      <c r="U53"/>
      <c r="V53" s="31">
        <v>44180</v>
      </c>
      <c r="W53" s="32">
        <v>0</v>
      </c>
      <c r="X53" s="33">
        <v>2169</v>
      </c>
      <c r="Y53" s="33">
        <v>2174</v>
      </c>
      <c r="Z53" s="33">
        <v>2154</v>
      </c>
      <c r="AA53" s="33">
        <v>2161</v>
      </c>
      <c r="AB53" s="8">
        <v>196400</v>
      </c>
      <c r="AC53"/>
      <c r="AD53" s="31">
        <v>44180</v>
      </c>
      <c r="AE53" s="32">
        <v>0</v>
      </c>
      <c r="AF53" s="33">
        <v>1003</v>
      </c>
      <c r="AG53" s="33">
        <v>1016</v>
      </c>
      <c r="AH53" s="33">
        <v>1003</v>
      </c>
      <c r="AI53" s="33">
        <v>1016</v>
      </c>
      <c r="AJ53" s="8">
        <v>500</v>
      </c>
      <c r="AK53"/>
      <c r="AL53" s="31">
        <v>44180</v>
      </c>
      <c r="AM53" s="32">
        <v>0</v>
      </c>
      <c r="AN53" s="33">
        <v>1689</v>
      </c>
      <c r="AO53" s="33">
        <v>1696</v>
      </c>
      <c r="AP53" s="33">
        <v>1672</v>
      </c>
      <c r="AQ53" s="33">
        <v>1675</v>
      </c>
      <c r="AR53" s="8">
        <v>150900</v>
      </c>
      <c r="AS53"/>
      <c r="AT53" s="31">
        <v>44180</v>
      </c>
      <c r="AU53" s="32">
        <v>0</v>
      </c>
      <c r="AV53" s="33">
        <v>1574</v>
      </c>
      <c r="AW53" s="33">
        <v>1577</v>
      </c>
      <c r="AX53" s="33">
        <v>1551</v>
      </c>
      <c r="AY53" s="33">
        <v>1551</v>
      </c>
      <c r="AZ53" s="8">
        <v>12400</v>
      </c>
      <c r="BA53"/>
      <c r="BB53" s="31">
        <v>44180</v>
      </c>
      <c r="BC53" s="32">
        <v>0</v>
      </c>
      <c r="BD53" s="33">
        <v>3490</v>
      </c>
      <c r="BE53" s="33">
        <v>3545</v>
      </c>
      <c r="BF53" s="33">
        <v>3485</v>
      </c>
      <c r="BG53" s="33">
        <v>3525</v>
      </c>
      <c r="BH53" s="8">
        <v>71300</v>
      </c>
      <c r="BI53"/>
      <c r="BJ53" s="31">
        <v>44180</v>
      </c>
      <c r="BK53" s="32">
        <v>0</v>
      </c>
      <c r="BL53" s="33">
        <v>2124</v>
      </c>
      <c r="BM53" s="33">
        <v>2139</v>
      </c>
      <c r="BN53" s="33">
        <v>2111</v>
      </c>
      <c r="BO53" s="33">
        <v>2111</v>
      </c>
      <c r="BP53" s="8">
        <v>100600</v>
      </c>
      <c r="BQ53"/>
      <c r="BR53" s="31">
        <v>44180</v>
      </c>
      <c r="BS53" s="32">
        <v>0</v>
      </c>
      <c r="BT53" s="33">
        <v>1128</v>
      </c>
      <c r="BU53" s="33">
        <v>1144</v>
      </c>
      <c r="BV53" s="33">
        <v>1107</v>
      </c>
      <c r="BW53" s="33">
        <v>1144</v>
      </c>
      <c r="BX53" s="8">
        <v>11600</v>
      </c>
      <c r="BY53"/>
      <c r="BZ53" s="31">
        <v>44180</v>
      </c>
      <c r="CA53" s="32">
        <v>0</v>
      </c>
      <c r="CB53" s="33">
        <v>3270</v>
      </c>
      <c r="CC53" s="33">
        <v>3295</v>
      </c>
      <c r="CD53" s="33">
        <v>3255</v>
      </c>
      <c r="CE53" s="33">
        <v>3255</v>
      </c>
      <c r="CF53" s="8">
        <v>1200</v>
      </c>
      <c r="CH53" s="31">
        <v>44180</v>
      </c>
      <c r="CI53" s="32">
        <v>0</v>
      </c>
      <c r="CJ53" s="33">
        <v>1047</v>
      </c>
      <c r="CK53" s="33">
        <v>1047</v>
      </c>
      <c r="CL53" s="33">
        <v>1002</v>
      </c>
      <c r="CM53" s="33">
        <v>1007</v>
      </c>
      <c r="CN53" s="8">
        <v>4600</v>
      </c>
      <c r="CO53"/>
      <c r="CP53" s="31">
        <v>44180</v>
      </c>
      <c r="CQ53" s="32">
        <v>0</v>
      </c>
      <c r="CR53" s="33">
        <v>2149</v>
      </c>
      <c r="CS53" s="33">
        <v>2149</v>
      </c>
      <c r="CT53" s="33">
        <v>2125</v>
      </c>
      <c r="CU53" s="33">
        <v>2133</v>
      </c>
      <c r="CV53" s="8">
        <v>2900</v>
      </c>
      <c r="CW53"/>
      <c r="CX53" s="31">
        <v>44180</v>
      </c>
      <c r="CY53" s="32">
        <v>0</v>
      </c>
      <c r="CZ53" s="33">
        <v>713</v>
      </c>
      <c r="DA53" s="33">
        <v>714</v>
      </c>
      <c r="DB53" s="33">
        <v>710</v>
      </c>
      <c r="DC53" s="33">
        <v>710</v>
      </c>
      <c r="DD53" s="8">
        <v>4800</v>
      </c>
      <c r="DE53"/>
      <c r="DF53" s="31">
        <v>44180</v>
      </c>
      <c r="DG53" s="32">
        <v>0</v>
      </c>
      <c r="DH53" s="33">
        <v>244</v>
      </c>
      <c r="DI53" s="33">
        <v>244</v>
      </c>
      <c r="DJ53" s="33">
        <v>237</v>
      </c>
      <c r="DK53" s="33">
        <v>240</v>
      </c>
      <c r="DL53" s="8">
        <v>45200</v>
      </c>
      <c r="DM53"/>
      <c r="DN53" s="31">
        <v>44180</v>
      </c>
      <c r="DO53" s="32">
        <v>0</v>
      </c>
      <c r="DP53" s="33">
        <v>636</v>
      </c>
      <c r="DQ53" s="33">
        <v>643</v>
      </c>
      <c r="DR53" s="33">
        <v>635</v>
      </c>
      <c r="DS53" s="33">
        <v>643</v>
      </c>
      <c r="DT53" s="8">
        <v>10600</v>
      </c>
      <c r="DU53"/>
      <c r="DV53" s="31">
        <v>44180</v>
      </c>
      <c r="DW53" s="32">
        <v>0</v>
      </c>
      <c r="DX53" s="33">
        <v>4470</v>
      </c>
      <c r="DY53" s="33">
        <v>4560</v>
      </c>
      <c r="DZ53" s="33">
        <v>4220</v>
      </c>
      <c r="EA53" s="33">
        <v>4305</v>
      </c>
      <c r="EB53" s="8">
        <v>568900</v>
      </c>
      <c r="EC53"/>
      <c r="ED53" s="31">
        <v>44180</v>
      </c>
      <c r="EE53" s="32">
        <v>0</v>
      </c>
      <c r="EF53" s="33">
        <v>2163</v>
      </c>
      <c r="EG53" s="33">
        <v>2199</v>
      </c>
      <c r="EH53" s="33">
        <v>2158</v>
      </c>
      <c r="EI53" s="33">
        <v>2192</v>
      </c>
      <c r="EJ53" s="8">
        <v>22500</v>
      </c>
      <c r="EK53"/>
      <c r="EL53" s="31">
        <v>44180</v>
      </c>
      <c r="EM53" s="32">
        <v>0</v>
      </c>
      <c r="EN53" s="33">
        <v>5100</v>
      </c>
      <c r="EO53" s="33">
        <v>5200</v>
      </c>
      <c r="EP53" s="33">
        <v>5090</v>
      </c>
      <c r="EQ53" s="33">
        <v>5150</v>
      </c>
      <c r="ER53" s="8">
        <v>94800</v>
      </c>
      <c r="ES53"/>
      <c r="ET53" s="31">
        <v>44180</v>
      </c>
      <c r="EU53" s="32">
        <v>0</v>
      </c>
      <c r="EV53" s="33">
        <v>1660</v>
      </c>
      <c r="EW53" s="33">
        <v>1683</v>
      </c>
      <c r="EX53" s="33">
        <v>1653</v>
      </c>
      <c r="EY53" s="33">
        <v>1674</v>
      </c>
      <c r="EZ53" s="8">
        <v>211800</v>
      </c>
      <c r="FA53"/>
      <c r="FB53" s="31">
        <v>44180</v>
      </c>
      <c r="FC53" s="32">
        <v>0</v>
      </c>
      <c r="FD53" s="33">
        <v>277</v>
      </c>
      <c r="FE53" s="33">
        <v>278</v>
      </c>
      <c r="FF53" s="33">
        <v>272</v>
      </c>
      <c r="FG53" s="33">
        <v>276</v>
      </c>
      <c r="FH53" s="8">
        <v>25600</v>
      </c>
      <c r="FJ53" s="31">
        <v>44180</v>
      </c>
      <c r="FK53" s="32">
        <v>0</v>
      </c>
      <c r="FL53" s="33">
        <v>1443</v>
      </c>
      <c r="FM53" s="33">
        <v>1462</v>
      </c>
      <c r="FN53" s="33">
        <v>1437</v>
      </c>
      <c r="FO53" s="33">
        <v>1439</v>
      </c>
      <c r="FP53" s="8">
        <v>234900</v>
      </c>
      <c r="FQ53"/>
      <c r="FR53" s="31">
        <v>44180</v>
      </c>
      <c r="FS53" s="32">
        <v>0</v>
      </c>
      <c r="FT53" s="33">
        <v>720</v>
      </c>
      <c r="FU53" s="33">
        <v>720</v>
      </c>
      <c r="FV53" s="33">
        <v>716</v>
      </c>
      <c r="FW53" s="33">
        <v>718</v>
      </c>
      <c r="FX53" s="8">
        <v>3400</v>
      </c>
      <c r="FY53"/>
      <c r="FZ53" s="31">
        <v>44180</v>
      </c>
      <c r="GA53" s="32">
        <v>0</v>
      </c>
      <c r="GB53" s="33">
        <v>628</v>
      </c>
      <c r="GC53" s="33">
        <v>643</v>
      </c>
      <c r="GD53" s="33">
        <v>623</v>
      </c>
      <c r="GE53" s="33">
        <v>637</v>
      </c>
      <c r="GF53" s="8">
        <v>74900</v>
      </c>
      <c r="GG53"/>
      <c r="GH53" s="31">
        <v>44180</v>
      </c>
      <c r="GI53" s="32">
        <v>0</v>
      </c>
      <c r="GJ53" s="33">
        <v>717</v>
      </c>
      <c r="GK53" s="33">
        <v>722</v>
      </c>
      <c r="GL53" s="33">
        <v>711</v>
      </c>
      <c r="GM53" s="33">
        <v>717</v>
      </c>
      <c r="GN53" s="8">
        <v>18200</v>
      </c>
      <c r="GO53"/>
      <c r="GP53" s="31">
        <v>44180</v>
      </c>
      <c r="GQ53" s="32">
        <v>0</v>
      </c>
      <c r="GR53" s="33">
        <v>2065</v>
      </c>
      <c r="GS53" s="33">
        <v>2070</v>
      </c>
      <c r="GT53" s="33">
        <v>2008</v>
      </c>
      <c r="GU53" s="33">
        <v>2033</v>
      </c>
      <c r="GV53" s="8">
        <v>27200</v>
      </c>
      <c r="GW53"/>
      <c r="GX53" s="31">
        <v>44180</v>
      </c>
      <c r="GY53" s="32">
        <v>0</v>
      </c>
      <c r="GZ53" s="33">
        <v>2065</v>
      </c>
      <c r="HA53" s="33">
        <v>2070</v>
      </c>
      <c r="HB53" s="33">
        <v>2008</v>
      </c>
      <c r="HC53" s="33">
        <v>2033</v>
      </c>
      <c r="HD53" s="8">
        <v>27200</v>
      </c>
      <c r="HE53"/>
      <c r="HF53" s="31">
        <v>44180</v>
      </c>
      <c r="HG53" s="32">
        <v>0</v>
      </c>
      <c r="HH53" s="33">
        <v>1648</v>
      </c>
      <c r="HI53" s="33">
        <v>1682</v>
      </c>
      <c r="HJ53" s="33">
        <v>1620</v>
      </c>
      <c r="HK53" s="33">
        <v>1624</v>
      </c>
      <c r="HL53" s="8">
        <v>39600</v>
      </c>
      <c r="HM53"/>
      <c r="HN53" s="31">
        <v>44180</v>
      </c>
      <c r="HO53" s="32">
        <v>0</v>
      </c>
      <c r="HP53" s="33">
        <v>510</v>
      </c>
      <c r="HQ53" s="33">
        <v>513</v>
      </c>
      <c r="HR53" s="33">
        <v>502</v>
      </c>
      <c r="HS53" s="33">
        <v>503</v>
      </c>
      <c r="HT53" s="8">
        <v>26900</v>
      </c>
      <c r="HU53"/>
      <c r="HV53" s="31">
        <v>44180</v>
      </c>
      <c r="HW53" s="32">
        <v>0</v>
      </c>
      <c r="HX53" s="33">
        <v>175</v>
      </c>
      <c r="HY53" s="33">
        <v>176</v>
      </c>
      <c r="HZ53" s="33">
        <v>173</v>
      </c>
      <c r="IA53" s="33">
        <v>176</v>
      </c>
      <c r="IB53" s="8">
        <v>218900</v>
      </c>
      <c r="IC53"/>
      <c r="ID53" s="31">
        <v>44180</v>
      </c>
      <c r="IE53" s="32">
        <v>0</v>
      </c>
      <c r="IF53" s="33">
        <v>1480</v>
      </c>
      <c r="IG53" s="33">
        <v>1480</v>
      </c>
      <c r="IH53" s="33">
        <v>1480</v>
      </c>
      <c r="II53" s="33">
        <v>1480</v>
      </c>
      <c r="IJ53" s="8">
        <v>0</v>
      </c>
    </row>
    <row r="54" spans="6:244">
      <c r="F54" s="31">
        <v>44181</v>
      </c>
      <c r="G54" s="32">
        <v>0</v>
      </c>
      <c r="H54" s="33">
        <v>2882</v>
      </c>
      <c r="I54" s="33">
        <v>2882</v>
      </c>
      <c r="J54" s="33">
        <v>2871</v>
      </c>
      <c r="K54" s="33">
        <v>2871</v>
      </c>
      <c r="L54" s="8">
        <v>8900</v>
      </c>
      <c r="M54"/>
      <c r="N54" s="31">
        <v>44181</v>
      </c>
      <c r="O54" s="32">
        <v>0</v>
      </c>
      <c r="P54" s="33">
        <v>431</v>
      </c>
      <c r="Q54" s="33">
        <v>432</v>
      </c>
      <c r="R54" s="33">
        <v>428</v>
      </c>
      <c r="S54" s="33">
        <v>431</v>
      </c>
      <c r="T54" s="8">
        <v>1572100</v>
      </c>
      <c r="U54"/>
      <c r="V54" s="31">
        <v>44181</v>
      </c>
      <c r="W54" s="32">
        <v>0</v>
      </c>
      <c r="X54" s="33">
        <v>2159</v>
      </c>
      <c r="Y54" s="33">
        <v>2172</v>
      </c>
      <c r="Z54" s="33">
        <v>2154</v>
      </c>
      <c r="AA54" s="33">
        <v>2168</v>
      </c>
      <c r="AB54" s="8">
        <v>183700</v>
      </c>
      <c r="AC54"/>
      <c r="AD54" s="31">
        <v>44181</v>
      </c>
      <c r="AE54" s="32">
        <v>0</v>
      </c>
      <c r="AF54" s="33">
        <v>1010</v>
      </c>
      <c r="AG54" s="33">
        <v>1027</v>
      </c>
      <c r="AH54" s="33">
        <v>1003</v>
      </c>
      <c r="AI54" s="33">
        <v>1003</v>
      </c>
      <c r="AJ54" s="8">
        <v>900</v>
      </c>
      <c r="AK54"/>
      <c r="AL54" s="31">
        <v>44181</v>
      </c>
      <c r="AM54" s="32">
        <v>0</v>
      </c>
      <c r="AN54" s="33">
        <v>1672</v>
      </c>
      <c r="AO54" s="33">
        <v>1692</v>
      </c>
      <c r="AP54" s="33">
        <v>1653</v>
      </c>
      <c r="AQ54" s="33">
        <v>1683</v>
      </c>
      <c r="AR54" s="8">
        <v>222400</v>
      </c>
      <c r="AS54"/>
      <c r="AT54" s="31">
        <v>44181</v>
      </c>
      <c r="AU54" s="32">
        <v>0</v>
      </c>
      <c r="AV54" s="33">
        <v>1579</v>
      </c>
      <c r="AW54" s="33">
        <v>1579</v>
      </c>
      <c r="AX54" s="33">
        <v>1541</v>
      </c>
      <c r="AY54" s="33">
        <v>1553</v>
      </c>
      <c r="AZ54" s="8">
        <v>9700</v>
      </c>
      <c r="BA54"/>
      <c r="BB54" s="31">
        <v>44181</v>
      </c>
      <c r="BC54" s="32">
        <v>0</v>
      </c>
      <c r="BD54" s="33">
        <v>3565</v>
      </c>
      <c r="BE54" s="33">
        <v>3565</v>
      </c>
      <c r="BF54" s="33">
        <v>3490</v>
      </c>
      <c r="BG54" s="33">
        <v>3515</v>
      </c>
      <c r="BH54" s="8">
        <v>36500</v>
      </c>
      <c r="BI54"/>
      <c r="BJ54" s="31">
        <v>44181</v>
      </c>
      <c r="BK54" s="32">
        <v>0</v>
      </c>
      <c r="BL54" s="33">
        <v>2128</v>
      </c>
      <c r="BM54" s="33">
        <v>2150</v>
      </c>
      <c r="BN54" s="33">
        <v>2128</v>
      </c>
      <c r="BO54" s="33">
        <v>2139</v>
      </c>
      <c r="BP54" s="8">
        <v>111300</v>
      </c>
      <c r="BQ54"/>
      <c r="BR54" s="31">
        <v>44181</v>
      </c>
      <c r="BS54" s="32">
        <v>0</v>
      </c>
      <c r="BT54" s="33">
        <v>1170</v>
      </c>
      <c r="BU54" s="33">
        <v>1170</v>
      </c>
      <c r="BV54" s="33">
        <v>1120</v>
      </c>
      <c r="BW54" s="33">
        <v>1120</v>
      </c>
      <c r="BX54" s="8">
        <v>7400</v>
      </c>
      <c r="BY54"/>
      <c r="BZ54" s="31">
        <v>44181</v>
      </c>
      <c r="CA54" s="32">
        <v>0</v>
      </c>
      <c r="CB54" s="33">
        <v>3295</v>
      </c>
      <c r="CC54" s="33">
        <v>3300</v>
      </c>
      <c r="CD54" s="33">
        <v>3290</v>
      </c>
      <c r="CE54" s="33">
        <v>3300</v>
      </c>
      <c r="CF54" s="8">
        <v>1500</v>
      </c>
      <c r="CH54" s="31">
        <v>44181</v>
      </c>
      <c r="CI54" s="32">
        <v>0</v>
      </c>
      <c r="CJ54" s="33">
        <v>1007</v>
      </c>
      <c r="CK54" s="33">
        <v>1025</v>
      </c>
      <c r="CL54" s="33">
        <v>985</v>
      </c>
      <c r="CM54" s="33">
        <v>998</v>
      </c>
      <c r="CN54" s="8">
        <v>4100</v>
      </c>
      <c r="CO54"/>
      <c r="CP54" s="31">
        <v>44181</v>
      </c>
      <c r="CQ54" s="32">
        <v>0</v>
      </c>
      <c r="CR54" s="33">
        <v>2135</v>
      </c>
      <c r="CS54" s="33">
        <v>2151</v>
      </c>
      <c r="CT54" s="33">
        <v>2135</v>
      </c>
      <c r="CU54" s="33">
        <v>2145</v>
      </c>
      <c r="CV54" s="8">
        <v>1100</v>
      </c>
      <c r="CW54"/>
      <c r="CX54" s="31">
        <v>44181</v>
      </c>
      <c r="CY54" s="32">
        <v>0</v>
      </c>
      <c r="CZ54" s="33">
        <v>713</v>
      </c>
      <c r="DA54" s="33">
        <v>720</v>
      </c>
      <c r="DB54" s="33">
        <v>710</v>
      </c>
      <c r="DC54" s="33">
        <v>720</v>
      </c>
      <c r="DD54" s="8">
        <v>7800</v>
      </c>
      <c r="DE54"/>
      <c r="DF54" s="31">
        <v>44181</v>
      </c>
      <c r="DG54" s="32">
        <v>0</v>
      </c>
      <c r="DH54" s="33">
        <v>240</v>
      </c>
      <c r="DI54" s="33">
        <v>243</v>
      </c>
      <c r="DJ54" s="33">
        <v>237</v>
      </c>
      <c r="DK54" s="33">
        <v>240</v>
      </c>
      <c r="DL54" s="8">
        <v>30400</v>
      </c>
      <c r="DM54"/>
      <c r="DN54" s="31">
        <v>44181</v>
      </c>
      <c r="DO54" s="32">
        <v>0</v>
      </c>
      <c r="DP54" s="33">
        <v>633</v>
      </c>
      <c r="DQ54" s="33">
        <v>640</v>
      </c>
      <c r="DR54" s="33">
        <v>631</v>
      </c>
      <c r="DS54" s="33">
        <v>632</v>
      </c>
      <c r="DT54" s="8">
        <v>9400</v>
      </c>
      <c r="DU54"/>
      <c r="DV54" s="31">
        <v>44181</v>
      </c>
      <c r="DW54" s="32">
        <v>0</v>
      </c>
      <c r="DX54" s="33">
        <v>4400</v>
      </c>
      <c r="DY54" s="33">
        <v>4625</v>
      </c>
      <c r="DZ54" s="33">
        <v>4305</v>
      </c>
      <c r="EA54" s="33">
        <v>4610</v>
      </c>
      <c r="EB54" s="8">
        <v>746500</v>
      </c>
      <c r="EC54"/>
      <c r="ED54" s="31">
        <v>44181</v>
      </c>
      <c r="EE54" s="32">
        <v>0</v>
      </c>
      <c r="EF54" s="33">
        <v>2197</v>
      </c>
      <c r="EG54" s="33">
        <v>2218</v>
      </c>
      <c r="EH54" s="33">
        <v>2178</v>
      </c>
      <c r="EI54" s="33">
        <v>2189</v>
      </c>
      <c r="EJ54" s="8">
        <v>28400</v>
      </c>
      <c r="EK54"/>
      <c r="EL54" s="31">
        <v>44181</v>
      </c>
      <c r="EM54" s="32">
        <v>0</v>
      </c>
      <c r="EN54" s="33">
        <v>5160</v>
      </c>
      <c r="EO54" s="33">
        <v>5170</v>
      </c>
      <c r="EP54" s="33">
        <v>5040</v>
      </c>
      <c r="EQ54" s="33">
        <v>5060</v>
      </c>
      <c r="ER54" s="8">
        <v>118700</v>
      </c>
      <c r="ES54"/>
      <c r="ET54" s="31">
        <v>44181</v>
      </c>
      <c r="EU54" s="32">
        <v>0</v>
      </c>
      <c r="EV54" s="33">
        <v>1680</v>
      </c>
      <c r="EW54" s="33">
        <v>1685</v>
      </c>
      <c r="EX54" s="33">
        <v>1659</v>
      </c>
      <c r="EY54" s="33">
        <v>1665</v>
      </c>
      <c r="EZ54" s="8">
        <v>370400</v>
      </c>
      <c r="FA54"/>
      <c r="FB54" s="31">
        <v>44181</v>
      </c>
      <c r="FC54" s="32">
        <v>0</v>
      </c>
      <c r="FD54" s="33">
        <v>281</v>
      </c>
      <c r="FE54" s="33">
        <v>281</v>
      </c>
      <c r="FF54" s="33">
        <v>272</v>
      </c>
      <c r="FG54" s="33">
        <v>278</v>
      </c>
      <c r="FH54" s="8">
        <v>33200</v>
      </c>
      <c r="FJ54" s="31">
        <v>44181</v>
      </c>
      <c r="FK54" s="32">
        <v>0</v>
      </c>
      <c r="FL54" s="33">
        <v>1455</v>
      </c>
      <c r="FM54" s="33">
        <v>1455</v>
      </c>
      <c r="FN54" s="33">
        <v>1441</v>
      </c>
      <c r="FO54" s="33">
        <v>1447</v>
      </c>
      <c r="FP54" s="8">
        <v>111900</v>
      </c>
      <c r="FQ54"/>
      <c r="FR54" s="31">
        <v>44181</v>
      </c>
      <c r="FS54" s="32">
        <v>0</v>
      </c>
      <c r="FT54" s="33">
        <v>716</v>
      </c>
      <c r="FU54" s="33">
        <v>719</v>
      </c>
      <c r="FV54" s="33">
        <v>711</v>
      </c>
      <c r="FW54" s="33">
        <v>711</v>
      </c>
      <c r="FX54" s="8">
        <v>7900</v>
      </c>
      <c r="FY54"/>
      <c r="FZ54" s="31">
        <v>44181</v>
      </c>
      <c r="GA54" s="32">
        <v>0</v>
      </c>
      <c r="GB54" s="33">
        <v>640</v>
      </c>
      <c r="GC54" s="33">
        <v>650</v>
      </c>
      <c r="GD54" s="33">
        <v>637</v>
      </c>
      <c r="GE54" s="33">
        <v>650</v>
      </c>
      <c r="GF54" s="8">
        <v>89500</v>
      </c>
      <c r="GG54"/>
      <c r="GH54" s="31">
        <v>44181</v>
      </c>
      <c r="GI54" s="32">
        <v>0</v>
      </c>
      <c r="GJ54" s="33">
        <v>718</v>
      </c>
      <c r="GK54" s="33">
        <v>723</v>
      </c>
      <c r="GL54" s="33">
        <v>716</v>
      </c>
      <c r="GM54" s="33">
        <v>717</v>
      </c>
      <c r="GN54" s="8">
        <v>24900</v>
      </c>
      <c r="GO54"/>
      <c r="GP54" s="31">
        <v>44181</v>
      </c>
      <c r="GQ54" s="32">
        <v>0</v>
      </c>
      <c r="GR54" s="33">
        <v>2051</v>
      </c>
      <c r="GS54" s="33">
        <v>2051</v>
      </c>
      <c r="GT54" s="33">
        <v>2011</v>
      </c>
      <c r="GU54" s="33">
        <v>2040</v>
      </c>
      <c r="GV54" s="8">
        <v>42000</v>
      </c>
      <c r="GW54"/>
      <c r="GX54" s="31">
        <v>44181</v>
      </c>
      <c r="GY54" s="32">
        <v>0</v>
      </c>
      <c r="GZ54" s="33">
        <v>2051</v>
      </c>
      <c r="HA54" s="33">
        <v>2051</v>
      </c>
      <c r="HB54" s="33">
        <v>2011</v>
      </c>
      <c r="HC54" s="33">
        <v>2040</v>
      </c>
      <c r="HD54" s="8">
        <v>42000</v>
      </c>
      <c r="HE54"/>
      <c r="HF54" s="31">
        <v>44181</v>
      </c>
      <c r="HG54" s="32">
        <v>0</v>
      </c>
      <c r="HH54" s="33">
        <v>1648</v>
      </c>
      <c r="HI54" s="33">
        <v>1648</v>
      </c>
      <c r="HJ54" s="33">
        <v>1557</v>
      </c>
      <c r="HK54" s="33">
        <v>1584</v>
      </c>
      <c r="HL54" s="8">
        <v>46400</v>
      </c>
      <c r="HM54"/>
      <c r="HN54" s="31">
        <v>44181</v>
      </c>
      <c r="HO54" s="32">
        <v>0</v>
      </c>
      <c r="HP54" s="33">
        <v>509</v>
      </c>
      <c r="HQ54" s="33">
        <v>513</v>
      </c>
      <c r="HR54" s="33">
        <v>500</v>
      </c>
      <c r="HS54" s="33">
        <v>500</v>
      </c>
      <c r="HT54" s="8">
        <v>35300</v>
      </c>
      <c r="HU54"/>
      <c r="HV54" s="31">
        <v>44181</v>
      </c>
      <c r="HW54" s="32">
        <v>0</v>
      </c>
      <c r="HX54" s="33">
        <v>176</v>
      </c>
      <c r="HY54" s="33">
        <v>177</v>
      </c>
      <c r="HZ54" s="33">
        <v>174</v>
      </c>
      <c r="IA54" s="33">
        <v>176</v>
      </c>
      <c r="IB54" s="8">
        <v>163000</v>
      </c>
      <c r="IC54"/>
      <c r="ID54" s="31">
        <v>44181</v>
      </c>
      <c r="IE54" s="32">
        <v>0</v>
      </c>
      <c r="IF54" s="33">
        <v>1437</v>
      </c>
      <c r="IG54" s="33">
        <v>1467</v>
      </c>
      <c r="IH54" s="33">
        <v>1437</v>
      </c>
      <c r="II54" s="33">
        <v>1467</v>
      </c>
      <c r="IJ54" s="8">
        <v>400</v>
      </c>
    </row>
    <row r="55" spans="6:244">
      <c r="F55" s="31">
        <v>44182</v>
      </c>
      <c r="G55" s="32">
        <v>0</v>
      </c>
      <c r="H55" s="33">
        <v>2872</v>
      </c>
      <c r="I55" s="33">
        <v>2920</v>
      </c>
      <c r="J55" s="33">
        <v>2870</v>
      </c>
      <c r="K55" s="33">
        <v>2920</v>
      </c>
      <c r="L55" s="8">
        <v>18900</v>
      </c>
      <c r="M55"/>
      <c r="N55" s="31">
        <v>44182</v>
      </c>
      <c r="O55" s="32">
        <v>0</v>
      </c>
      <c r="P55" s="33">
        <v>432</v>
      </c>
      <c r="Q55" s="33">
        <v>432</v>
      </c>
      <c r="R55" s="33">
        <v>424</v>
      </c>
      <c r="S55" s="33">
        <v>425</v>
      </c>
      <c r="T55" s="8">
        <v>1813400</v>
      </c>
      <c r="U55"/>
      <c r="V55" s="31">
        <v>44182</v>
      </c>
      <c r="W55" s="32">
        <v>0</v>
      </c>
      <c r="X55" s="33">
        <v>2158</v>
      </c>
      <c r="Y55" s="33">
        <v>2167</v>
      </c>
      <c r="Z55" s="33">
        <v>2145</v>
      </c>
      <c r="AA55" s="33">
        <v>2162</v>
      </c>
      <c r="AB55" s="8">
        <v>216400</v>
      </c>
      <c r="AC55"/>
      <c r="AD55" s="31">
        <v>44182</v>
      </c>
      <c r="AE55" s="32">
        <v>0</v>
      </c>
      <c r="AF55" s="33">
        <v>1001</v>
      </c>
      <c r="AG55" s="33">
        <v>1023</v>
      </c>
      <c r="AH55" s="33">
        <v>1001</v>
      </c>
      <c r="AI55" s="33">
        <v>1023</v>
      </c>
      <c r="AJ55" s="8">
        <v>900</v>
      </c>
      <c r="AK55"/>
      <c r="AL55" s="31">
        <v>44182</v>
      </c>
      <c r="AM55" s="32">
        <v>0</v>
      </c>
      <c r="AN55" s="33">
        <v>1680</v>
      </c>
      <c r="AO55" s="33">
        <v>1700</v>
      </c>
      <c r="AP55" s="33">
        <v>1655</v>
      </c>
      <c r="AQ55" s="33">
        <v>1660</v>
      </c>
      <c r="AR55" s="8">
        <v>182300</v>
      </c>
      <c r="AS55"/>
      <c r="AT55" s="31">
        <v>44182</v>
      </c>
      <c r="AU55" s="32">
        <v>0</v>
      </c>
      <c r="AV55" s="33">
        <v>1553</v>
      </c>
      <c r="AW55" s="33">
        <v>1576</v>
      </c>
      <c r="AX55" s="33">
        <v>1550</v>
      </c>
      <c r="AY55" s="33">
        <v>1575</v>
      </c>
      <c r="AZ55" s="8">
        <v>2900</v>
      </c>
      <c r="BA55"/>
      <c r="BB55" s="31">
        <v>44182</v>
      </c>
      <c r="BC55" s="32">
        <v>0</v>
      </c>
      <c r="BD55" s="33">
        <v>3515</v>
      </c>
      <c r="BE55" s="33">
        <v>3520</v>
      </c>
      <c r="BF55" s="33">
        <v>3465</v>
      </c>
      <c r="BG55" s="33">
        <v>3500</v>
      </c>
      <c r="BH55" s="8">
        <v>40500</v>
      </c>
      <c r="BI55"/>
      <c r="BJ55" s="31">
        <v>44182</v>
      </c>
      <c r="BK55" s="32">
        <v>0</v>
      </c>
      <c r="BL55" s="33">
        <v>2145</v>
      </c>
      <c r="BM55" s="33">
        <v>2147</v>
      </c>
      <c r="BN55" s="33">
        <v>2106</v>
      </c>
      <c r="BO55" s="33">
        <v>2109</v>
      </c>
      <c r="BP55" s="8">
        <v>98500</v>
      </c>
      <c r="BQ55"/>
      <c r="BR55" s="31">
        <v>44182</v>
      </c>
      <c r="BS55" s="32">
        <v>0</v>
      </c>
      <c r="BT55" s="33">
        <v>1120</v>
      </c>
      <c r="BU55" s="33">
        <v>1133</v>
      </c>
      <c r="BV55" s="33">
        <v>1116</v>
      </c>
      <c r="BW55" s="33">
        <v>1125</v>
      </c>
      <c r="BX55" s="8">
        <v>2100</v>
      </c>
      <c r="BY55"/>
      <c r="BZ55" s="31">
        <v>44182</v>
      </c>
      <c r="CA55" s="32">
        <v>0</v>
      </c>
      <c r="CB55" s="33">
        <v>3290</v>
      </c>
      <c r="CC55" s="33">
        <v>3295</v>
      </c>
      <c r="CD55" s="33">
        <v>3270</v>
      </c>
      <c r="CE55" s="33">
        <v>3295</v>
      </c>
      <c r="CF55" s="8">
        <v>2400</v>
      </c>
      <c r="CH55" s="31">
        <v>44182</v>
      </c>
      <c r="CI55" s="32">
        <v>0</v>
      </c>
      <c r="CJ55" s="33">
        <v>991</v>
      </c>
      <c r="CK55" s="33">
        <v>1029</v>
      </c>
      <c r="CL55" s="33">
        <v>991</v>
      </c>
      <c r="CM55" s="33">
        <v>1020</v>
      </c>
      <c r="CN55" s="8">
        <v>600</v>
      </c>
      <c r="CO55"/>
      <c r="CP55" s="31">
        <v>44182</v>
      </c>
      <c r="CQ55" s="32">
        <v>0</v>
      </c>
      <c r="CR55" s="33">
        <v>2150</v>
      </c>
      <c r="CS55" s="33">
        <v>2172</v>
      </c>
      <c r="CT55" s="33">
        <v>2145</v>
      </c>
      <c r="CU55" s="33">
        <v>2156</v>
      </c>
      <c r="CV55" s="8">
        <v>1500</v>
      </c>
      <c r="CW55"/>
      <c r="CX55" s="31">
        <v>44182</v>
      </c>
      <c r="CY55" s="32">
        <v>0</v>
      </c>
      <c r="CZ55" s="33">
        <v>718</v>
      </c>
      <c r="DA55" s="33">
        <v>718</v>
      </c>
      <c r="DB55" s="33">
        <v>714</v>
      </c>
      <c r="DC55" s="33">
        <v>716</v>
      </c>
      <c r="DD55" s="8">
        <v>5300</v>
      </c>
      <c r="DE55"/>
      <c r="DF55" s="31">
        <v>44182</v>
      </c>
      <c r="DG55" s="32">
        <v>0</v>
      </c>
      <c r="DH55" s="33">
        <v>258</v>
      </c>
      <c r="DI55" s="33">
        <v>295</v>
      </c>
      <c r="DJ55" s="33">
        <v>251</v>
      </c>
      <c r="DK55" s="33">
        <v>256</v>
      </c>
      <c r="DL55" s="8">
        <v>1299300</v>
      </c>
      <c r="DM55"/>
      <c r="DN55" s="31">
        <v>44182</v>
      </c>
      <c r="DO55" s="32">
        <v>0</v>
      </c>
      <c r="DP55" s="33">
        <v>632</v>
      </c>
      <c r="DQ55" s="33">
        <v>636</v>
      </c>
      <c r="DR55" s="33">
        <v>630</v>
      </c>
      <c r="DS55" s="33">
        <v>631</v>
      </c>
      <c r="DT55" s="8">
        <v>8300</v>
      </c>
      <c r="DU55"/>
      <c r="DV55" s="31">
        <v>44182</v>
      </c>
      <c r="DW55" s="32">
        <v>0</v>
      </c>
      <c r="DX55" s="33">
        <v>4600</v>
      </c>
      <c r="DY55" s="33">
        <v>4665</v>
      </c>
      <c r="DZ55" s="33">
        <v>4440</v>
      </c>
      <c r="EA55" s="33">
        <v>4585</v>
      </c>
      <c r="EB55" s="8">
        <v>518100</v>
      </c>
      <c r="EC55"/>
      <c r="ED55" s="31">
        <v>44182</v>
      </c>
      <c r="EE55" s="32">
        <v>0</v>
      </c>
      <c r="EF55" s="33">
        <v>2198</v>
      </c>
      <c r="EG55" s="33">
        <v>2263</v>
      </c>
      <c r="EH55" s="33">
        <v>2187</v>
      </c>
      <c r="EI55" s="33">
        <v>2252</v>
      </c>
      <c r="EJ55" s="8">
        <v>31400</v>
      </c>
      <c r="EK55"/>
      <c r="EL55" s="31">
        <v>44182</v>
      </c>
      <c r="EM55" s="32">
        <v>0</v>
      </c>
      <c r="EN55" s="33">
        <v>4995</v>
      </c>
      <c r="EO55" s="33">
        <v>5040</v>
      </c>
      <c r="EP55" s="33">
        <v>4950</v>
      </c>
      <c r="EQ55" s="33">
        <v>5030</v>
      </c>
      <c r="ER55" s="8">
        <v>181900</v>
      </c>
      <c r="ES55"/>
      <c r="ET55" s="31">
        <v>44182</v>
      </c>
      <c r="EU55" s="32">
        <v>0</v>
      </c>
      <c r="EV55" s="33">
        <v>1700</v>
      </c>
      <c r="EW55" s="33">
        <v>1707</v>
      </c>
      <c r="EX55" s="33">
        <v>1678</v>
      </c>
      <c r="EY55" s="33">
        <v>1680</v>
      </c>
      <c r="EZ55" s="8">
        <v>399300</v>
      </c>
      <c r="FA55"/>
      <c r="FB55" s="31">
        <v>44182</v>
      </c>
      <c r="FC55" s="32">
        <v>0</v>
      </c>
      <c r="FD55" s="33">
        <v>279</v>
      </c>
      <c r="FE55" s="33">
        <v>279</v>
      </c>
      <c r="FF55" s="33">
        <v>268</v>
      </c>
      <c r="FG55" s="33">
        <v>269</v>
      </c>
      <c r="FH55" s="8">
        <v>138900</v>
      </c>
      <c r="FJ55" s="31">
        <v>44182</v>
      </c>
      <c r="FK55" s="32">
        <v>0</v>
      </c>
      <c r="FL55" s="33">
        <v>1453</v>
      </c>
      <c r="FM55" s="33">
        <v>1468</v>
      </c>
      <c r="FN55" s="33">
        <v>1436</v>
      </c>
      <c r="FO55" s="33">
        <v>1448</v>
      </c>
      <c r="FP55" s="8">
        <v>214800</v>
      </c>
      <c r="FQ55"/>
      <c r="FR55" s="31">
        <v>44182</v>
      </c>
      <c r="FS55" s="32">
        <v>0</v>
      </c>
      <c r="FT55" s="33">
        <v>705</v>
      </c>
      <c r="FU55" s="33">
        <v>711</v>
      </c>
      <c r="FV55" s="33">
        <v>705</v>
      </c>
      <c r="FW55" s="33">
        <v>707</v>
      </c>
      <c r="FX55" s="8">
        <v>6500</v>
      </c>
      <c r="FY55"/>
      <c r="FZ55" s="31">
        <v>44182</v>
      </c>
      <c r="GA55" s="32">
        <v>0</v>
      </c>
      <c r="GB55" s="33">
        <v>648</v>
      </c>
      <c r="GC55" s="33">
        <v>653</v>
      </c>
      <c r="GD55" s="33">
        <v>643</v>
      </c>
      <c r="GE55" s="33">
        <v>651</v>
      </c>
      <c r="GF55" s="8">
        <v>83600</v>
      </c>
      <c r="GG55"/>
      <c r="GH55" s="31">
        <v>44182</v>
      </c>
      <c r="GI55" s="32">
        <v>0</v>
      </c>
      <c r="GJ55" s="33">
        <v>718</v>
      </c>
      <c r="GK55" s="33">
        <v>723</v>
      </c>
      <c r="GL55" s="33">
        <v>718</v>
      </c>
      <c r="GM55" s="33">
        <v>722</v>
      </c>
      <c r="GN55" s="8">
        <v>18200</v>
      </c>
      <c r="GO55"/>
      <c r="GP55" s="31">
        <v>44182</v>
      </c>
      <c r="GQ55" s="32">
        <v>0</v>
      </c>
      <c r="GR55" s="33">
        <v>2040</v>
      </c>
      <c r="GS55" s="33">
        <v>2124</v>
      </c>
      <c r="GT55" s="33">
        <v>2032</v>
      </c>
      <c r="GU55" s="33">
        <v>2114</v>
      </c>
      <c r="GV55" s="8">
        <v>66200</v>
      </c>
      <c r="GW55"/>
      <c r="GX55" s="31">
        <v>44182</v>
      </c>
      <c r="GY55" s="32">
        <v>0</v>
      </c>
      <c r="GZ55" s="33">
        <v>2040</v>
      </c>
      <c r="HA55" s="33">
        <v>2124</v>
      </c>
      <c r="HB55" s="33">
        <v>2032</v>
      </c>
      <c r="HC55" s="33">
        <v>2114</v>
      </c>
      <c r="HD55" s="8">
        <v>66200</v>
      </c>
      <c r="HE55"/>
      <c r="HF55" s="31">
        <v>44182</v>
      </c>
      <c r="HG55" s="32">
        <v>0</v>
      </c>
      <c r="HH55" s="33">
        <v>1600</v>
      </c>
      <c r="HI55" s="33">
        <v>1600</v>
      </c>
      <c r="HJ55" s="33">
        <v>1531</v>
      </c>
      <c r="HK55" s="33">
        <v>1547</v>
      </c>
      <c r="HL55" s="8">
        <v>27800</v>
      </c>
      <c r="HM55"/>
      <c r="HN55" s="31">
        <v>44182</v>
      </c>
      <c r="HO55" s="32">
        <v>0</v>
      </c>
      <c r="HP55" s="33">
        <v>505</v>
      </c>
      <c r="HQ55" s="33">
        <v>505</v>
      </c>
      <c r="HR55" s="33">
        <v>495</v>
      </c>
      <c r="HS55" s="33">
        <v>503</v>
      </c>
      <c r="HT55" s="8">
        <v>28100</v>
      </c>
      <c r="HU55"/>
      <c r="HV55" s="31">
        <v>44182</v>
      </c>
      <c r="HW55" s="32">
        <v>0</v>
      </c>
      <c r="HX55" s="33">
        <v>175</v>
      </c>
      <c r="HY55" s="33">
        <v>175</v>
      </c>
      <c r="HZ55" s="33">
        <v>169</v>
      </c>
      <c r="IA55" s="33">
        <v>169</v>
      </c>
      <c r="IB55" s="8">
        <v>356800</v>
      </c>
      <c r="IC55"/>
      <c r="ID55" s="31">
        <v>44182</v>
      </c>
      <c r="IE55" s="32">
        <v>0</v>
      </c>
      <c r="IF55" s="33">
        <v>1471</v>
      </c>
      <c r="IG55" s="33">
        <v>1471</v>
      </c>
      <c r="IH55" s="33">
        <v>1471</v>
      </c>
      <c r="II55" s="33">
        <v>1471</v>
      </c>
      <c r="IJ55" s="8">
        <v>500</v>
      </c>
    </row>
    <row r="56" spans="6:244">
      <c r="F56" s="31">
        <v>44183</v>
      </c>
      <c r="G56" s="32">
        <v>0</v>
      </c>
      <c r="H56" s="33">
        <v>2935</v>
      </c>
      <c r="I56" s="33">
        <v>2938</v>
      </c>
      <c r="J56" s="33">
        <v>2907</v>
      </c>
      <c r="K56" s="33">
        <v>2937</v>
      </c>
      <c r="L56" s="8">
        <v>15800</v>
      </c>
      <c r="M56"/>
      <c r="N56" s="31">
        <v>44183</v>
      </c>
      <c r="O56" s="32">
        <v>0</v>
      </c>
      <c r="P56" s="33">
        <v>426</v>
      </c>
      <c r="Q56" s="33">
        <v>430</v>
      </c>
      <c r="R56" s="33">
        <v>424</v>
      </c>
      <c r="S56" s="33">
        <v>428</v>
      </c>
      <c r="T56" s="8">
        <v>1690600</v>
      </c>
      <c r="U56"/>
      <c r="V56" s="31">
        <v>44183</v>
      </c>
      <c r="W56" s="32">
        <v>0</v>
      </c>
      <c r="X56" s="33">
        <v>2170</v>
      </c>
      <c r="Y56" s="33">
        <v>2215</v>
      </c>
      <c r="Z56" s="33">
        <v>2165</v>
      </c>
      <c r="AA56" s="33">
        <v>2215</v>
      </c>
      <c r="AB56" s="8">
        <v>304300</v>
      </c>
      <c r="AC56"/>
      <c r="AD56" s="31">
        <v>44183</v>
      </c>
      <c r="AE56" s="32">
        <v>0</v>
      </c>
      <c r="AF56" s="33">
        <v>1020</v>
      </c>
      <c r="AG56" s="33">
        <v>1021</v>
      </c>
      <c r="AH56" s="33">
        <v>1005</v>
      </c>
      <c r="AI56" s="33">
        <v>1021</v>
      </c>
      <c r="AJ56" s="8">
        <v>5100</v>
      </c>
      <c r="AK56"/>
      <c r="AL56" s="31">
        <v>44183</v>
      </c>
      <c r="AM56" s="32">
        <v>0</v>
      </c>
      <c r="AN56" s="33">
        <v>1656</v>
      </c>
      <c r="AO56" s="33">
        <v>1656</v>
      </c>
      <c r="AP56" s="33">
        <v>1613</v>
      </c>
      <c r="AQ56" s="33">
        <v>1621</v>
      </c>
      <c r="AR56" s="8">
        <v>346200</v>
      </c>
      <c r="AS56"/>
      <c r="AT56" s="31">
        <v>44183</v>
      </c>
      <c r="AU56" s="32">
        <v>0</v>
      </c>
      <c r="AV56" s="33">
        <v>1570</v>
      </c>
      <c r="AW56" s="33">
        <v>1570</v>
      </c>
      <c r="AX56" s="33">
        <v>1555</v>
      </c>
      <c r="AY56" s="33">
        <v>1568</v>
      </c>
      <c r="AZ56" s="8">
        <v>2600</v>
      </c>
      <c r="BA56"/>
      <c r="BB56" s="31">
        <v>44183</v>
      </c>
      <c r="BC56" s="32">
        <v>0</v>
      </c>
      <c r="BD56" s="33">
        <v>3485</v>
      </c>
      <c r="BE56" s="33">
        <v>3530</v>
      </c>
      <c r="BF56" s="33">
        <v>3465</v>
      </c>
      <c r="BG56" s="33">
        <v>3515</v>
      </c>
      <c r="BH56" s="8">
        <v>56200</v>
      </c>
      <c r="BI56"/>
      <c r="BJ56" s="31">
        <v>44183</v>
      </c>
      <c r="BK56" s="32">
        <v>0</v>
      </c>
      <c r="BL56" s="33">
        <v>2111</v>
      </c>
      <c r="BM56" s="33">
        <v>2121</v>
      </c>
      <c r="BN56" s="33">
        <v>2098</v>
      </c>
      <c r="BO56" s="33">
        <v>2119</v>
      </c>
      <c r="BP56" s="8">
        <v>79400</v>
      </c>
      <c r="BQ56"/>
      <c r="BR56" s="31">
        <v>44183</v>
      </c>
      <c r="BS56" s="32">
        <v>0</v>
      </c>
      <c r="BT56" s="33">
        <v>1125</v>
      </c>
      <c r="BU56" s="33">
        <v>1127</v>
      </c>
      <c r="BV56" s="33">
        <v>1104</v>
      </c>
      <c r="BW56" s="33">
        <v>1104</v>
      </c>
      <c r="BX56" s="8">
        <v>4000</v>
      </c>
      <c r="BY56"/>
      <c r="BZ56" s="31">
        <v>44183</v>
      </c>
      <c r="CA56" s="32">
        <v>0</v>
      </c>
      <c r="CB56" s="33">
        <v>3275</v>
      </c>
      <c r="CC56" s="33">
        <v>3290</v>
      </c>
      <c r="CD56" s="33">
        <v>3255</v>
      </c>
      <c r="CE56" s="33">
        <v>3290</v>
      </c>
      <c r="CF56" s="8">
        <v>3400</v>
      </c>
      <c r="CH56" s="31">
        <v>44183</v>
      </c>
      <c r="CI56" s="32">
        <v>0</v>
      </c>
      <c r="CJ56" s="33">
        <v>1005</v>
      </c>
      <c r="CK56" s="33">
        <v>1025</v>
      </c>
      <c r="CL56" s="33">
        <v>995</v>
      </c>
      <c r="CM56" s="33">
        <v>1001</v>
      </c>
      <c r="CN56" s="8">
        <v>4400</v>
      </c>
      <c r="CO56"/>
      <c r="CP56" s="31">
        <v>44183</v>
      </c>
      <c r="CQ56" s="32">
        <v>0</v>
      </c>
      <c r="CR56" s="33">
        <v>2160</v>
      </c>
      <c r="CS56" s="33">
        <v>2187</v>
      </c>
      <c r="CT56" s="33">
        <v>2132</v>
      </c>
      <c r="CU56" s="33">
        <v>2161</v>
      </c>
      <c r="CV56" s="8">
        <v>4400</v>
      </c>
      <c r="CW56"/>
      <c r="CX56" s="31">
        <v>44183</v>
      </c>
      <c r="CY56" s="32">
        <v>0</v>
      </c>
      <c r="CZ56" s="33">
        <v>717</v>
      </c>
      <c r="DA56" s="33">
        <v>718</v>
      </c>
      <c r="DB56" s="33">
        <v>714</v>
      </c>
      <c r="DC56" s="33">
        <v>714</v>
      </c>
      <c r="DD56" s="8">
        <v>5900</v>
      </c>
      <c r="DE56"/>
      <c r="DF56" s="31">
        <v>44183</v>
      </c>
      <c r="DG56" s="32">
        <v>0</v>
      </c>
      <c r="DH56" s="33">
        <v>266</v>
      </c>
      <c r="DI56" s="33">
        <v>272</v>
      </c>
      <c r="DJ56" s="33">
        <v>245</v>
      </c>
      <c r="DK56" s="33">
        <v>253</v>
      </c>
      <c r="DL56" s="8">
        <v>209100</v>
      </c>
      <c r="DM56"/>
      <c r="DN56" s="31">
        <v>44183</v>
      </c>
      <c r="DO56" s="32">
        <v>0</v>
      </c>
      <c r="DP56" s="33">
        <v>639</v>
      </c>
      <c r="DQ56" s="33">
        <v>639</v>
      </c>
      <c r="DR56" s="33">
        <v>629</v>
      </c>
      <c r="DS56" s="33">
        <v>629</v>
      </c>
      <c r="DT56" s="8">
        <v>3400</v>
      </c>
      <c r="DU56"/>
      <c r="DV56" s="31">
        <v>44183</v>
      </c>
      <c r="DW56" s="32">
        <v>0</v>
      </c>
      <c r="DX56" s="33">
        <v>4595</v>
      </c>
      <c r="DY56" s="33">
        <v>4595</v>
      </c>
      <c r="DZ56" s="33">
        <v>4285</v>
      </c>
      <c r="EA56" s="33">
        <v>4310</v>
      </c>
      <c r="EB56" s="8">
        <v>697200</v>
      </c>
      <c r="EC56"/>
      <c r="ED56" s="31">
        <v>44183</v>
      </c>
      <c r="EE56" s="32">
        <v>0</v>
      </c>
      <c r="EF56" s="33">
        <v>2257</v>
      </c>
      <c r="EG56" s="33">
        <v>2283</v>
      </c>
      <c r="EH56" s="33">
        <v>2222</v>
      </c>
      <c r="EI56" s="33">
        <v>2223</v>
      </c>
      <c r="EJ56" s="8">
        <v>39400</v>
      </c>
      <c r="EK56"/>
      <c r="EL56" s="31">
        <v>44183</v>
      </c>
      <c r="EM56" s="32">
        <v>0</v>
      </c>
      <c r="EN56" s="33">
        <v>5010</v>
      </c>
      <c r="EO56" s="33">
        <v>5040</v>
      </c>
      <c r="EP56" s="33">
        <v>4990</v>
      </c>
      <c r="EQ56" s="33">
        <v>5010</v>
      </c>
      <c r="ER56" s="8">
        <v>131600</v>
      </c>
      <c r="ES56"/>
      <c r="ET56" s="31">
        <v>44183</v>
      </c>
      <c r="EU56" s="32">
        <v>0</v>
      </c>
      <c r="EV56" s="33">
        <v>1672</v>
      </c>
      <c r="EW56" s="33">
        <v>1698</v>
      </c>
      <c r="EX56" s="33">
        <v>1667</v>
      </c>
      <c r="EY56" s="33">
        <v>1692</v>
      </c>
      <c r="EZ56" s="8">
        <v>350600</v>
      </c>
      <c r="FA56"/>
      <c r="FB56" s="31">
        <v>44183</v>
      </c>
      <c r="FC56" s="32">
        <v>0</v>
      </c>
      <c r="FD56" s="33">
        <v>269</v>
      </c>
      <c r="FE56" s="33">
        <v>270</v>
      </c>
      <c r="FF56" s="33">
        <v>263</v>
      </c>
      <c r="FG56" s="33">
        <v>265</v>
      </c>
      <c r="FH56" s="8">
        <v>40100</v>
      </c>
      <c r="FJ56" s="31">
        <v>44183</v>
      </c>
      <c r="FK56" s="32">
        <v>0</v>
      </c>
      <c r="FL56" s="33">
        <v>1455</v>
      </c>
      <c r="FM56" s="33">
        <v>1455</v>
      </c>
      <c r="FN56" s="33">
        <v>1443</v>
      </c>
      <c r="FO56" s="33">
        <v>1449</v>
      </c>
      <c r="FP56" s="8">
        <v>160200</v>
      </c>
      <c r="FQ56"/>
      <c r="FR56" s="31">
        <v>44183</v>
      </c>
      <c r="FS56" s="32">
        <v>0</v>
      </c>
      <c r="FT56" s="33">
        <v>707</v>
      </c>
      <c r="FU56" s="33">
        <v>723</v>
      </c>
      <c r="FV56" s="33">
        <v>707</v>
      </c>
      <c r="FW56" s="33">
        <v>723</v>
      </c>
      <c r="FX56" s="8">
        <v>13100</v>
      </c>
      <c r="FY56"/>
      <c r="FZ56" s="31">
        <v>44183</v>
      </c>
      <c r="GA56" s="32">
        <v>0</v>
      </c>
      <c r="GB56" s="33">
        <v>651</v>
      </c>
      <c r="GC56" s="33">
        <v>664</v>
      </c>
      <c r="GD56" s="33">
        <v>635</v>
      </c>
      <c r="GE56" s="33">
        <v>643</v>
      </c>
      <c r="GF56" s="8">
        <v>113800</v>
      </c>
      <c r="GG56"/>
      <c r="GH56" s="31">
        <v>44183</v>
      </c>
      <c r="GI56" s="32">
        <v>0</v>
      </c>
      <c r="GJ56" s="33">
        <v>722</v>
      </c>
      <c r="GK56" s="33">
        <v>722</v>
      </c>
      <c r="GL56" s="33">
        <v>716</v>
      </c>
      <c r="GM56" s="33">
        <v>722</v>
      </c>
      <c r="GN56" s="8">
        <v>16300</v>
      </c>
      <c r="GO56"/>
      <c r="GP56" s="31">
        <v>44183</v>
      </c>
      <c r="GQ56" s="32">
        <v>0</v>
      </c>
      <c r="GR56" s="33">
        <v>2100</v>
      </c>
      <c r="GS56" s="33">
        <v>2114</v>
      </c>
      <c r="GT56" s="33">
        <v>2043</v>
      </c>
      <c r="GU56" s="33">
        <v>2043</v>
      </c>
      <c r="GV56" s="8">
        <v>34200</v>
      </c>
      <c r="GW56"/>
      <c r="GX56" s="31">
        <v>44183</v>
      </c>
      <c r="GY56" s="32">
        <v>0</v>
      </c>
      <c r="GZ56" s="33">
        <v>2100</v>
      </c>
      <c r="HA56" s="33">
        <v>2114</v>
      </c>
      <c r="HB56" s="33">
        <v>2043</v>
      </c>
      <c r="HC56" s="33">
        <v>2043</v>
      </c>
      <c r="HD56" s="8">
        <v>34200</v>
      </c>
      <c r="HE56"/>
      <c r="HF56" s="31">
        <v>44183</v>
      </c>
      <c r="HG56" s="32">
        <v>0</v>
      </c>
      <c r="HH56" s="33">
        <v>1550</v>
      </c>
      <c r="HI56" s="33">
        <v>1550</v>
      </c>
      <c r="HJ56" s="33">
        <v>1487</v>
      </c>
      <c r="HK56" s="33">
        <v>1535</v>
      </c>
      <c r="HL56" s="8">
        <v>42100</v>
      </c>
      <c r="HM56"/>
      <c r="HN56" s="31">
        <v>44183</v>
      </c>
      <c r="HO56" s="32">
        <v>0</v>
      </c>
      <c r="HP56" s="33">
        <v>502</v>
      </c>
      <c r="HQ56" s="33">
        <v>502</v>
      </c>
      <c r="HR56" s="33">
        <v>495</v>
      </c>
      <c r="HS56" s="33">
        <v>497</v>
      </c>
      <c r="HT56" s="8">
        <v>17700</v>
      </c>
      <c r="HU56"/>
      <c r="HV56" s="31">
        <v>44183</v>
      </c>
      <c r="HW56" s="32">
        <v>0</v>
      </c>
      <c r="HX56" s="33">
        <v>170</v>
      </c>
      <c r="HY56" s="33">
        <v>170</v>
      </c>
      <c r="HZ56" s="33">
        <v>166</v>
      </c>
      <c r="IA56" s="33">
        <v>168</v>
      </c>
      <c r="IB56" s="8">
        <v>342700</v>
      </c>
      <c r="IC56"/>
      <c r="ID56" s="31">
        <v>44183</v>
      </c>
      <c r="IE56" s="32">
        <v>0</v>
      </c>
      <c r="IF56" s="33">
        <v>1471</v>
      </c>
      <c r="IG56" s="33">
        <v>1471</v>
      </c>
      <c r="IH56" s="33">
        <v>1471</v>
      </c>
      <c r="II56" s="33">
        <v>1471</v>
      </c>
      <c r="IJ56" s="8">
        <v>0</v>
      </c>
    </row>
    <row r="57" spans="6:244">
      <c r="F57" s="31">
        <v>44186</v>
      </c>
      <c r="G57" s="32">
        <v>0</v>
      </c>
      <c r="H57" s="33">
        <v>2939</v>
      </c>
      <c r="I57" s="33">
        <v>2947</v>
      </c>
      <c r="J57" s="33">
        <v>2912</v>
      </c>
      <c r="K57" s="33">
        <v>2947</v>
      </c>
      <c r="L57" s="8">
        <v>11300</v>
      </c>
      <c r="M57"/>
      <c r="N57" s="31">
        <v>44186</v>
      </c>
      <c r="O57" s="32">
        <v>0</v>
      </c>
      <c r="P57" s="33">
        <v>430</v>
      </c>
      <c r="Q57" s="33">
        <v>430</v>
      </c>
      <c r="R57" s="33">
        <v>423</v>
      </c>
      <c r="S57" s="33">
        <v>427</v>
      </c>
      <c r="T57" s="8">
        <v>1301400</v>
      </c>
      <c r="U57"/>
      <c r="V57" s="31">
        <v>44186</v>
      </c>
      <c r="W57" s="32">
        <v>0</v>
      </c>
      <c r="X57" s="33">
        <v>2221</v>
      </c>
      <c r="Y57" s="33">
        <v>2239</v>
      </c>
      <c r="Z57" s="33">
        <v>2194</v>
      </c>
      <c r="AA57" s="33">
        <v>2209</v>
      </c>
      <c r="AB57" s="8">
        <v>152100</v>
      </c>
      <c r="AC57"/>
      <c r="AD57" s="31">
        <v>44186</v>
      </c>
      <c r="AE57" s="32">
        <v>0</v>
      </c>
      <c r="AF57" s="33">
        <v>1021</v>
      </c>
      <c r="AG57" s="33">
        <v>1021</v>
      </c>
      <c r="AH57" s="33">
        <v>1012</v>
      </c>
      <c r="AI57" s="33">
        <v>1012</v>
      </c>
      <c r="AJ57" s="8">
        <v>300</v>
      </c>
      <c r="AK57"/>
      <c r="AL57" s="31">
        <v>44186</v>
      </c>
      <c r="AM57" s="32">
        <v>0</v>
      </c>
      <c r="AN57" s="33">
        <v>1630</v>
      </c>
      <c r="AO57" s="33">
        <v>1632</v>
      </c>
      <c r="AP57" s="33">
        <v>1600</v>
      </c>
      <c r="AQ57" s="33">
        <v>1605</v>
      </c>
      <c r="AR57" s="8">
        <v>254000</v>
      </c>
      <c r="AS57"/>
      <c r="AT57" s="31">
        <v>44186</v>
      </c>
      <c r="AU57" s="32">
        <v>0</v>
      </c>
      <c r="AV57" s="33">
        <v>1568</v>
      </c>
      <c r="AW57" s="33">
        <v>1596</v>
      </c>
      <c r="AX57" s="33">
        <v>1555</v>
      </c>
      <c r="AY57" s="33">
        <v>1596</v>
      </c>
      <c r="AZ57" s="8">
        <v>4900</v>
      </c>
      <c r="BA57"/>
      <c r="BB57" s="31">
        <v>44186</v>
      </c>
      <c r="BC57" s="32">
        <v>0</v>
      </c>
      <c r="BD57" s="33">
        <v>3530</v>
      </c>
      <c r="BE57" s="33">
        <v>3560</v>
      </c>
      <c r="BF57" s="33">
        <v>3505</v>
      </c>
      <c r="BG57" s="33">
        <v>3535</v>
      </c>
      <c r="BH57" s="8">
        <v>46000</v>
      </c>
      <c r="BI57"/>
      <c r="BJ57" s="31">
        <v>44186</v>
      </c>
      <c r="BK57" s="32">
        <v>0</v>
      </c>
      <c r="BL57" s="33">
        <v>2126</v>
      </c>
      <c r="BM57" s="33">
        <v>2134</v>
      </c>
      <c r="BN57" s="33">
        <v>2109</v>
      </c>
      <c r="BO57" s="33">
        <v>2130</v>
      </c>
      <c r="BP57" s="8">
        <v>73700</v>
      </c>
      <c r="BQ57"/>
      <c r="BR57" s="31">
        <v>44186</v>
      </c>
      <c r="BS57" s="32">
        <v>0</v>
      </c>
      <c r="BT57" s="33">
        <v>1110</v>
      </c>
      <c r="BU57" s="33">
        <v>1116</v>
      </c>
      <c r="BV57" s="33">
        <v>1101</v>
      </c>
      <c r="BW57" s="33">
        <v>1107</v>
      </c>
      <c r="BX57" s="8">
        <v>2600</v>
      </c>
      <c r="BY57"/>
      <c r="BZ57" s="31">
        <v>44186</v>
      </c>
      <c r="CA57" s="32">
        <v>0</v>
      </c>
      <c r="CB57" s="33">
        <v>3260</v>
      </c>
      <c r="CC57" s="33">
        <v>3270</v>
      </c>
      <c r="CD57" s="33">
        <v>3250</v>
      </c>
      <c r="CE57" s="33">
        <v>3270</v>
      </c>
      <c r="CF57" s="8">
        <v>3900</v>
      </c>
      <c r="CH57" s="31">
        <v>44186</v>
      </c>
      <c r="CI57" s="32">
        <v>0</v>
      </c>
      <c r="CJ57" s="33">
        <v>1001</v>
      </c>
      <c r="CK57" s="33">
        <v>1001</v>
      </c>
      <c r="CL57" s="33">
        <v>957</v>
      </c>
      <c r="CM57" s="33">
        <v>994</v>
      </c>
      <c r="CN57" s="8">
        <v>4500</v>
      </c>
      <c r="CO57"/>
      <c r="CP57" s="31">
        <v>44186</v>
      </c>
      <c r="CQ57" s="32">
        <v>0</v>
      </c>
      <c r="CR57" s="33">
        <v>2180</v>
      </c>
      <c r="CS57" s="33">
        <v>2180</v>
      </c>
      <c r="CT57" s="33">
        <v>2172</v>
      </c>
      <c r="CU57" s="33">
        <v>2173</v>
      </c>
      <c r="CV57" s="8">
        <v>3100</v>
      </c>
      <c r="CW57"/>
      <c r="CX57" s="31">
        <v>44186</v>
      </c>
      <c r="CY57" s="32">
        <v>0</v>
      </c>
      <c r="CZ57" s="33">
        <v>714</v>
      </c>
      <c r="DA57" s="33">
        <v>714</v>
      </c>
      <c r="DB57" s="33">
        <v>705</v>
      </c>
      <c r="DC57" s="33">
        <v>714</v>
      </c>
      <c r="DD57" s="8">
        <v>6900</v>
      </c>
      <c r="DE57"/>
      <c r="DF57" s="31">
        <v>44186</v>
      </c>
      <c r="DG57" s="32">
        <v>0</v>
      </c>
      <c r="DH57" s="33">
        <v>255</v>
      </c>
      <c r="DI57" s="33">
        <v>259</v>
      </c>
      <c r="DJ57" s="33">
        <v>246</v>
      </c>
      <c r="DK57" s="33">
        <v>249</v>
      </c>
      <c r="DL57" s="8">
        <v>49200</v>
      </c>
      <c r="DM57"/>
      <c r="DN57" s="31">
        <v>44186</v>
      </c>
      <c r="DO57" s="32">
        <v>0</v>
      </c>
      <c r="DP57" s="33">
        <v>628</v>
      </c>
      <c r="DQ57" s="33">
        <v>629</v>
      </c>
      <c r="DR57" s="33">
        <v>620</v>
      </c>
      <c r="DS57" s="33">
        <v>620</v>
      </c>
      <c r="DT57" s="8">
        <v>12100</v>
      </c>
      <c r="DU57"/>
      <c r="DV57" s="31">
        <v>44186</v>
      </c>
      <c r="DW57" s="32">
        <v>0</v>
      </c>
      <c r="DX57" s="33">
        <v>4315</v>
      </c>
      <c r="DY57" s="33">
        <v>4395</v>
      </c>
      <c r="DZ57" s="33">
        <v>4230</v>
      </c>
      <c r="EA57" s="33">
        <v>4290</v>
      </c>
      <c r="EB57" s="8">
        <v>251600</v>
      </c>
      <c r="EC57"/>
      <c r="ED57" s="31">
        <v>44186</v>
      </c>
      <c r="EE57" s="32">
        <v>0</v>
      </c>
      <c r="EF57" s="33">
        <v>2268</v>
      </c>
      <c r="EG57" s="33">
        <v>2269</v>
      </c>
      <c r="EH57" s="33">
        <v>2216</v>
      </c>
      <c r="EI57" s="33">
        <v>2224</v>
      </c>
      <c r="EJ57" s="8">
        <v>14400</v>
      </c>
      <c r="EK57"/>
      <c r="EL57" s="31">
        <v>44186</v>
      </c>
      <c r="EM57" s="32">
        <v>0</v>
      </c>
      <c r="EN57" s="33">
        <v>5010</v>
      </c>
      <c r="EO57" s="33">
        <v>5050</v>
      </c>
      <c r="EP57" s="33">
        <v>4995</v>
      </c>
      <c r="EQ57" s="33">
        <v>5030</v>
      </c>
      <c r="ER57" s="8">
        <v>101600</v>
      </c>
      <c r="ES57"/>
      <c r="ET57" s="31">
        <v>44186</v>
      </c>
      <c r="EU57" s="32">
        <v>0</v>
      </c>
      <c r="EV57" s="33">
        <v>1690</v>
      </c>
      <c r="EW57" s="33">
        <v>1695</v>
      </c>
      <c r="EX57" s="33">
        <v>1675</v>
      </c>
      <c r="EY57" s="33">
        <v>1687</v>
      </c>
      <c r="EZ57" s="8">
        <v>363800</v>
      </c>
      <c r="FA57"/>
      <c r="FB57" s="31">
        <v>44186</v>
      </c>
      <c r="FC57" s="32">
        <v>0</v>
      </c>
      <c r="FD57" s="33">
        <v>269</v>
      </c>
      <c r="FE57" s="33">
        <v>270</v>
      </c>
      <c r="FF57" s="33">
        <v>264</v>
      </c>
      <c r="FG57" s="33">
        <v>265</v>
      </c>
      <c r="FH57" s="8">
        <v>60400</v>
      </c>
      <c r="FJ57" s="31">
        <v>44186</v>
      </c>
      <c r="FK57" s="32">
        <v>0</v>
      </c>
      <c r="FL57" s="33">
        <v>1449</v>
      </c>
      <c r="FM57" s="33">
        <v>1454</v>
      </c>
      <c r="FN57" s="33">
        <v>1434</v>
      </c>
      <c r="FO57" s="33">
        <v>1450</v>
      </c>
      <c r="FP57" s="8">
        <v>184800</v>
      </c>
      <c r="FQ57"/>
      <c r="FR57" s="31">
        <v>44186</v>
      </c>
      <c r="FS57" s="32">
        <v>0</v>
      </c>
      <c r="FT57" s="33">
        <v>723</v>
      </c>
      <c r="FU57" s="33">
        <v>738</v>
      </c>
      <c r="FV57" s="33">
        <v>722</v>
      </c>
      <c r="FW57" s="33">
        <v>738</v>
      </c>
      <c r="FX57" s="8">
        <v>11400</v>
      </c>
      <c r="FY57"/>
      <c r="FZ57" s="31">
        <v>44186</v>
      </c>
      <c r="GA57" s="32">
        <v>0</v>
      </c>
      <c r="GB57" s="33">
        <v>637</v>
      </c>
      <c r="GC57" s="33">
        <v>650</v>
      </c>
      <c r="GD57" s="33">
        <v>635</v>
      </c>
      <c r="GE57" s="33">
        <v>647</v>
      </c>
      <c r="GF57" s="8">
        <v>51900</v>
      </c>
      <c r="GG57"/>
      <c r="GH57" s="31">
        <v>44186</v>
      </c>
      <c r="GI57" s="32">
        <v>0</v>
      </c>
      <c r="GJ57" s="33">
        <v>715</v>
      </c>
      <c r="GK57" s="33">
        <v>718</v>
      </c>
      <c r="GL57" s="33">
        <v>702</v>
      </c>
      <c r="GM57" s="33">
        <v>710</v>
      </c>
      <c r="GN57" s="8">
        <v>27200</v>
      </c>
      <c r="GO57"/>
      <c r="GP57" s="31">
        <v>44186</v>
      </c>
      <c r="GQ57" s="32">
        <v>0</v>
      </c>
      <c r="GR57" s="33">
        <v>2043</v>
      </c>
      <c r="GS57" s="33">
        <v>2086</v>
      </c>
      <c r="GT57" s="33">
        <v>2000</v>
      </c>
      <c r="GU57" s="33">
        <v>2002</v>
      </c>
      <c r="GV57" s="8">
        <v>30900</v>
      </c>
      <c r="GW57"/>
      <c r="GX57" s="31">
        <v>44186</v>
      </c>
      <c r="GY57" s="32">
        <v>0</v>
      </c>
      <c r="GZ57" s="33">
        <v>2043</v>
      </c>
      <c r="HA57" s="33">
        <v>2086</v>
      </c>
      <c r="HB57" s="33">
        <v>2000</v>
      </c>
      <c r="HC57" s="33">
        <v>2002</v>
      </c>
      <c r="HD57" s="8">
        <v>30900</v>
      </c>
      <c r="HE57"/>
      <c r="HF57" s="31">
        <v>44186</v>
      </c>
      <c r="HG57" s="32">
        <v>0</v>
      </c>
      <c r="HH57" s="33">
        <v>1535</v>
      </c>
      <c r="HI57" s="33">
        <v>1545</v>
      </c>
      <c r="HJ57" s="33">
        <v>1515</v>
      </c>
      <c r="HK57" s="33">
        <v>1529</v>
      </c>
      <c r="HL57" s="8">
        <v>16800</v>
      </c>
      <c r="HM57"/>
      <c r="HN57" s="31">
        <v>44186</v>
      </c>
      <c r="HO57" s="32">
        <v>0</v>
      </c>
      <c r="HP57" s="33">
        <v>498</v>
      </c>
      <c r="HQ57" s="33">
        <v>498</v>
      </c>
      <c r="HR57" s="33">
        <v>487</v>
      </c>
      <c r="HS57" s="33">
        <v>487</v>
      </c>
      <c r="HT57" s="8">
        <v>19100</v>
      </c>
      <c r="HU57"/>
      <c r="HV57" s="31">
        <v>44186</v>
      </c>
      <c r="HW57" s="32">
        <v>0</v>
      </c>
      <c r="HX57" s="33">
        <v>168</v>
      </c>
      <c r="HY57" s="33">
        <v>169</v>
      </c>
      <c r="HZ57" s="33">
        <v>164</v>
      </c>
      <c r="IA57" s="33">
        <v>164</v>
      </c>
      <c r="IB57" s="8">
        <v>217500</v>
      </c>
      <c r="IC57"/>
      <c r="ID57" s="31">
        <v>44186</v>
      </c>
      <c r="IE57" s="32">
        <v>0</v>
      </c>
      <c r="IF57" s="33">
        <v>1471</v>
      </c>
      <c r="IG57" s="33">
        <v>1471</v>
      </c>
      <c r="IH57" s="33">
        <v>1471</v>
      </c>
      <c r="II57" s="33">
        <v>1471</v>
      </c>
      <c r="IJ57" s="8">
        <v>100</v>
      </c>
    </row>
    <row r="58" spans="6:244">
      <c r="F58" s="31">
        <v>44187</v>
      </c>
      <c r="G58" s="32">
        <v>0</v>
      </c>
      <c r="H58" s="33">
        <v>2947</v>
      </c>
      <c r="I58" s="33">
        <v>2947</v>
      </c>
      <c r="J58" s="33">
        <v>2907</v>
      </c>
      <c r="K58" s="33">
        <v>2913</v>
      </c>
      <c r="L58" s="8">
        <v>18000</v>
      </c>
      <c r="M58"/>
      <c r="N58" s="31">
        <v>44187</v>
      </c>
      <c r="O58" s="32">
        <v>0</v>
      </c>
      <c r="P58" s="33">
        <v>422</v>
      </c>
      <c r="Q58" s="33">
        <v>423</v>
      </c>
      <c r="R58" s="33">
        <v>416</v>
      </c>
      <c r="S58" s="33">
        <v>417</v>
      </c>
      <c r="T58" s="8">
        <v>2342700</v>
      </c>
      <c r="U58"/>
      <c r="V58" s="31">
        <v>44187</v>
      </c>
      <c r="W58" s="32">
        <v>0</v>
      </c>
      <c r="X58" s="33">
        <v>2187</v>
      </c>
      <c r="Y58" s="33">
        <v>2189</v>
      </c>
      <c r="Z58" s="33">
        <v>2171</v>
      </c>
      <c r="AA58" s="33">
        <v>2175</v>
      </c>
      <c r="AB58" s="8">
        <v>128400</v>
      </c>
      <c r="AC58"/>
      <c r="AD58" s="31">
        <v>44187</v>
      </c>
      <c r="AE58" s="32">
        <v>0</v>
      </c>
      <c r="AF58" s="33">
        <v>1000</v>
      </c>
      <c r="AG58" s="33">
        <v>1001</v>
      </c>
      <c r="AH58" s="33">
        <v>997</v>
      </c>
      <c r="AI58" s="33">
        <v>997</v>
      </c>
      <c r="AJ58" s="8">
        <v>4000</v>
      </c>
      <c r="AK58"/>
      <c r="AL58" s="31">
        <v>44187</v>
      </c>
      <c r="AM58" s="32">
        <v>0</v>
      </c>
      <c r="AN58" s="33">
        <v>1630</v>
      </c>
      <c r="AO58" s="33">
        <v>1705</v>
      </c>
      <c r="AP58" s="33">
        <v>1626</v>
      </c>
      <c r="AQ58" s="33">
        <v>1695</v>
      </c>
      <c r="AR58" s="8">
        <v>470300</v>
      </c>
      <c r="AS58"/>
      <c r="AT58" s="31">
        <v>44187</v>
      </c>
      <c r="AU58" s="32">
        <v>0</v>
      </c>
      <c r="AV58" s="33">
        <v>1599</v>
      </c>
      <c r="AW58" s="33">
        <v>1599</v>
      </c>
      <c r="AX58" s="33">
        <v>1570</v>
      </c>
      <c r="AY58" s="33">
        <v>1585</v>
      </c>
      <c r="AZ58" s="8">
        <v>7900</v>
      </c>
      <c r="BA58"/>
      <c r="BB58" s="31">
        <v>44187</v>
      </c>
      <c r="BC58" s="32">
        <v>0</v>
      </c>
      <c r="BD58" s="33">
        <v>3490</v>
      </c>
      <c r="BE58" s="33">
        <v>3510</v>
      </c>
      <c r="BF58" s="33">
        <v>3455</v>
      </c>
      <c r="BG58" s="33">
        <v>3465</v>
      </c>
      <c r="BH58" s="8">
        <v>49500</v>
      </c>
      <c r="BI58"/>
      <c r="BJ58" s="31">
        <v>44187</v>
      </c>
      <c r="BK58" s="32">
        <v>0</v>
      </c>
      <c r="BL58" s="33">
        <v>2118</v>
      </c>
      <c r="BM58" s="33">
        <v>2123</v>
      </c>
      <c r="BN58" s="33">
        <v>2090</v>
      </c>
      <c r="BO58" s="33">
        <v>2092</v>
      </c>
      <c r="BP58" s="8">
        <v>67300</v>
      </c>
      <c r="BQ58"/>
      <c r="BR58" s="31">
        <v>44187</v>
      </c>
      <c r="BS58" s="32">
        <v>0</v>
      </c>
      <c r="BT58" s="33">
        <v>1107</v>
      </c>
      <c r="BU58" s="33">
        <v>1119</v>
      </c>
      <c r="BV58" s="33">
        <v>1101</v>
      </c>
      <c r="BW58" s="33">
        <v>1112</v>
      </c>
      <c r="BX58" s="8">
        <v>3200</v>
      </c>
      <c r="BY58"/>
      <c r="BZ58" s="31">
        <v>44187</v>
      </c>
      <c r="CA58" s="32">
        <v>0</v>
      </c>
      <c r="CB58" s="33">
        <v>3270</v>
      </c>
      <c r="CC58" s="33">
        <v>3290</v>
      </c>
      <c r="CD58" s="33">
        <v>3250</v>
      </c>
      <c r="CE58" s="33">
        <v>3270</v>
      </c>
      <c r="CF58" s="8">
        <v>3900</v>
      </c>
      <c r="CH58" s="31">
        <v>44187</v>
      </c>
      <c r="CI58" s="32">
        <v>0</v>
      </c>
      <c r="CJ58" s="33">
        <v>979</v>
      </c>
      <c r="CK58" s="33">
        <v>979</v>
      </c>
      <c r="CL58" s="33">
        <v>939</v>
      </c>
      <c r="CM58" s="33">
        <v>940</v>
      </c>
      <c r="CN58" s="8">
        <v>4000</v>
      </c>
      <c r="CO58"/>
      <c r="CP58" s="31">
        <v>44187</v>
      </c>
      <c r="CQ58" s="32">
        <v>0</v>
      </c>
      <c r="CR58" s="33">
        <v>2158</v>
      </c>
      <c r="CS58" s="33">
        <v>2171</v>
      </c>
      <c r="CT58" s="33">
        <v>2130</v>
      </c>
      <c r="CU58" s="33">
        <v>2140</v>
      </c>
      <c r="CV58" s="8">
        <v>3300</v>
      </c>
      <c r="CW58"/>
      <c r="CX58" s="31">
        <v>44187</v>
      </c>
      <c r="CY58" s="32">
        <v>0</v>
      </c>
      <c r="CZ58" s="33">
        <v>714</v>
      </c>
      <c r="DA58" s="33">
        <v>714</v>
      </c>
      <c r="DB58" s="33">
        <v>708</v>
      </c>
      <c r="DC58" s="33">
        <v>708</v>
      </c>
      <c r="DD58" s="8">
        <v>4100</v>
      </c>
      <c r="DE58"/>
      <c r="DF58" s="31">
        <v>44187</v>
      </c>
      <c r="DG58" s="32">
        <v>0</v>
      </c>
      <c r="DH58" s="33">
        <v>243</v>
      </c>
      <c r="DI58" s="33">
        <v>247</v>
      </c>
      <c r="DJ58" s="33">
        <v>239</v>
      </c>
      <c r="DK58" s="33">
        <v>240</v>
      </c>
      <c r="DL58" s="8">
        <v>98200</v>
      </c>
      <c r="DM58"/>
      <c r="DN58" s="31">
        <v>44187</v>
      </c>
      <c r="DO58" s="32">
        <v>0</v>
      </c>
      <c r="DP58" s="33">
        <v>620</v>
      </c>
      <c r="DQ58" s="33">
        <v>624</v>
      </c>
      <c r="DR58" s="33">
        <v>594</v>
      </c>
      <c r="DS58" s="33">
        <v>595</v>
      </c>
      <c r="DT58" s="8">
        <v>29800</v>
      </c>
      <c r="DU58"/>
      <c r="DV58" s="31">
        <v>44187</v>
      </c>
      <c r="DW58" s="32">
        <v>0</v>
      </c>
      <c r="DX58" s="33">
        <v>4225</v>
      </c>
      <c r="DY58" s="33">
        <v>4395</v>
      </c>
      <c r="DZ58" s="33">
        <v>4215</v>
      </c>
      <c r="EA58" s="33">
        <v>4320</v>
      </c>
      <c r="EB58" s="8">
        <v>386400</v>
      </c>
      <c r="EC58"/>
      <c r="ED58" s="31">
        <v>44187</v>
      </c>
      <c r="EE58" s="32">
        <v>0</v>
      </c>
      <c r="EF58" s="33">
        <v>2216</v>
      </c>
      <c r="EG58" s="33">
        <v>2216</v>
      </c>
      <c r="EH58" s="33">
        <v>2163</v>
      </c>
      <c r="EI58" s="33">
        <v>2173</v>
      </c>
      <c r="EJ58" s="8">
        <v>16300</v>
      </c>
      <c r="EK58"/>
      <c r="EL58" s="31">
        <v>44187</v>
      </c>
      <c r="EM58" s="32">
        <v>0</v>
      </c>
      <c r="EN58" s="33">
        <v>4970</v>
      </c>
      <c r="EO58" s="33">
        <v>5010</v>
      </c>
      <c r="EP58" s="33">
        <v>4955</v>
      </c>
      <c r="EQ58" s="33">
        <v>4980</v>
      </c>
      <c r="ER58" s="8">
        <v>129100</v>
      </c>
      <c r="ES58"/>
      <c r="ET58" s="31">
        <v>44187</v>
      </c>
      <c r="EU58" s="32">
        <v>0</v>
      </c>
      <c r="EV58" s="33">
        <v>1667</v>
      </c>
      <c r="EW58" s="33">
        <v>1669</v>
      </c>
      <c r="EX58" s="33">
        <v>1653</v>
      </c>
      <c r="EY58" s="33">
        <v>1659</v>
      </c>
      <c r="EZ58" s="8">
        <v>226600</v>
      </c>
      <c r="FA58"/>
      <c r="FB58" s="31">
        <v>44187</v>
      </c>
      <c r="FC58" s="32">
        <v>0</v>
      </c>
      <c r="FD58" s="33">
        <v>266</v>
      </c>
      <c r="FE58" s="33">
        <v>267</v>
      </c>
      <c r="FF58" s="33">
        <v>258</v>
      </c>
      <c r="FG58" s="33">
        <v>258</v>
      </c>
      <c r="FH58" s="8">
        <v>81700</v>
      </c>
      <c r="FJ58" s="31">
        <v>44187</v>
      </c>
      <c r="FK58" s="32">
        <v>0</v>
      </c>
      <c r="FL58" s="33">
        <v>1440</v>
      </c>
      <c r="FM58" s="33">
        <v>1461</v>
      </c>
      <c r="FN58" s="33">
        <v>1432</v>
      </c>
      <c r="FO58" s="33">
        <v>1450</v>
      </c>
      <c r="FP58" s="8">
        <v>159300</v>
      </c>
      <c r="FQ58"/>
      <c r="FR58" s="31">
        <v>44187</v>
      </c>
      <c r="FS58" s="32">
        <v>0</v>
      </c>
      <c r="FT58" s="33">
        <v>738</v>
      </c>
      <c r="FU58" s="33">
        <v>738</v>
      </c>
      <c r="FV58" s="33">
        <v>729</v>
      </c>
      <c r="FW58" s="33">
        <v>734</v>
      </c>
      <c r="FX58" s="8">
        <v>7400</v>
      </c>
      <c r="FY58"/>
      <c r="FZ58" s="31">
        <v>44187</v>
      </c>
      <c r="GA58" s="32">
        <v>0</v>
      </c>
      <c r="GB58" s="33">
        <v>647</v>
      </c>
      <c r="GC58" s="33">
        <v>655</v>
      </c>
      <c r="GD58" s="33">
        <v>638</v>
      </c>
      <c r="GE58" s="33">
        <v>643</v>
      </c>
      <c r="GF58" s="8">
        <v>48300</v>
      </c>
      <c r="GG58"/>
      <c r="GH58" s="31">
        <v>44187</v>
      </c>
      <c r="GI58" s="32">
        <v>0</v>
      </c>
      <c r="GJ58" s="33">
        <v>710</v>
      </c>
      <c r="GK58" s="33">
        <v>710</v>
      </c>
      <c r="GL58" s="33">
        <v>702</v>
      </c>
      <c r="GM58" s="33">
        <v>703</v>
      </c>
      <c r="GN58" s="8">
        <v>17800</v>
      </c>
      <c r="GO58"/>
      <c r="GP58" s="31">
        <v>44187</v>
      </c>
      <c r="GQ58" s="32">
        <v>0</v>
      </c>
      <c r="GR58" s="33">
        <v>2002</v>
      </c>
      <c r="GS58" s="33">
        <v>2020</v>
      </c>
      <c r="GT58" s="33">
        <v>1945</v>
      </c>
      <c r="GU58" s="33">
        <v>1951</v>
      </c>
      <c r="GV58" s="8">
        <v>49000</v>
      </c>
      <c r="GW58"/>
      <c r="GX58" s="31">
        <v>44187</v>
      </c>
      <c r="GY58" s="32">
        <v>0</v>
      </c>
      <c r="GZ58" s="33">
        <v>2002</v>
      </c>
      <c r="HA58" s="33">
        <v>2020</v>
      </c>
      <c r="HB58" s="33">
        <v>1945</v>
      </c>
      <c r="HC58" s="33">
        <v>1951</v>
      </c>
      <c r="HD58" s="8">
        <v>49000</v>
      </c>
      <c r="HE58"/>
      <c r="HF58" s="31">
        <v>44187</v>
      </c>
      <c r="HG58" s="32">
        <v>0</v>
      </c>
      <c r="HH58" s="33">
        <v>1519</v>
      </c>
      <c r="HI58" s="33">
        <v>1519</v>
      </c>
      <c r="HJ58" s="33">
        <v>1440</v>
      </c>
      <c r="HK58" s="33">
        <v>1457</v>
      </c>
      <c r="HL58" s="8">
        <v>37800</v>
      </c>
      <c r="HM58"/>
      <c r="HN58" s="31">
        <v>44187</v>
      </c>
      <c r="HO58" s="32">
        <v>0</v>
      </c>
      <c r="HP58" s="33">
        <v>486</v>
      </c>
      <c r="HQ58" s="33">
        <v>486</v>
      </c>
      <c r="HR58" s="33">
        <v>470</v>
      </c>
      <c r="HS58" s="33">
        <v>470</v>
      </c>
      <c r="HT58" s="8">
        <v>81400</v>
      </c>
      <c r="HU58"/>
      <c r="HV58" s="31">
        <v>44187</v>
      </c>
      <c r="HW58" s="32">
        <v>0</v>
      </c>
      <c r="HX58" s="33">
        <v>164</v>
      </c>
      <c r="HY58" s="33">
        <v>165</v>
      </c>
      <c r="HZ58" s="33">
        <v>161</v>
      </c>
      <c r="IA58" s="33">
        <v>163</v>
      </c>
      <c r="IB58" s="8">
        <v>388100</v>
      </c>
      <c r="IC58"/>
      <c r="ID58" s="31">
        <v>44187</v>
      </c>
      <c r="IE58" s="32">
        <v>0</v>
      </c>
      <c r="IF58" s="33">
        <v>1471</v>
      </c>
      <c r="IG58" s="33">
        <v>1471</v>
      </c>
      <c r="IH58" s="33">
        <v>1471</v>
      </c>
      <c r="II58" s="33">
        <v>1471</v>
      </c>
      <c r="IJ58" s="8">
        <v>200</v>
      </c>
    </row>
    <row r="59" spans="6:244">
      <c r="F59" s="31">
        <v>44188</v>
      </c>
      <c r="G59" s="32">
        <v>0</v>
      </c>
      <c r="H59" s="33">
        <v>2913</v>
      </c>
      <c r="I59" s="33">
        <v>2920</v>
      </c>
      <c r="J59" s="33">
        <v>2906</v>
      </c>
      <c r="K59" s="33">
        <v>2913</v>
      </c>
      <c r="L59" s="8">
        <v>6300</v>
      </c>
      <c r="M59"/>
      <c r="N59" s="31">
        <v>44188</v>
      </c>
      <c r="O59" s="32">
        <v>0</v>
      </c>
      <c r="P59" s="33">
        <v>419</v>
      </c>
      <c r="Q59" s="33">
        <v>421</v>
      </c>
      <c r="R59" s="33">
        <v>416</v>
      </c>
      <c r="S59" s="33">
        <v>419</v>
      </c>
      <c r="T59" s="8">
        <v>1413600</v>
      </c>
      <c r="U59"/>
      <c r="V59" s="31">
        <v>44188</v>
      </c>
      <c r="W59" s="32">
        <v>0</v>
      </c>
      <c r="X59" s="33">
        <v>2187</v>
      </c>
      <c r="Y59" s="33">
        <v>2195</v>
      </c>
      <c r="Z59" s="33">
        <v>2158</v>
      </c>
      <c r="AA59" s="33">
        <v>2165</v>
      </c>
      <c r="AB59" s="8">
        <v>119000</v>
      </c>
      <c r="AC59"/>
      <c r="AD59" s="31">
        <v>44188</v>
      </c>
      <c r="AE59" s="32">
        <v>0</v>
      </c>
      <c r="AF59" s="33">
        <v>991</v>
      </c>
      <c r="AG59" s="33">
        <v>998</v>
      </c>
      <c r="AH59" s="33">
        <v>991</v>
      </c>
      <c r="AI59" s="33">
        <v>998</v>
      </c>
      <c r="AJ59" s="8">
        <v>200</v>
      </c>
      <c r="AK59"/>
      <c r="AL59" s="31">
        <v>44188</v>
      </c>
      <c r="AM59" s="32">
        <v>0</v>
      </c>
      <c r="AN59" s="33">
        <v>1711</v>
      </c>
      <c r="AO59" s="33">
        <v>1757</v>
      </c>
      <c r="AP59" s="33">
        <v>1701</v>
      </c>
      <c r="AQ59" s="33">
        <v>1752</v>
      </c>
      <c r="AR59" s="8">
        <v>446300</v>
      </c>
      <c r="AS59"/>
      <c r="AT59" s="31">
        <v>44188</v>
      </c>
      <c r="AU59" s="32">
        <v>0</v>
      </c>
      <c r="AV59" s="33">
        <v>1589</v>
      </c>
      <c r="AW59" s="33">
        <v>1589</v>
      </c>
      <c r="AX59" s="33">
        <v>1575</v>
      </c>
      <c r="AY59" s="33">
        <v>1586</v>
      </c>
      <c r="AZ59" s="8">
        <v>1900</v>
      </c>
      <c r="BA59"/>
      <c r="BB59" s="31">
        <v>44188</v>
      </c>
      <c r="BC59" s="32">
        <v>0</v>
      </c>
      <c r="BD59" s="33">
        <v>3525</v>
      </c>
      <c r="BE59" s="33">
        <v>3545</v>
      </c>
      <c r="BF59" s="33">
        <v>3500</v>
      </c>
      <c r="BG59" s="33">
        <v>3525</v>
      </c>
      <c r="BH59" s="8">
        <v>62700</v>
      </c>
      <c r="BI59"/>
      <c r="BJ59" s="31">
        <v>44188</v>
      </c>
      <c r="BK59" s="32">
        <v>0</v>
      </c>
      <c r="BL59" s="33">
        <v>2106</v>
      </c>
      <c r="BM59" s="33">
        <v>2114</v>
      </c>
      <c r="BN59" s="33">
        <v>2096</v>
      </c>
      <c r="BO59" s="33">
        <v>2109</v>
      </c>
      <c r="BP59" s="8">
        <v>29900</v>
      </c>
      <c r="BQ59"/>
      <c r="BR59" s="31">
        <v>44188</v>
      </c>
      <c r="BS59" s="32">
        <v>0</v>
      </c>
      <c r="BT59" s="33">
        <v>1112</v>
      </c>
      <c r="BU59" s="33">
        <v>1135</v>
      </c>
      <c r="BV59" s="33">
        <v>1103</v>
      </c>
      <c r="BW59" s="33">
        <v>1129</v>
      </c>
      <c r="BX59" s="8">
        <v>5000</v>
      </c>
      <c r="BY59"/>
      <c r="BZ59" s="31">
        <v>44188</v>
      </c>
      <c r="CA59" s="32">
        <v>0</v>
      </c>
      <c r="CB59" s="33">
        <v>3270</v>
      </c>
      <c r="CC59" s="33">
        <v>3280</v>
      </c>
      <c r="CD59" s="33">
        <v>3250</v>
      </c>
      <c r="CE59" s="33">
        <v>3280</v>
      </c>
      <c r="CF59" s="8">
        <v>2400</v>
      </c>
      <c r="CH59" s="31">
        <v>44188</v>
      </c>
      <c r="CI59" s="32">
        <v>0</v>
      </c>
      <c r="CJ59" s="33">
        <v>933</v>
      </c>
      <c r="CK59" s="33">
        <v>949</v>
      </c>
      <c r="CL59" s="33">
        <v>921</v>
      </c>
      <c r="CM59" s="33">
        <v>949</v>
      </c>
      <c r="CN59" s="8">
        <v>1700</v>
      </c>
      <c r="CO59"/>
      <c r="CP59" s="31">
        <v>44188</v>
      </c>
      <c r="CQ59" s="32">
        <v>0</v>
      </c>
      <c r="CR59" s="33">
        <v>2140</v>
      </c>
      <c r="CS59" s="33">
        <v>2150</v>
      </c>
      <c r="CT59" s="33">
        <v>2140</v>
      </c>
      <c r="CU59" s="33">
        <v>2143</v>
      </c>
      <c r="CV59" s="8">
        <v>1000</v>
      </c>
      <c r="CW59"/>
      <c r="CX59" s="31">
        <v>44188</v>
      </c>
      <c r="CY59" s="32">
        <v>0</v>
      </c>
      <c r="CZ59" s="33">
        <v>708</v>
      </c>
      <c r="DA59" s="33">
        <v>710</v>
      </c>
      <c r="DB59" s="33">
        <v>706</v>
      </c>
      <c r="DC59" s="33">
        <v>707</v>
      </c>
      <c r="DD59" s="8">
        <v>16200</v>
      </c>
      <c r="DE59"/>
      <c r="DF59" s="31">
        <v>44188</v>
      </c>
      <c r="DG59" s="32">
        <v>0</v>
      </c>
      <c r="DH59" s="33">
        <v>240</v>
      </c>
      <c r="DI59" s="33">
        <v>250</v>
      </c>
      <c r="DJ59" s="33">
        <v>240</v>
      </c>
      <c r="DK59" s="33">
        <v>249</v>
      </c>
      <c r="DL59" s="8">
        <v>30700</v>
      </c>
      <c r="DM59"/>
      <c r="DN59" s="31">
        <v>44188</v>
      </c>
      <c r="DO59" s="32">
        <v>0</v>
      </c>
      <c r="DP59" s="33">
        <v>595</v>
      </c>
      <c r="DQ59" s="33">
        <v>605</v>
      </c>
      <c r="DR59" s="33">
        <v>583</v>
      </c>
      <c r="DS59" s="33">
        <v>585</v>
      </c>
      <c r="DT59" s="8">
        <v>18100</v>
      </c>
      <c r="DU59"/>
      <c r="DV59" s="31">
        <v>44188</v>
      </c>
      <c r="DW59" s="32">
        <v>0</v>
      </c>
      <c r="DX59" s="33">
        <v>4390</v>
      </c>
      <c r="DY59" s="33">
        <v>4475</v>
      </c>
      <c r="DZ59" s="33">
        <v>4320</v>
      </c>
      <c r="EA59" s="33">
        <v>4475</v>
      </c>
      <c r="EB59" s="8">
        <v>495500</v>
      </c>
      <c r="EC59"/>
      <c r="ED59" s="31">
        <v>44188</v>
      </c>
      <c r="EE59" s="32">
        <v>0</v>
      </c>
      <c r="EF59" s="33">
        <v>2185</v>
      </c>
      <c r="EG59" s="33">
        <v>2185</v>
      </c>
      <c r="EH59" s="33">
        <v>2123</v>
      </c>
      <c r="EI59" s="33">
        <v>2150</v>
      </c>
      <c r="EJ59" s="8">
        <v>13600</v>
      </c>
      <c r="EK59"/>
      <c r="EL59" s="31">
        <v>44188</v>
      </c>
      <c r="EM59" s="32">
        <v>0</v>
      </c>
      <c r="EN59" s="33">
        <v>5010</v>
      </c>
      <c r="EO59" s="33">
        <v>5090</v>
      </c>
      <c r="EP59" s="33">
        <v>5010</v>
      </c>
      <c r="EQ59" s="33">
        <v>5080</v>
      </c>
      <c r="ER59" s="8">
        <v>102800</v>
      </c>
      <c r="ES59"/>
      <c r="ET59" s="31">
        <v>44188</v>
      </c>
      <c r="EU59" s="32">
        <v>0</v>
      </c>
      <c r="EV59" s="33">
        <v>1675</v>
      </c>
      <c r="EW59" s="33">
        <v>1679</v>
      </c>
      <c r="EX59" s="33">
        <v>1659</v>
      </c>
      <c r="EY59" s="33">
        <v>1677</v>
      </c>
      <c r="EZ59" s="8">
        <v>179400</v>
      </c>
      <c r="FA59"/>
      <c r="FB59" s="31">
        <v>44188</v>
      </c>
      <c r="FC59" s="32">
        <v>0</v>
      </c>
      <c r="FD59" s="33">
        <v>260</v>
      </c>
      <c r="FE59" s="33">
        <v>260</v>
      </c>
      <c r="FF59" s="33">
        <v>252</v>
      </c>
      <c r="FG59" s="33">
        <v>258</v>
      </c>
      <c r="FH59" s="8">
        <v>40400</v>
      </c>
      <c r="FJ59" s="31">
        <v>44188</v>
      </c>
      <c r="FK59" s="32">
        <v>0</v>
      </c>
      <c r="FL59" s="33">
        <v>1443</v>
      </c>
      <c r="FM59" s="33">
        <v>1454</v>
      </c>
      <c r="FN59" s="33">
        <v>1435</v>
      </c>
      <c r="FO59" s="33">
        <v>1446</v>
      </c>
      <c r="FP59" s="8">
        <v>85900</v>
      </c>
      <c r="FQ59"/>
      <c r="FR59" s="31">
        <v>44188</v>
      </c>
      <c r="FS59" s="32">
        <v>0</v>
      </c>
      <c r="FT59" s="33">
        <v>734</v>
      </c>
      <c r="FU59" s="33">
        <v>785</v>
      </c>
      <c r="FV59" s="33">
        <v>728</v>
      </c>
      <c r="FW59" s="33">
        <v>784</v>
      </c>
      <c r="FX59" s="8">
        <v>30500</v>
      </c>
      <c r="FY59"/>
      <c r="FZ59" s="31">
        <v>44188</v>
      </c>
      <c r="GA59" s="32">
        <v>0</v>
      </c>
      <c r="GB59" s="33">
        <v>649</v>
      </c>
      <c r="GC59" s="33">
        <v>662</v>
      </c>
      <c r="GD59" s="33">
        <v>646</v>
      </c>
      <c r="GE59" s="33">
        <v>660</v>
      </c>
      <c r="GF59" s="8">
        <v>56800</v>
      </c>
      <c r="GG59"/>
      <c r="GH59" s="31">
        <v>44188</v>
      </c>
      <c r="GI59" s="32">
        <v>0</v>
      </c>
      <c r="GJ59" s="33">
        <v>703</v>
      </c>
      <c r="GK59" s="33">
        <v>712</v>
      </c>
      <c r="GL59" s="33">
        <v>703</v>
      </c>
      <c r="GM59" s="33">
        <v>712</v>
      </c>
      <c r="GN59" s="8">
        <v>16100</v>
      </c>
      <c r="GO59"/>
      <c r="GP59" s="31">
        <v>44188</v>
      </c>
      <c r="GQ59" s="32">
        <v>0</v>
      </c>
      <c r="GR59" s="33">
        <v>1969</v>
      </c>
      <c r="GS59" s="33">
        <v>2039</v>
      </c>
      <c r="GT59" s="33">
        <v>1950</v>
      </c>
      <c r="GU59" s="33">
        <v>2020</v>
      </c>
      <c r="GV59" s="8">
        <v>29400</v>
      </c>
      <c r="GW59"/>
      <c r="GX59" s="31">
        <v>44188</v>
      </c>
      <c r="GY59" s="32">
        <v>0</v>
      </c>
      <c r="GZ59" s="33">
        <v>1969</v>
      </c>
      <c r="HA59" s="33">
        <v>2039</v>
      </c>
      <c r="HB59" s="33">
        <v>1950</v>
      </c>
      <c r="HC59" s="33">
        <v>2020</v>
      </c>
      <c r="HD59" s="8">
        <v>29400</v>
      </c>
      <c r="HE59"/>
      <c r="HF59" s="31">
        <v>44188</v>
      </c>
      <c r="HG59" s="32">
        <v>0</v>
      </c>
      <c r="HH59" s="33">
        <v>1487</v>
      </c>
      <c r="HI59" s="33">
        <v>1520</v>
      </c>
      <c r="HJ59" s="33">
        <v>1478</v>
      </c>
      <c r="HK59" s="33">
        <v>1500</v>
      </c>
      <c r="HL59" s="8">
        <v>26600</v>
      </c>
      <c r="HM59"/>
      <c r="HN59" s="31">
        <v>44188</v>
      </c>
      <c r="HO59" s="32">
        <v>0</v>
      </c>
      <c r="HP59" s="33">
        <v>470</v>
      </c>
      <c r="HQ59" s="33">
        <v>489</v>
      </c>
      <c r="HR59" s="33">
        <v>470</v>
      </c>
      <c r="HS59" s="33">
        <v>489</v>
      </c>
      <c r="HT59" s="8">
        <v>23900</v>
      </c>
      <c r="HU59"/>
      <c r="HV59" s="31">
        <v>44188</v>
      </c>
      <c r="HW59" s="32">
        <v>0</v>
      </c>
      <c r="HX59" s="33">
        <v>163</v>
      </c>
      <c r="HY59" s="33">
        <v>165</v>
      </c>
      <c r="HZ59" s="33">
        <v>161</v>
      </c>
      <c r="IA59" s="33">
        <v>163</v>
      </c>
      <c r="IB59" s="8">
        <v>246100</v>
      </c>
      <c r="IC59"/>
      <c r="ID59" s="31">
        <v>44188</v>
      </c>
      <c r="IE59" s="32">
        <v>0</v>
      </c>
      <c r="IF59" s="33">
        <v>1442</v>
      </c>
      <c r="IG59" s="33">
        <v>1471</v>
      </c>
      <c r="IH59" s="33">
        <v>1442</v>
      </c>
      <c r="II59" s="33">
        <v>1471</v>
      </c>
      <c r="IJ59" s="8">
        <v>400</v>
      </c>
    </row>
    <row r="60" spans="6:244">
      <c r="F60" s="31">
        <v>44189</v>
      </c>
      <c r="G60" s="32">
        <v>0</v>
      </c>
      <c r="H60" s="33">
        <v>2913</v>
      </c>
      <c r="I60" s="33">
        <v>2937</v>
      </c>
      <c r="J60" s="33">
        <v>2909</v>
      </c>
      <c r="K60" s="33">
        <v>2917</v>
      </c>
      <c r="L60" s="8">
        <v>13900</v>
      </c>
      <c r="M60"/>
      <c r="N60" s="31">
        <v>44189</v>
      </c>
      <c r="O60" s="32">
        <v>0</v>
      </c>
      <c r="P60" s="33">
        <v>421</v>
      </c>
      <c r="Q60" s="33">
        <v>426</v>
      </c>
      <c r="R60" s="33">
        <v>419</v>
      </c>
      <c r="S60" s="33">
        <v>420</v>
      </c>
      <c r="T60" s="8">
        <v>1385000</v>
      </c>
      <c r="U60"/>
      <c r="V60" s="31">
        <v>44189</v>
      </c>
      <c r="W60" s="32">
        <v>0</v>
      </c>
      <c r="X60" s="33">
        <v>2182</v>
      </c>
      <c r="Y60" s="33">
        <v>2199</v>
      </c>
      <c r="Z60" s="33">
        <v>2170</v>
      </c>
      <c r="AA60" s="33">
        <v>2178</v>
      </c>
      <c r="AB60" s="8">
        <v>102400</v>
      </c>
      <c r="AC60"/>
      <c r="AD60" s="31">
        <v>44189</v>
      </c>
      <c r="AE60" s="32">
        <v>0</v>
      </c>
      <c r="AF60" s="33">
        <v>983</v>
      </c>
      <c r="AG60" s="33">
        <v>988</v>
      </c>
      <c r="AH60" s="33">
        <v>968</v>
      </c>
      <c r="AI60" s="33">
        <v>977</v>
      </c>
      <c r="AJ60" s="8">
        <v>2600</v>
      </c>
      <c r="AK60"/>
      <c r="AL60" s="31">
        <v>44189</v>
      </c>
      <c r="AM60" s="32">
        <v>0</v>
      </c>
      <c r="AN60" s="33">
        <v>1762</v>
      </c>
      <c r="AO60" s="33">
        <v>1767</v>
      </c>
      <c r="AP60" s="33">
        <v>1703</v>
      </c>
      <c r="AQ60" s="33">
        <v>1722</v>
      </c>
      <c r="AR60" s="8">
        <v>242700</v>
      </c>
      <c r="AS60"/>
      <c r="AT60" s="31">
        <v>44189</v>
      </c>
      <c r="AU60" s="32">
        <v>0</v>
      </c>
      <c r="AV60" s="33">
        <v>1579</v>
      </c>
      <c r="AW60" s="33">
        <v>1580</v>
      </c>
      <c r="AX60" s="33">
        <v>1570</v>
      </c>
      <c r="AY60" s="33">
        <v>1580</v>
      </c>
      <c r="AZ60" s="8">
        <v>3000</v>
      </c>
      <c r="BA60"/>
      <c r="BB60" s="31">
        <v>44189</v>
      </c>
      <c r="BC60" s="32">
        <v>0</v>
      </c>
      <c r="BD60" s="33">
        <v>3550</v>
      </c>
      <c r="BE60" s="33">
        <v>3570</v>
      </c>
      <c r="BF60" s="33">
        <v>3535</v>
      </c>
      <c r="BG60" s="33">
        <v>3555</v>
      </c>
      <c r="BH60" s="8">
        <v>50400</v>
      </c>
      <c r="BI60"/>
      <c r="BJ60" s="31">
        <v>44189</v>
      </c>
      <c r="BK60" s="32">
        <v>0</v>
      </c>
      <c r="BL60" s="33">
        <v>2120</v>
      </c>
      <c r="BM60" s="33">
        <v>2122</v>
      </c>
      <c r="BN60" s="33">
        <v>2105</v>
      </c>
      <c r="BO60" s="33">
        <v>2107</v>
      </c>
      <c r="BP60" s="8">
        <v>35200</v>
      </c>
      <c r="BQ60"/>
      <c r="BR60" s="31">
        <v>44189</v>
      </c>
      <c r="BS60" s="32">
        <v>0</v>
      </c>
      <c r="BT60" s="33">
        <v>1129</v>
      </c>
      <c r="BU60" s="33">
        <v>1134</v>
      </c>
      <c r="BV60" s="33">
        <v>1127</v>
      </c>
      <c r="BW60" s="33">
        <v>1127</v>
      </c>
      <c r="BX60" s="8">
        <v>1900</v>
      </c>
      <c r="BY60"/>
      <c r="BZ60" s="31">
        <v>44189</v>
      </c>
      <c r="CA60" s="32">
        <v>0</v>
      </c>
      <c r="CB60" s="33">
        <v>3290</v>
      </c>
      <c r="CC60" s="33">
        <v>3320</v>
      </c>
      <c r="CD60" s="33">
        <v>3275</v>
      </c>
      <c r="CE60" s="33">
        <v>3320</v>
      </c>
      <c r="CF60" s="8">
        <v>2500</v>
      </c>
      <c r="CH60" s="31">
        <v>44189</v>
      </c>
      <c r="CI60" s="32">
        <v>0</v>
      </c>
      <c r="CJ60" s="33">
        <v>934</v>
      </c>
      <c r="CK60" s="33">
        <v>942</v>
      </c>
      <c r="CL60" s="33">
        <v>926</v>
      </c>
      <c r="CM60" s="33">
        <v>928</v>
      </c>
      <c r="CN60" s="8">
        <v>3500</v>
      </c>
      <c r="CO60"/>
      <c r="CP60" s="31">
        <v>44189</v>
      </c>
      <c r="CQ60" s="32">
        <v>0</v>
      </c>
      <c r="CR60" s="33">
        <v>2150</v>
      </c>
      <c r="CS60" s="33">
        <v>2159</v>
      </c>
      <c r="CT60" s="33">
        <v>2140</v>
      </c>
      <c r="CU60" s="33">
        <v>2141</v>
      </c>
      <c r="CV60" s="8">
        <v>1700</v>
      </c>
      <c r="CW60"/>
      <c r="CX60" s="31">
        <v>44189</v>
      </c>
      <c r="CY60" s="32">
        <v>0</v>
      </c>
      <c r="CZ60" s="33">
        <v>707</v>
      </c>
      <c r="DA60" s="33">
        <v>707</v>
      </c>
      <c r="DB60" s="33">
        <v>701</v>
      </c>
      <c r="DC60" s="33">
        <v>701</v>
      </c>
      <c r="DD60" s="8">
        <v>4500</v>
      </c>
      <c r="DE60"/>
      <c r="DF60" s="31">
        <v>44189</v>
      </c>
      <c r="DG60" s="32">
        <v>0</v>
      </c>
      <c r="DH60" s="33">
        <v>246</v>
      </c>
      <c r="DI60" s="33">
        <v>247</v>
      </c>
      <c r="DJ60" s="33">
        <v>243</v>
      </c>
      <c r="DK60" s="33">
        <v>245</v>
      </c>
      <c r="DL60" s="8">
        <v>27900</v>
      </c>
      <c r="DM60"/>
      <c r="DN60" s="31">
        <v>44189</v>
      </c>
      <c r="DO60" s="32">
        <v>0</v>
      </c>
      <c r="DP60" s="33">
        <v>604</v>
      </c>
      <c r="DQ60" s="33">
        <v>604</v>
      </c>
      <c r="DR60" s="33">
        <v>584</v>
      </c>
      <c r="DS60" s="33">
        <v>584</v>
      </c>
      <c r="DT60" s="8">
        <v>10800</v>
      </c>
      <c r="DU60"/>
      <c r="DV60" s="31">
        <v>44189</v>
      </c>
      <c r="DW60" s="32">
        <v>0</v>
      </c>
      <c r="DX60" s="33">
        <v>4490</v>
      </c>
      <c r="DY60" s="33">
        <v>4730</v>
      </c>
      <c r="DZ60" s="33">
        <v>4450</v>
      </c>
      <c r="EA60" s="33">
        <v>4630</v>
      </c>
      <c r="EB60" s="8">
        <v>637300</v>
      </c>
      <c r="EC60"/>
      <c r="ED60" s="31">
        <v>44189</v>
      </c>
      <c r="EE60" s="32">
        <v>0</v>
      </c>
      <c r="EF60" s="33">
        <v>2150</v>
      </c>
      <c r="EG60" s="33">
        <v>2187</v>
      </c>
      <c r="EH60" s="33">
        <v>2149</v>
      </c>
      <c r="EI60" s="33">
        <v>2181</v>
      </c>
      <c r="EJ60" s="8">
        <v>14200</v>
      </c>
      <c r="EK60"/>
      <c r="EL60" s="31">
        <v>44189</v>
      </c>
      <c r="EM60" s="32">
        <v>0</v>
      </c>
      <c r="EN60" s="33">
        <v>5070</v>
      </c>
      <c r="EO60" s="33">
        <v>5070</v>
      </c>
      <c r="EP60" s="33">
        <v>5010</v>
      </c>
      <c r="EQ60" s="33">
        <v>5010</v>
      </c>
      <c r="ER60" s="8">
        <v>131700</v>
      </c>
      <c r="ES60"/>
      <c r="ET60" s="31">
        <v>44189</v>
      </c>
      <c r="EU60" s="32">
        <v>0</v>
      </c>
      <c r="EV60" s="33">
        <v>1664</v>
      </c>
      <c r="EW60" s="33">
        <v>1693</v>
      </c>
      <c r="EX60" s="33">
        <v>1660</v>
      </c>
      <c r="EY60" s="33">
        <v>1679</v>
      </c>
      <c r="EZ60" s="8">
        <v>182700</v>
      </c>
      <c r="FA60"/>
      <c r="FB60" s="31">
        <v>44189</v>
      </c>
      <c r="FC60" s="32">
        <v>0</v>
      </c>
      <c r="FD60" s="33">
        <v>259</v>
      </c>
      <c r="FE60" s="33">
        <v>265</v>
      </c>
      <c r="FF60" s="33">
        <v>258</v>
      </c>
      <c r="FG60" s="33">
        <v>263</v>
      </c>
      <c r="FH60" s="8">
        <v>34000</v>
      </c>
      <c r="FJ60" s="31">
        <v>44189</v>
      </c>
      <c r="FK60" s="32">
        <v>0</v>
      </c>
      <c r="FL60" s="33">
        <v>1439</v>
      </c>
      <c r="FM60" s="33">
        <v>1462</v>
      </c>
      <c r="FN60" s="33">
        <v>1437</v>
      </c>
      <c r="FO60" s="33">
        <v>1446</v>
      </c>
      <c r="FP60" s="8">
        <v>124200</v>
      </c>
      <c r="FQ60"/>
      <c r="FR60" s="31">
        <v>44189</v>
      </c>
      <c r="FS60" s="32">
        <v>0</v>
      </c>
      <c r="FT60" s="33">
        <v>780</v>
      </c>
      <c r="FU60" s="33">
        <v>780</v>
      </c>
      <c r="FV60" s="33">
        <v>757</v>
      </c>
      <c r="FW60" s="33">
        <v>780</v>
      </c>
      <c r="FX60" s="8">
        <v>19900</v>
      </c>
      <c r="FY60"/>
      <c r="FZ60" s="31">
        <v>44189</v>
      </c>
      <c r="GA60" s="32">
        <v>0</v>
      </c>
      <c r="GB60" s="33">
        <v>658</v>
      </c>
      <c r="GC60" s="33">
        <v>661</v>
      </c>
      <c r="GD60" s="33">
        <v>650</v>
      </c>
      <c r="GE60" s="33">
        <v>653</v>
      </c>
      <c r="GF60" s="8">
        <v>30800</v>
      </c>
      <c r="GG60"/>
      <c r="GH60" s="31">
        <v>44189</v>
      </c>
      <c r="GI60" s="32">
        <v>0</v>
      </c>
      <c r="GJ60" s="33">
        <v>711</v>
      </c>
      <c r="GK60" s="33">
        <v>714</v>
      </c>
      <c r="GL60" s="33">
        <v>704</v>
      </c>
      <c r="GM60" s="33">
        <v>708</v>
      </c>
      <c r="GN60" s="8">
        <v>14300</v>
      </c>
      <c r="GO60"/>
      <c r="GP60" s="31">
        <v>44189</v>
      </c>
      <c r="GQ60" s="32">
        <v>0</v>
      </c>
      <c r="GR60" s="33">
        <v>2010</v>
      </c>
      <c r="GS60" s="33">
        <v>2040</v>
      </c>
      <c r="GT60" s="33">
        <v>1982</v>
      </c>
      <c r="GU60" s="33">
        <v>2025</v>
      </c>
      <c r="GV60" s="8">
        <v>22500</v>
      </c>
      <c r="GW60"/>
      <c r="GX60" s="31">
        <v>44189</v>
      </c>
      <c r="GY60" s="32">
        <v>0</v>
      </c>
      <c r="GZ60" s="33">
        <v>2010</v>
      </c>
      <c r="HA60" s="33">
        <v>2040</v>
      </c>
      <c r="HB60" s="33">
        <v>1982</v>
      </c>
      <c r="HC60" s="33">
        <v>2025</v>
      </c>
      <c r="HD60" s="8">
        <v>22500</v>
      </c>
      <c r="HE60"/>
      <c r="HF60" s="31">
        <v>44189</v>
      </c>
      <c r="HG60" s="32">
        <v>0</v>
      </c>
      <c r="HH60" s="33">
        <v>1520</v>
      </c>
      <c r="HI60" s="33">
        <v>1580</v>
      </c>
      <c r="HJ60" s="33">
        <v>1520</v>
      </c>
      <c r="HK60" s="33">
        <v>1554</v>
      </c>
      <c r="HL60" s="8">
        <v>50700</v>
      </c>
      <c r="HM60"/>
      <c r="HN60" s="31">
        <v>44189</v>
      </c>
      <c r="HO60" s="32">
        <v>0</v>
      </c>
      <c r="HP60" s="33">
        <v>495</v>
      </c>
      <c r="HQ60" s="33">
        <v>495</v>
      </c>
      <c r="HR60" s="33">
        <v>478</v>
      </c>
      <c r="HS60" s="33">
        <v>488</v>
      </c>
      <c r="HT60" s="8">
        <v>21900</v>
      </c>
      <c r="HU60"/>
      <c r="HV60" s="31">
        <v>44189</v>
      </c>
      <c r="HW60" s="32">
        <v>0</v>
      </c>
      <c r="HX60" s="33">
        <v>161</v>
      </c>
      <c r="HY60" s="33">
        <v>167</v>
      </c>
      <c r="HZ60" s="33">
        <v>161</v>
      </c>
      <c r="IA60" s="33">
        <v>167</v>
      </c>
      <c r="IB60" s="8">
        <v>307200</v>
      </c>
      <c r="IC60"/>
      <c r="ID60" s="31">
        <v>44189</v>
      </c>
      <c r="IE60" s="32">
        <v>0</v>
      </c>
      <c r="IF60" s="33">
        <v>1471</v>
      </c>
      <c r="IG60" s="33">
        <v>1471</v>
      </c>
      <c r="IH60" s="33">
        <v>1471</v>
      </c>
      <c r="II60" s="33">
        <v>1471</v>
      </c>
      <c r="IJ60" s="8">
        <v>200</v>
      </c>
    </row>
    <row r="61" spans="6:244">
      <c r="F61" s="31">
        <v>44190</v>
      </c>
      <c r="G61" s="32">
        <v>0</v>
      </c>
      <c r="H61" s="33">
        <v>2903</v>
      </c>
      <c r="I61" s="33">
        <v>2930</v>
      </c>
      <c r="J61" s="33">
        <v>2903</v>
      </c>
      <c r="K61" s="33">
        <v>2916</v>
      </c>
      <c r="L61" s="8">
        <v>8300</v>
      </c>
      <c r="M61"/>
      <c r="N61" s="31">
        <v>44190</v>
      </c>
      <c r="O61" s="32">
        <v>0</v>
      </c>
      <c r="P61" s="33">
        <v>422</v>
      </c>
      <c r="Q61" s="33">
        <v>424</v>
      </c>
      <c r="R61" s="33">
        <v>421</v>
      </c>
      <c r="S61" s="33">
        <v>423</v>
      </c>
      <c r="T61" s="8">
        <v>803600</v>
      </c>
      <c r="U61"/>
      <c r="V61" s="31">
        <v>44190</v>
      </c>
      <c r="W61" s="32">
        <v>0</v>
      </c>
      <c r="X61" s="33">
        <v>2185</v>
      </c>
      <c r="Y61" s="33">
        <v>2194</v>
      </c>
      <c r="Z61" s="33">
        <v>2178</v>
      </c>
      <c r="AA61" s="33">
        <v>2189</v>
      </c>
      <c r="AB61" s="8">
        <v>84700</v>
      </c>
      <c r="AC61"/>
      <c r="AD61" s="31">
        <v>44190</v>
      </c>
      <c r="AE61" s="32">
        <v>0</v>
      </c>
      <c r="AF61" s="33">
        <v>977</v>
      </c>
      <c r="AG61" s="33">
        <v>977</v>
      </c>
      <c r="AH61" s="33">
        <v>977</v>
      </c>
      <c r="AI61" s="33">
        <v>977</v>
      </c>
      <c r="AJ61" s="8">
        <v>100</v>
      </c>
      <c r="AK61"/>
      <c r="AL61" s="31">
        <v>44190</v>
      </c>
      <c r="AM61" s="32">
        <v>0</v>
      </c>
      <c r="AN61" s="33">
        <v>1730</v>
      </c>
      <c r="AO61" s="33">
        <v>1750</v>
      </c>
      <c r="AP61" s="33">
        <v>1708</v>
      </c>
      <c r="AQ61" s="33">
        <v>1716</v>
      </c>
      <c r="AR61" s="8">
        <v>173200</v>
      </c>
      <c r="AS61"/>
      <c r="AT61" s="31">
        <v>44190</v>
      </c>
      <c r="AU61" s="32">
        <v>0</v>
      </c>
      <c r="AV61" s="33">
        <v>1579</v>
      </c>
      <c r="AW61" s="33">
        <v>1579</v>
      </c>
      <c r="AX61" s="33">
        <v>1561</v>
      </c>
      <c r="AY61" s="33">
        <v>1565</v>
      </c>
      <c r="AZ61" s="8">
        <v>3400</v>
      </c>
      <c r="BA61"/>
      <c r="BB61" s="31">
        <v>44190</v>
      </c>
      <c r="BC61" s="32">
        <v>0</v>
      </c>
      <c r="BD61" s="33">
        <v>3610</v>
      </c>
      <c r="BE61" s="33">
        <v>3650</v>
      </c>
      <c r="BF61" s="33">
        <v>3595</v>
      </c>
      <c r="BG61" s="33">
        <v>3595</v>
      </c>
      <c r="BH61" s="8">
        <v>78000</v>
      </c>
      <c r="BI61"/>
      <c r="BJ61" s="31">
        <v>44190</v>
      </c>
      <c r="BK61" s="32">
        <v>0</v>
      </c>
      <c r="BL61" s="33">
        <v>2100</v>
      </c>
      <c r="BM61" s="33">
        <v>2118</v>
      </c>
      <c r="BN61" s="33">
        <v>2100</v>
      </c>
      <c r="BO61" s="33">
        <v>2112</v>
      </c>
      <c r="BP61" s="8">
        <v>23700</v>
      </c>
      <c r="BQ61"/>
      <c r="BR61" s="31">
        <v>44190</v>
      </c>
      <c r="BS61" s="32">
        <v>0</v>
      </c>
      <c r="BT61" s="33">
        <v>1122</v>
      </c>
      <c r="BU61" s="33">
        <v>1133</v>
      </c>
      <c r="BV61" s="33">
        <v>1105</v>
      </c>
      <c r="BW61" s="33">
        <v>1120</v>
      </c>
      <c r="BX61" s="8">
        <v>6400</v>
      </c>
      <c r="BY61"/>
      <c r="BZ61" s="31">
        <v>44190</v>
      </c>
      <c r="CA61" s="32">
        <v>0</v>
      </c>
      <c r="CB61" s="33">
        <v>3330</v>
      </c>
      <c r="CC61" s="33">
        <v>3330</v>
      </c>
      <c r="CD61" s="33">
        <v>3250</v>
      </c>
      <c r="CE61" s="33">
        <v>3310</v>
      </c>
      <c r="CF61" s="8">
        <v>6000</v>
      </c>
      <c r="CH61" s="31">
        <v>44190</v>
      </c>
      <c r="CI61" s="32">
        <v>0</v>
      </c>
      <c r="CJ61" s="33">
        <v>928</v>
      </c>
      <c r="CK61" s="33">
        <v>930</v>
      </c>
      <c r="CL61" s="33">
        <v>913</v>
      </c>
      <c r="CM61" s="33">
        <v>913</v>
      </c>
      <c r="CN61" s="8">
        <v>4400</v>
      </c>
      <c r="CO61"/>
      <c r="CP61" s="31">
        <v>44190</v>
      </c>
      <c r="CQ61" s="32">
        <v>0</v>
      </c>
      <c r="CR61" s="33">
        <v>2142</v>
      </c>
      <c r="CS61" s="33">
        <v>2157</v>
      </c>
      <c r="CT61" s="33">
        <v>2142</v>
      </c>
      <c r="CU61" s="33">
        <v>2155</v>
      </c>
      <c r="CV61" s="8">
        <v>2500</v>
      </c>
      <c r="CW61"/>
      <c r="CX61" s="31">
        <v>44190</v>
      </c>
      <c r="CY61" s="32">
        <v>0</v>
      </c>
      <c r="CZ61" s="33">
        <v>711</v>
      </c>
      <c r="DA61" s="33">
        <v>711</v>
      </c>
      <c r="DB61" s="33">
        <v>702</v>
      </c>
      <c r="DC61" s="33">
        <v>711</v>
      </c>
      <c r="DD61" s="8">
        <v>5200</v>
      </c>
      <c r="DE61"/>
      <c r="DF61" s="31">
        <v>44190</v>
      </c>
      <c r="DG61" s="32">
        <v>0</v>
      </c>
      <c r="DH61" s="33">
        <v>244</v>
      </c>
      <c r="DI61" s="33">
        <v>252</v>
      </c>
      <c r="DJ61" s="33">
        <v>244</v>
      </c>
      <c r="DK61" s="33">
        <v>249</v>
      </c>
      <c r="DL61" s="8">
        <v>26900</v>
      </c>
      <c r="DM61"/>
      <c r="DN61" s="31">
        <v>44190</v>
      </c>
      <c r="DO61" s="32">
        <v>0</v>
      </c>
      <c r="DP61" s="33">
        <v>583</v>
      </c>
      <c r="DQ61" s="33">
        <v>590</v>
      </c>
      <c r="DR61" s="33">
        <v>580</v>
      </c>
      <c r="DS61" s="33">
        <v>587</v>
      </c>
      <c r="DT61" s="8">
        <v>28500</v>
      </c>
      <c r="DU61"/>
      <c r="DV61" s="31">
        <v>44190</v>
      </c>
      <c r="DW61" s="32">
        <v>0</v>
      </c>
      <c r="DX61" s="33">
        <v>4560</v>
      </c>
      <c r="DY61" s="33">
        <v>4860</v>
      </c>
      <c r="DZ61" s="33">
        <v>4520</v>
      </c>
      <c r="EA61" s="33">
        <v>4850</v>
      </c>
      <c r="EB61" s="8">
        <v>728100</v>
      </c>
      <c r="EC61"/>
      <c r="ED61" s="31">
        <v>44190</v>
      </c>
      <c r="EE61" s="32">
        <v>0</v>
      </c>
      <c r="EF61" s="33">
        <v>2193</v>
      </c>
      <c r="EG61" s="33">
        <v>2222</v>
      </c>
      <c r="EH61" s="33">
        <v>2170</v>
      </c>
      <c r="EI61" s="33">
        <v>2200</v>
      </c>
      <c r="EJ61" s="8">
        <v>17300</v>
      </c>
      <c r="EK61"/>
      <c r="EL61" s="31">
        <v>44190</v>
      </c>
      <c r="EM61" s="32">
        <v>0</v>
      </c>
      <c r="EN61" s="33">
        <v>5020</v>
      </c>
      <c r="EO61" s="33">
        <v>5060</v>
      </c>
      <c r="EP61" s="33">
        <v>5010</v>
      </c>
      <c r="EQ61" s="33">
        <v>5040</v>
      </c>
      <c r="ER61" s="8">
        <v>67200</v>
      </c>
      <c r="ES61"/>
      <c r="ET61" s="31">
        <v>44190</v>
      </c>
      <c r="EU61" s="32">
        <v>0</v>
      </c>
      <c r="EV61" s="33">
        <v>1677</v>
      </c>
      <c r="EW61" s="33">
        <v>1698</v>
      </c>
      <c r="EX61" s="33">
        <v>1677</v>
      </c>
      <c r="EY61" s="33">
        <v>1697</v>
      </c>
      <c r="EZ61" s="8">
        <v>182400</v>
      </c>
      <c r="FA61"/>
      <c r="FB61" s="31">
        <v>44190</v>
      </c>
      <c r="FC61" s="32">
        <v>0</v>
      </c>
      <c r="FD61" s="33">
        <v>264</v>
      </c>
      <c r="FE61" s="33">
        <v>267</v>
      </c>
      <c r="FF61" s="33">
        <v>258</v>
      </c>
      <c r="FG61" s="33">
        <v>266</v>
      </c>
      <c r="FH61" s="8">
        <v>33600</v>
      </c>
      <c r="FJ61" s="31">
        <v>44190</v>
      </c>
      <c r="FK61" s="32">
        <v>0</v>
      </c>
      <c r="FL61" s="33">
        <v>1443</v>
      </c>
      <c r="FM61" s="33">
        <v>1453</v>
      </c>
      <c r="FN61" s="33">
        <v>1442</v>
      </c>
      <c r="FO61" s="33">
        <v>1447</v>
      </c>
      <c r="FP61" s="8">
        <v>91800</v>
      </c>
      <c r="FQ61"/>
      <c r="FR61" s="31">
        <v>44190</v>
      </c>
      <c r="FS61" s="32">
        <v>0</v>
      </c>
      <c r="FT61" s="33">
        <v>777</v>
      </c>
      <c r="FU61" s="33">
        <v>778</v>
      </c>
      <c r="FV61" s="33">
        <v>765</v>
      </c>
      <c r="FW61" s="33">
        <v>769</v>
      </c>
      <c r="FX61" s="8">
        <v>10200</v>
      </c>
      <c r="FY61"/>
      <c r="FZ61" s="31">
        <v>44190</v>
      </c>
      <c r="GA61" s="32">
        <v>0</v>
      </c>
      <c r="GB61" s="33">
        <v>653</v>
      </c>
      <c r="GC61" s="33">
        <v>669</v>
      </c>
      <c r="GD61" s="33">
        <v>653</v>
      </c>
      <c r="GE61" s="33">
        <v>655</v>
      </c>
      <c r="GF61" s="8">
        <v>55300</v>
      </c>
      <c r="GG61"/>
      <c r="GH61" s="31">
        <v>44190</v>
      </c>
      <c r="GI61" s="32">
        <v>0</v>
      </c>
      <c r="GJ61" s="33">
        <v>708</v>
      </c>
      <c r="GK61" s="33">
        <v>712</v>
      </c>
      <c r="GL61" s="33">
        <v>704</v>
      </c>
      <c r="GM61" s="33">
        <v>708</v>
      </c>
      <c r="GN61" s="8">
        <v>17100</v>
      </c>
      <c r="GO61"/>
      <c r="GP61" s="31">
        <v>44190</v>
      </c>
      <c r="GQ61" s="32">
        <v>0</v>
      </c>
      <c r="GR61" s="33">
        <v>2018</v>
      </c>
      <c r="GS61" s="33">
        <v>2050</v>
      </c>
      <c r="GT61" s="33">
        <v>1989</v>
      </c>
      <c r="GU61" s="33">
        <v>1998</v>
      </c>
      <c r="GV61" s="8">
        <v>26000</v>
      </c>
      <c r="GW61"/>
      <c r="GX61" s="31">
        <v>44190</v>
      </c>
      <c r="GY61" s="32">
        <v>0</v>
      </c>
      <c r="GZ61" s="33">
        <v>2018</v>
      </c>
      <c r="HA61" s="33">
        <v>2050</v>
      </c>
      <c r="HB61" s="33">
        <v>1989</v>
      </c>
      <c r="HC61" s="33">
        <v>1998</v>
      </c>
      <c r="HD61" s="8">
        <v>26000</v>
      </c>
      <c r="HE61"/>
      <c r="HF61" s="31">
        <v>44190</v>
      </c>
      <c r="HG61" s="32">
        <v>0</v>
      </c>
      <c r="HH61" s="33">
        <v>1558</v>
      </c>
      <c r="HI61" s="33">
        <v>1688</v>
      </c>
      <c r="HJ61" s="33">
        <v>1558</v>
      </c>
      <c r="HK61" s="33">
        <v>1668</v>
      </c>
      <c r="HL61" s="8">
        <v>117400</v>
      </c>
      <c r="HM61"/>
      <c r="HN61" s="31">
        <v>44190</v>
      </c>
      <c r="HO61" s="32">
        <v>0</v>
      </c>
      <c r="HP61" s="33">
        <v>502</v>
      </c>
      <c r="HQ61" s="33">
        <v>527</v>
      </c>
      <c r="HR61" s="33">
        <v>493</v>
      </c>
      <c r="HS61" s="33">
        <v>519</v>
      </c>
      <c r="HT61" s="8">
        <v>119900</v>
      </c>
      <c r="HU61"/>
      <c r="HV61" s="31">
        <v>44190</v>
      </c>
      <c r="HW61" s="32">
        <v>0</v>
      </c>
      <c r="HX61" s="33">
        <v>162</v>
      </c>
      <c r="HY61" s="33">
        <v>172</v>
      </c>
      <c r="HZ61" s="33">
        <v>162</v>
      </c>
      <c r="IA61" s="33">
        <v>171</v>
      </c>
      <c r="IB61" s="8">
        <v>359500</v>
      </c>
      <c r="IC61"/>
      <c r="ID61" s="31">
        <v>44190</v>
      </c>
      <c r="IE61" s="32">
        <v>0</v>
      </c>
      <c r="IF61" s="33">
        <v>1455</v>
      </c>
      <c r="IG61" s="33">
        <v>1455</v>
      </c>
      <c r="IH61" s="33">
        <v>1455</v>
      </c>
      <c r="II61" s="33">
        <v>1455</v>
      </c>
      <c r="IJ61" s="8">
        <v>100</v>
      </c>
    </row>
    <row r="62" spans="6:244">
      <c r="F62" s="31">
        <v>44193</v>
      </c>
      <c r="G62" s="32">
        <v>0</v>
      </c>
      <c r="H62" s="33">
        <v>2929</v>
      </c>
      <c r="I62" s="33">
        <v>2950</v>
      </c>
      <c r="J62" s="33">
        <v>2910</v>
      </c>
      <c r="K62" s="33">
        <v>2950</v>
      </c>
      <c r="L62" s="8">
        <v>22900</v>
      </c>
      <c r="M62"/>
      <c r="N62" s="31">
        <v>44193</v>
      </c>
      <c r="O62" s="32">
        <v>0</v>
      </c>
      <c r="P62" s="33">
        <v>422</v>
      </c>
      <c r="Q62" s="33">
        <v>424</v>
      </c>
      <c r="R62" s="33">
        <v>417</v>
      </c>
      <c r="S62" s="33">
        <v>420</v>
      </c>
      <c r="T62" s="8">
        <v>1536400</v>
      </c>
      <c r="U62"/>
      <c r="V62" s="31">
        <v>44193</v>
      </c>
      <c r="W62" s="32">
        <v>0</v>
      </c>
      <c r="X62" s="33">
        <v>2200</v>
      </c>
      <c r="Y62" s="33">
        <v>2216</v>
      </c>
      <c r="Z62" s="33">
        <v>2190</v>
      </c>
      <c r="AA62" s="33">
        <v>2206</v>
      </c>
      <c r="AB62" s="8">
        <v>161300</v>
      </c>
      <c r="AC62"/>
      <c r="AD62" s="31">
        <v>44193</v>
      </c>
      <c r="AE62" s="32">
        <v>0</v>
      </c>
      <c r="AF62" s="33">
        <v>980</v>
      </c>
      <c r="AG62" s="33">
        <v>980</v>
      </c>
      <c r="AH62" s="33">
        <v>980</v>
      </c>
      <c r="AI62" s="33">
        <v>980</v>
      </c>
      <c r="AJ62" s="8">
        <v>400</v>
      </c>
      <c r="AK62"/>
      <c r="AL62" s="31">
        <v>44193</v>
      </c>
      <c r="AM62" s="32">
        <v>0</v>
      </c>
      <c r="AN62" s="33">
        <v>1709</v>
      </c>
      <c r="AO62" s="33">
        <v>1738</v>
      </c>
      <c r="AP62" s="33">
        <v>1685</v>
      </c>
      <c r="AQ62" s="33">
        <v>1690</v>
      </c>
      <c r="AR62" s="8">
        <v>314700</v>
      </c>
      <c r="AS62"/>
      <c r="AT62" s="31">
        <v>44193</v>
      </c>
      <c r="AU62" s="32">
        <v>0</v>
      </c>
      <c r="AV62" s="33">
        <v>1560</v>
      </c>
      <c r="AW62" s="33">
        <v>1560</v>
      </c>
      <c r="AX62" s="33">
        <v>1545</v>
      </c>
      <c r="AY62" s="33">
        <v>1552</v>
      </c>
      <c r="AZ62" s="8">
        <v>5300</v>
      </c>
      <c r="BA62"/>
      <c r="BB62" s="31">
        <v>44193</v>
      </c>
      <c r="BC62" s="32">
        <v>0</v>
      </c>
      <c r="BD62" s="33">
        <v>3630</v>
      </c>
      <c r="BE62" s="33">
        <v>3630</v>
      </c>
      <c r="BF62" s="33">
        <v>3585</v>
      </c>
      <c r="BG62" s="33">
        <v>3615</v>
      </c>
      <c r="BH62" s="8">
        <v>59000</v>
      </c>
      <c r="BI62"/>
      <c r="BJ62" s="31">
        <v>44193</v>
      </c>
      <c r="BK62" s="32">
        <v>0</v>
      </c>
      <c r="BL62" s="33">
        <v>2120</v>
      </c>
      <c r="BM62" s="33">
        <v>2137</v>
      </c>
      <c r="BN62" s="33">
        <v>2087</v>
      </c>
      <c r="BO62" s="33">
        <v>2095</v>
      </c>
      <c r="BP62" s="8">
        <v>60700</v>
      </c>
      <c r="BQ62"/>
      <c r="BR62" s="31">
        <v>44193</v>
      </c>
      <c r="BS62" s="32">
        <v>0</v>
      </c>
      <c r="BT62" s="33">
        <v>1130</v>
      </c>
      <c r="BU62" s="33">
        <v>1155</v>
      </c>
      <c r="BV62" s="33">
        <v>1122</v>
      </c>
      <c r="BW62" s="33">
        <v>1154</v>
      </c>
      <c r="BX62" s="8">
        <v>5100</v>
      </c>
      <c r="BY62"/>
      <c r="BZ62" s="31">
        <v>44193</v>
      </c>
      <c r="CA62" s="32">
        <v>0</v>
      </c>
      <c r="CB62" s="33">
        <v>3330</v>
      </c>
      <c r="CC62" s="33">
        <v>3370</v>
      </c>
      <c r="CD62" s="33">
        <v>3320</v>
      </c>
      <c r="CE62" s="33">
        <v>3360</v>
      </c>
      <c r="CF62" s="8">
        <v>2000</v>
      </c>
      <c r="CH62" s="31">
        <v>44193</v>
      </c>
      <c r="CI62" s="32">
        <v>0</v>
      </c>
      <c r="CJ62" s="33">
        <v>906</v>
      </c>
      <c r="CK62" s="33">
        <v>919</v>
      </c>
      <c r="CL62" s="33">
        <v>902</v>
      </c>
      <c r="CM62" s="33">
        <v>909</v>
      </c>
      <c r="CN62" s="8">
        <v>5100</v>
      </c>
      <c r="CO62"/>
      <c r="CP62" s="31">
        <v>44193</v>
      </c>
      <c r="CQ62" s="32">
        <v>0</v>
      </c>
      <c r="CR62" s="33">
        <v>2148</v>
      </c>
      <c r="CS62" s="33">
        <v>2160</v>
      </c>
      <c r="CT62" s="33">
        <v>2144</v>
      </c>
      <c r="CU62" s="33">
        <v>2149</v>
      </c>
      <c r="CV62" s="8">
        <v>2000</v>
      </c>
      <c r="CW62"/>
      <c r="CX62" s="31">
        <v>44193</v>
      </c>
      <c r="CY62" s="32">
        <v>0</v>
      </c>
      <c r="CZ62" s="33">
        <v>705</v>
      </c>
      <c r="DA62" s="33">
        <v>710</v>
      </c>
      <c r="DB62" s="33">
        <v>690</v>
      </c>
      <c r="DC62" s="33">
        <v>691</v>
      </c>
      <c r="DD62" s="8">
        <v>7500</v>
      </c>
      <c r="DE62"/>
      <c r="DF62" s="31">
        <v>44193</v>
      </c>
      <c r="DG62" s="32">
        <v>0</v>
      </c>
      <c r="DH62" s="33">
        <v>255</v>
      </c>
      <c r="DI62" s="33">
        <v>326</v>
      </c>
      <c r="DJ62" s="33">
        <v>253</v>
      </c>
      <c r="DK62" s="33">
        <v>284</v>
      </c>
      <c r="DL62" s="8">
        <v>2283100</v>
      </c>
      <c r="DM62"/>
      <c r="DN62" s="31">
        <v>44193</v>
      </c>
      <c r="DO62" s="32">
        <v>0</v>
      </c>
      <c r="DP62" s="33">
        <v>587</v>
      </c>
      <c r="DQ62" s="33">
        <v>589</v>
      </c>
      <c r="DR62" s="33">
        <v>576</v>
      </c>
      <c r="DS62" s="33">
        <v>587</v>
      </c>
      <c r="DT62" s="8">
        <v>37500</v>
      </c>
      <c r="DU62"/>
      <c r="DV62" s="31">
        <v>44193</v>
      </c>
      <c r="DW62" s="32">
        <v>0</v>
      </c>
      <c r="DX62" s="33">
        <v>4850</v>
      </c>
      <c r="DY62" s="33">
        <v>4900</v>
      </c>
      <c r="DZ62" s="33">
        <v>4730</v>
      </c>
      <c r="EA62" s="33">
        <v>4770</v>
      </c>
      <c r="EB62" s="8">
        <v>595100</v>
      </c>
      <c r="EC62"/>
      <c r="ED62" s="31">
        <v>44193</v>
      </c>
      <c r="EE62" s="32">
        <v>0</v>
      </c>
      <c r="EF62" s="33">
        <v>2200</v>
      </c>
      <c r="EG62" s="33">
        <v>2230</v>
      </c>
      <c r="EH62" s="33">
        <v>2193</v>
      </c>
      <c r="EI62" s="33">
        <v>2225</v>
      </c>
      <c r="EJ62" s="8">
        <v>21000</v>
      </c>
      <c r="EK62"/>
      <c r="EL62" s="31">
        <v>44193</v>
      </c>
      <c r="EM62" s="32">
        <v>0</v>
      </c>
      <c r="EN62" s="33">
        <v>5070</v>
      </c>
      <c r="EO62" s="33">
        <v>5080</v>
      </c>
      <c r="EP62" s="33">
        <v>5020</v>
      </c>
      <c r="EQ62" s="33">
        <v>5030</v>
      </c>
      <c r="ER62" s="8">
        <v>95700</v>
      </c>
      <c r="ES62"/>
      <c r="ET62" s="31">
        <v>44193</v>
      </c>
      <c r="EU62" s="32">
        <v>0</v>
      </c>
      <c r="EV62" s="33">
        <v>1700</v>
      </c>
      <c r="EW62" s="33">
        <v>1737</v>
      </c>
      <c r="EX62" s="33">
        <v>1693</v>
      </c>
      <c r="EY62" s="33">
        <v>1713</v>
      </c>
      <c r="EZ62" s="8">
        <v>388300</v>
      </c>
      <c r="FA62"/>
      <c r="FB62" s="31">
        <v>44193</v>
      </c>
      <c r="FC62" s="32">
        <v>0</v>
      </c>
      <c r="FD62" s="33">
        <v>270</v>
      </c>
      <c r="FE62" s="33">
        <v>314</v>
      </c>
      <c r="FF62" s="33">
        <v>269</v>
      </c>
      <c r="FG62" s="33">
        <v>285</v>
      </c>
      <c r="FH62" s="8">
        <v>902700</v>
      </c>
      <c r="FJ62" s="31">
        <v>44193</v>
      </c>
      <c r="FK62" s="32">
        <v>0</v>
      </c>
      <c r="FL62" s="33">
        <v>1442</v>
      </c>
      <c r="FM62" s="33">
        <v>1455</v>
      </c>
      <c r="FN62" s="33">
        <v>1436</v>
      </c>
      <c r="FO62" s="33">
        <v>1438</v>
      </c>
      <c r="FP62" s="8">
        <v>174400</v>
      </c>
      <c r="FQ62"/>
      <c r="FR62" s="31">
        <v>44193</v>
      </c>
      <c r="FS62" s="32">
        <v>0</v>
      </c>
      <c r="FT62" s="33">
        <v>770</v>
      </c>
      <c r="FU62" s="33">
        <v>779</v>
      </c>
      <c r="FV62" s="33">
        <v>720</v>
      </c>
      <c r="FW62" s="33">
        <v>720</v>
      </c>
      <c r="FX62" s="8">
        <v>20200</v>
      </c>
      <c r="FY62"/>
      <c r="FZ62" s="31">
        <v>44193</v>
      </c>
      <c r="GA62" s="32">
        <v>0</v>
      </c>
      <c r="GB62" s="33">
        <v>655</v>
      </c>
      <c r="GC62" s="33">
        <v>663</v>
      </c>
      <c r="GD62" s="33">
        <v>644</v>
      </c>
      <c r="GE62" s="33">
        <v>648</v>
      </c>
      <c r="GF62" s="8">
        <v>92100</v>
      </c>
      <c r="GG62"/>
      <c r="GH62" s="31">
        <v>44193</v>
      </c>
      <c r="GI62" s="32">
        <v>0</v>
      </c>
      <c r="GJ62" s="33">
        <v>702</v>
      </c>
      <c r="GK62" s="33">
        <v>709</v>
      </c>
      <c r="GL62" s="33">
        <v>686</v>
      </c>
      <c r="GM62" s="33">
        <v>689</v>
      </c>
      <c r="GN62" s="8">
        <v>53000</v>
      </c>
      <c r="GO62"/>
      <c r="GP62" s="31">
        <v>44193</v>
      </c>
      <c r="GQ62" s="32">
        <v>0</v>
      </c>
      <c r="GR62" s="33">
        <v>2014</v>
      </c>
      <c r="GS62" s="33">
        <v>2045</v>
      </c>
      <c r="GT62" s="33">
        <v>1982</v>
      </c>
      <c r="GU62" s="33">
        <v>1995</v>
      </c>
      <c r="GV62" s="8">
        <v>35600</v>
      </c>
      <c r="GW62"/>
      <c r="GX62" s="31">
        <v>44193</v>
      </c>
      <c r="GY62" s="32">
        <v>0</v>
      </c>
      <c r="GZ62" s="33">
        <v>2014</v>
      </c>
      <c r="HA62" s="33">
        <v>2045</v>
      </c>
      <c r="HB62" s="33">
        <v>1982</v>
      </c>
      <c r="HC62" s="33">
        <v>1995</v>
      </c>
      <c r="HD62" s="8">
        <v>35600</v>
      </c>
      <c r="HE62"/>
      <c r="HF62" s="31">
        <v>44193</v>
      </c>
      <c r="HG62" s="32">
        <v>0</v>
      </c>
      <c r="HH62" s="33">
        <v>1668</v>
      </c>
      <c r="HI62" s="33">
        <v>1711</v>
      </c>
      <c r="HJ62" s="33">
        <v>1646</v>
      </c>
      <c r="HK62" s="33">
        <v>1708</v>
      </c>
      <c r="HL62" s="8">
        <v>107500</v>
      </c>
      <c r="HM62"/>
      <c r="HN62" s="31">
        <v>44193</v>
      </c>
      <c r="HO62" s="32">
        <v>0</v>
      </c>
      <c r="HP62" s="33">
        <v>535</v>
      </c>
      <c r="HQ62" s="33">
        <v>538</v>
      </c>
      <c r="HR62" s="33">
        <v>516</v>
      </c>
      <c r="HS62" s="33">
        <v>520</v>
      </c>
      <c r="HT62" s="8">
        <v>113300</v>
      </c>
      <c r="HU62"/>
      <c r="HV62" s="31">
        <v>44193</v>
      </c>
      <c r="HW62" s="32">
        <v>0</v>
      </c>
      <c r="HX62" s="33">
        <v>169</v>
      </c>
      <c r="HY62" s="33">
        <v>169</v>
      </c>
      <c r="HZ62" s="33">
        <v>164</v>
      </c>
      <c r="IA62" s="33">
        <v>165</v>
      </c>
      <c r="IB62" s="8">
        <v>434000</v>
      </c>
      <c r="IC62"/>
      <c r="ID62" s="31">
        <v>44193</v>
      </c>
      <c r="IE62" s="32">
        <v>0</v>
      </c>
      <c r="IF62" s="33">
        <v>1433</v>
      </c>
      <c r="IG62" s="33">
        <v>1433</v>
      </c>
      <c r="IH62" s="33">
        <v>1432</v>
      </c>
      <c r="II62" s="33">
        <v>1432</v>
      </c>
      <c r="IJ62" s="8">
        <v>200</v>
      </c>
    </row>
    <row r="63" spans="6:244">
      <c r="F63" s="31">
        <v>44194</v>
      </c>
      <c r="G63" s="32">
        <v>0</v>
      </c>
      <c r="H63" s="33">
        <v>2948</v>
      </c>
      <c r="I63" s="33">
        <v>2963</v>
      </c>
      <c r="J63" s="33">
        <v>2945</v>
      </c>
      <c r="K63" s="33">
        <v>2961</v>
      </c>
      <c r="L63" s="8">
        <v>15100</v>
      </c>
      <c r="M63"/>
      <c r="N63" s="31">
        <v>44194</v>
      </c>
      <c r="O63" s="32">
        <v>0</v>
      </c>
      <c r="P63" s="33">
        <v>420</v>
      </c>
      <c r="Q63" s="33">
        <v>428</v>
      </c>
      <c r="R63" s="33">
        <v>419</v>
      </c>
      <c r="S63" s="33">
        <v>428</v>
      </c>
      <c r="T63" s="8">
        <v>2182500</v>
      </c>
      <c r="U63"/>
      <c r="V63" s="31">
        <v>44194</v>
      </c>
      <c r="W63" s="32">
        <v>0</v>
      </c>
      <c r="X63" s="33">
        <v>2226</v>
      </c>
      <c r="Y63" s="33">
        <v>2239</v>
      </c>
      <c r="Z63" s="33">
        <v>2212</v>
      </c>
      <c r="AA63" s="33">
        <v>2236</v>
      </c>
      <c r="AB63" s="8">
        <v>167700</v>
      </c>
      <c r="AC63"/>
      <c r="AD63" s="31">
        <v>44194</v>
      </c>
      <c r="AE63" s="32">
        <v>0</v>
      </c>
      <c r="AF63" s="33">
        <v>987</v>
      </c>
      <c r="AG63" s="33">
        <v>1001</v>
      </c>
      <c r="AH63" s="33">
        <v>983</v>
      </c>
      <c r="AI63" s="33">
        <v>986</v>
      </c>
      <c r="AJ63" s="8">
        <v>1400</v>
      </c>
      <c r="AK63"/>
      <c r="AL63" s="31">
        <v>44194</v>
      </c>
      <c r="AM63" s="32">
        <v>0</v>
      </c>
      <c r="AN63" s="33">
        <v>1720</v>
      </c>
      <c r="AO63" s="33">
        <v>1721</v>
      </c>
      <c r="AP63" s="33">
        <v>1699</v>
      </c>
      <c r="AQ63" s="33">
        <v>1705</v>
      </c>
      <c r="AR63" s="8">
        <v>91900</v>
      </c>
      <c r="AS63"/>
      <c r="AT63" s="31">
        <v>44194</v>
      </c>
      <c r="AU63" s="32">
        <v>0</v>
      </c>
      <c r="AV63" s="33">
        <v>1564</v>
      </c>
      <c r="AW63" s="33">
        <v>1596</v>
      </c>
      <c r="AX63" s="33">
        <v>1556</v>
      </c>
      <c r="AY63" s="33">
        <v>1596</v>
      </c>
      <c r="AZ63" s="8">
        <v>4800</v>
      </c>
      <c r="BA63"/>
      <c r="BB63" s="31">
        <v>44194</v>
      </c>
      <c r="BC63" s="32">
        <v>0</v>
      </c>
      <c r="BD63" s="33">
        <v>3620</v>
      </c>
      <c r="BE63" s="33">
        <v>3635</v>
      </c>
      <c r="BF63" s="33">
        <v>3585</v>
      </c>
      <c r="BG63" s="33">
        <v>3625</v>
      </c>
      <c r="BH63" s="8">
        <v>48300</v>
      </c>
      <c r="BI63"/>
      <c r="BJ63" s="31">
        <v>44194</v>
      </c>
      <c r="BK63" s="32">
        <v>0</v>
      </c>
      <c r="BL63" s="33">
        <v>2108</v>
      </c>
      <c r="BM63" s="33">
        <v>2110</v>
      </c>
      <c r="BN63" s="33">
        <v>2082</v>
      </c>
      <c r="BO63" s="33">
        <v>2107</v>
      </c>
      <c r="BP63" s="8">
        <v>49100</v>
      </c>
      <c r="BQ63"/>
      <c r="BR63" s="31">
        <v>44194</v>
      </c>
      <c r="BS63" s="32">
        <v>0</v>
      </c>
      <c r="BT63" s="33">
        <v>1159</v>
      </c>
      <c r="BU63" s="33">
        <v>1160</v>
      </c>
      <c r="BV63" s="33">
        <v>1140</v>
      </c>
      <c r="BW63" s="33">
        <v>1159</v>
      </c>
      <c r="BX63" s="8">
        <v>6600</v>
      </c>
      <c r="BY63"/>
      <c r="BZ63" s="31">
        <v>44194</v>
      </c>
      <c r="CA63" s="32">
        <v>0</v>
      </c>
      <c r="CB63" s="33">
        <v>3375</v>
      </c>
      <c r="CC63" s="33">
        <v>3395</v>
      </c>
      <c r="CD63" s="33">
        <v>3330</v>
      </c>
      <c r="CE63" s="33">
        <v>3385</v>
      </c>
      <c r="CF63" s="8">
        <v>2600</v>
      </c>
      <c r="CH63" s="31">
        <v>44194</v>
      </c>
      <c r="CI63" s="32">
        <v>0</v>
      </c>
      <c r="CJ63" s="33">
        <v>909</v>
      </c>
      <c r="CK63" s="33">
        <v>945</v>
      </c>
      <c r="CL63" s="33">
        <v>909</v>
      </c>
      <c r="CM63" s="33">
        <v>945</v>
      </c>
      <c r="CN63" s="8">
        <v>2800</v>
      </c>
      <c r="CO63"/>
      <c r="CP63" s="31">
        <v>44194</v>
      </c>
      <c r="CQ63" s="32">
        <v>0</v>
      </c>
      <c r="CR63" s="33">
        <v>2150</v>
      </c>
      <c r="CS63" s="33">
        <v>2175</v>
      </c>
      <c r="CT63" s="33">
        <v>2150</v>
      </c>
      <c r="CU63" s="33">
        <v>2175</v>
      </c>
      <c r="CV63" s="8">
        <v>1600</v>
      </c>
      <c r="CW63"/>
      <c r="CX63" s="31">
        <v>44194</v>
      </c>
      <c r="CY63" s="32">
        <v>0</v>
      </c>
      <c r="CZ63" s="33">
        <v>691</v>
      </c>
      <c r="DA63" s="33">
        <v>708</v>
      </c>
      <c r="DB63" s="33">
        <v>691</v>
      </c>
      <c r="DC63" s="33">
        <v>697</v>
      </c>
      <c r="DD63" s="8">
        <v>3200</v>
      </c>
      <c r="DE63"/>
      <c r="DF63" s="31">
        <v>44194</v>
      </c>
      <c r="DG63" s="32">
        <v>0</v>
      </c>
      <c r="DH63" s="33">
        <v>280</v>
      </c>
      <c r="DI63" s="33">
        <v>301</v>
      </c>
      <c r="DJ63" s="33">
        <v>260</v>
      </c>
      <c r="DK63" s="33">
        <v>289</v>
      </c>
      <c r="DL63" s="8">
        <v>643500</v>
      </c>
      <c r="DM63"/>
      <c r="DN63" s="31">
        <v>44194</v>
      </c>
      <c r="DO63" s="32">
        <v>0</v>
      </c>
      <c r="DP63" s="33">
        <v>583</v>
      </c>
      <c r="DQ63" s="33">
        <v>593</v>
      </c>
      <c r="DR63" s="33">
        <v>582</v>
      </c>
      <c r="DS63" s="33">
        <v>591</v>
      </c>
      <c r="DT63" s="8">
        <v>8200</v>
      </c>
      <c r="DU63"/>
      <c r="DV63" s="31">
        <v>44194</v>
      </c>
      <c r="DW63" s="32">
        <v>0</v>
      </c>
      <c r="DX63" s="33">
        <v>4760</v>
      </c>
      <c r="DY63" s="33">
        <v>4940</v>
      </c>
      <c r="DZ63" s="33">
        <v>4755</v>
      </c>
      <c r="EA63" s="33">
        <v>4805</v>
      </c>
      <c r="EB63" s="8">
        <v>538500</v>
      </c>
      <c r="EC63"/>
      <c r="ED63" s="31">
        <v>44194</v>
      </c>
      <c r="EE63" s="32">
        <v>0</v>
      </c>
      <c r="EF63" s="33">
        <v>2170</v>
      </c>
      <c r="EG63" s="33">
        <v>2205</v>
      </c>
      <c r="EH63" s="33">
        <v>2119</v>
      </c>
      <c r="EI63" s="33">
        <v>2184</v>
      </c>
      <c r="EJ63" s="8">
        <v>26700</v>
      </c>
      <c r="EK63"/>
      <c r="EL63" s="31">
        <v>44194</v>
      </c>
      <c r="EM63" s="32">
        <v>0</v>
      </c>
      <c r="EN63" s="33">
        <v>5020</v>
      </c>
      <c r="EO63" s="33">
        <v>5060</v>
      </c>
      <c r="EP63" s="33">
        <v>5000</v>
      </c>
      <c r="EQ63" s="33">
        <v>5060</v>
      </c>
      <c r="ER63" s="8">
        <v>107500</v>
      </c>
      <c r="ES63"/>
      <c r="ET63" s="31">
        <v>44194</v>
      </c>
      <c r="EU63" s="32">
        <v>0</v>
      </c>
      <c r="EV63" s="33">
        <v>1753</v>
      </c>
      <c r="EW63" s="33">
        <v>1773</v>
      </c>
      <c r="EX63" s="33">
        <v>1735</v>
      </c>
      <c r="EY63" s="33">
        <v>1746</v>
      </c>
      <c r="EZ63" s="8">
        <v>359600</v>
      </c>
      <c r="FA63"/>
      <c r="FB63" s="31">
        <v>44194</v>
      </c>
      <c r="FC63" s="32">
        <v>0</v>
      </c>
      <c r="FD63" s="33">
        <v>282</v>
      </c>
      <c r="FE63" s="33">
        <v>315</v>
      </c>
      <c r="FF63" s="33">
        <v>282</v>
      </c>
      <c r="FG63" s="33">
        <v>296</v>
      </c>
      <c r="FH63" s="8">
        <v>931900</v>
      </c>
      <c r="FJ63" s="31">
        <v>44194</v>
      </c>
      <c r="FK63" s="32">
        <v>0</v>
      </c>
      <c r="FL63" s="33">
        <v>1440</v>
      </c>
      <c r="FM63" s="33">
        <v>1462</v>
      </c>
      <c r="FN63" s="33">
        <v>1436</v>
      </c>
      <c r="FO63" s="33">
        <v>1451</v>
      </c>
      <c r="FP63" s="8">
        <v>175100</v>
      </c>
      <c r="FQ63"/>
      <c r="FR63" s="31">
        <v>44194</v>
      </c>
      <c r="FS63" s="32">
        <v>0</v>
      </c>
      <c r="FT63" s="33">
        <v>726</v>
      </c>
      <c r="FU63" s="33">
        <v>750</v>
      </c>
      <c r="FV63" s="33">
        <v>721</v>
      </c>
      <c r="FW63" s="33">
        <v>721</v>
      </c>
      <c r="FX63" s="8">
        <v>28100</v>
      </c>
      <c r="FY63"/>
      <c r="FZ63" s="31">
        <v>44194</v>
      </c>
      <c r="GA63" s="32">
        <v>0</v>
      </c>
      <c r="GB63" s="33">
        <v>635</v>
      </c>
      <c r="GC63" s="33">
        <v>655</v>
      </c>
      <c r="GD63" s="33">
        <v>635</v>
      </c>
      <c r="GE63" s="33">
        <v>650</v>
      </c>
      <c r="GF63" s="8">
        <v>65400</v>
      </c>
      <c r="GG63"/>
      <c r="GH63" s="31">
        <v>44194</v>
      </c>
      <c r="GI63" s="32">
        <v>0</v>
      </c>
      <c r="GJ63" s="33">
        <v>690</v>
      </c>
      <c r="GK63" s="33">
        <v>700</v>
      </c>
      <c r="GL63" s="33">
        <v>689</v>
      </c>
      <c r="GM63" s="33">
        <v>699</v>
      </c>
      <c r="GN63" s="8">
        <v>22600</v>
      </c>
      <c r="GO63"/>
      <c r="GP63" s="31">
        <v>44194</v>
      </c>
      <c r="GQ63" s="32">
        <v>0</v>
      </c>
      <c r="GR63" s="33">
        <v>1980</v>
      </c>
      <c r="GS63" s="33">
        <v>2040</v>
      </c>
      <c r="GT63" s="33">
        <v>1970</v>
      </c>
      <c r="GU63" s="33">
        <v>2007</v>
      </c>
      <c r="GV63" s="8">
        <v>40300</v>
      </c>
      <c r="GW63"/>
      <c r="GX63" s="31">
        <v>44194</v>
      </c>
      <c r="GY63" s="32">
        <v>0</v>
      </c>
      <c r="GZ63" s="33">
        <v>1980</v>
      </c>
      <c r="HA63" s="33">
        <v>2040</v>
      </c>
      <c r="HB63" s="33">
        <v>1970</v>
      </c>
      <c r="HC63" s="33">
        <v>2007</v>
      </c>
      <c r="HD63" s="8">
        <v>40300</v>
      </c>
      <c r="HE63"/>
      <c r="HF63" s="31">
        <v>44194</v>
      </c>
      <c r="HG63" s="32">
        <v>0</v>
      </c>
      <c r="HH63" s="33">
        <v>1701</v>
      </c>
      <c r="HI63" s="33">
        <v>1762</v>
      </c>
      <c r="HJ63" s="33">
        <v>1693</v>
      </c>
      <c r="HK63" s="33">
        <v>1740</v>
      </c>
      <c r="HL63" s="8">
        <v>79900</v>
      </c>
      <c r="HM63"/>
      <c r="HN63" s="31">
        <v>44194</v>
      </c>
      <c r="HO63" s="32">
        <v>0</v>
      </c>
      <c r="HP63" s="33">
        <v>516</v>
      </c>
      <c r="HQ63" s="33">
        <v>524</v>
      </c>
      <c r="HR63" s="33">
        <v>509</v>
      </c>
      <c r="HS63" s="33">
        <v>520</v>
      </c>
      <c r="HT63" s="8">
        <v>51600</v>
      </c>
      <c r="HU63"/>
      <c r="HV63" s="31">
        <v>44194</v>
      </c>
      <c r="HW63" s="32">
        <v>0</v>
      </c>
      <c r="HX63" s="33">
        <v>165</v>
      </c>
      <c r="HY63" s="33">
        <v>171</v>
      </c>
      <c r="HZ63" s="33">
        <v>164</v>
      </c>
      <c r="IA63" s="33">
        <v>171</v>
      </c>
      <c r="IB63" s="8">
        <v>182100</v>
      </c>
      <c r="IC63"/>
      <c r="ID63" s="31">
        <v>44194</v>
      </c>
      <c r="IE63" s="32">
        <v>0</v>
      </c>
      <c r="IF63" s="33">
        <v>1500</v>
      </c>
      <c r="IG63" s="33">
        <v>1500</v>
      </c>
      <c r="IH63" s="33">
        <v>1500</v>
      </c>
      <c r="II63" s="33">
        <v>1500</v>
      </c>
      <c r="IJ63" s="8">
        <v>1000</v>
      </c>
    </row>
    <row r="64" spans="6:244">
      <c r="F64" s="31">
        <v>44195</v>
      </c>
      <c r="G64" s="32">
        <v>0</v>
      </c>
      <c r="H64" s="33">
        <v>2947</v>
      </c>
      <c r="I64" s="33">
        <v>2960</v>
      </c>
      <c r="J64" s="33">
        <v>2923</v>
      </c>
      <c r="K64" s="33">
        <v>2951</v>
      </c>
      <c r="L64" s="8">
        <v>11100</v>
      </c>
      <c r="M64"/>
      <c r="N64" s="31">
        <v>44195</v>
      </c>
      <c r="O64" s="32">
        <v>0</v>
      </c>
      <c r="P64" s="33">
        <v>430</v>
      </c>
      <c r="Q64" s="33">
        <v>430</v>
      </c>
      <c r="R64" s="33">
        <v>425</v>
      </c>
      <c r="S64" s="33">
        <v>426</v>
      </c>
      <c r="T64" s="8">
        <v>1870700</v>
      </c>
      <c r="U64"/>
      <c r="V64" s="31">
        <v>44195</v>
      </c>
      <c r="W64" s="32">
        <v>0</v>
      </c>
      <c r="X64" s="33">
        <v>2244</v>
      </c>
      <c r="Y64" s="33">
        <v>2246</v>
      </c>
      <c r="Z64" s="33">
        <v>2220</v>
      </c>
      <c r="AA64" s="33">
        <v>2220</v>
      </c>
      <c r="AB64" s="8">
        <v>140500</v>
      </c>
      <c r="AC64"/>
      <c r="AD64" s="31">
        <v>44195</v>
      </c>
      <c r="AE64" s="32">
        <v>0</v>
      </c>
      <c r="AF64" s="33">
        <v>975</v>
      </c>
      <c r="AG64" s="33">
        <v>988</v>
      </c>
      <c r="AH64" s="33">
        <v>975</v>
      </c>
      <c r="AI64" s="33">
        <v>988</v>
      </c>
      <c r="AJ64" s="8">
        <v>800</v>
      </c>
      <c r="AK64"/>
      <c r="AL64" s="31">
        <v>44195</v>
      </c>
      <c r="AM64" s="32">
        <v>0</v>
      </c>
      <c r="AN64" s="33">
        <v>1700</v>
      </c>
      <c r="AO64" s="33">
        <v>1713</v>
      </c>
      <c r="AP64" s="33">
        <v>1693</v>
      </c>
      <c r="AQ64" s="33">
        <v>1693</v>
      </c>
      <c r="AR64" s="8">
        <v>68600</v>
      </c>
      <c r="AS64"/>
      <c r="AT64" s="31">
        <v>44195</v>
      </c>
      <c r="AU64" s="32">
        <v>0</v>
      </c>
      <c r="AV64" s="33">
        <v>1590</v>
      </c>
      <c r="AW64" s="33">
        <v>1590</v>
      </c>
      <c r="AX64" s="33">
        <v>1555</v>
      </c>
      <c r="AY64" s="33">
        <v>1575</v>
      </c>
      <c r="AZ64" s="8">
        <v>3200</v>
      </c>
      <c r="BA64"/>
      <c r="BB64" s="31">
        <v>44195</v>
      </c>
      <c r="BC64" s="32">
        <v>0</v>
      </c>
      <c r="BD64" s="33">
        <v>3610</v>
      </c>
      <c r="BE64" s="33">
        <v>3610</v>
      </c>
      <c r="BF64" s="33">
        <v>3565</v>
      </c>
      <c r="BG64" s="33">
        <v>3575</v>
      </c>
      <c r="BH64" s="8">
        <v>64300</v>
      </c>
      <c r="BI64"/>
      <c r="BJ64" s="31">
        <v>44195</v>
      </c>
      <c r="BK64" s="32">
        <v>0</v>
      </c>
      <c r="BL64" s="33">
        <v>2099</v>
      </c>
      <c r="BM64" s="33">
        <v>2102</v>
      </c>
      <c r="BN64" s="33">
        <v>2086</v>
      </c>
      <c r="BO64" s="33">
        <v>2087</v>
      </c>
      <c r="BP64" s="8">
        <v>44500</v>
      </c>
      <c r="BQ64"/>
      <c r="BR64" s="31">
        <v>44195</v>
      </c>
      <c r="BS64" s="32">
        <v>0</v>
      </c>
      <c r="BT64" s="33">
        <v>1169</v>
      </c>
      <c r="BU64" s="33">
        <v>1197</v>
      </c>
      <c r="BV64" s="33">
        <v>1158</v>
      </c>
      <c r="BW64" s="33">
        <v>1175</v>
      </c>
      <c r="BX64" s="8">
        <v>8800</v>
      </c>
      <c r="BY64"/>
      <c r="BZ64" s="31">
        <v>44195</v>
      </c>
      <c r="CA64" s="32">
        <v>0</v>
      </c>
      <c r="CB64" s="33">
        <v>3390</v>
      </c>
      <c r="CC64" s="33">
        <v>3490</v>
      </c>
      <c r="CD64" s="33">
        <v>3380</v>
      </c>
      <c r="CE64" s="33">
        <v>3450</v>
      </c>
      <c r="CF64" s="8">
        <v>4800</v>
      </c>
      <c r="CH64" s="31">
        <v>44195</v>
      </c>
      <c r="CI64" s="32">
        <v>0</v>
      </c>
      <c r="CJ64" s="33">
        <v>945</v>
      </c>
      <c r="CK64" s="33">
        <v>945</v>
      </c>
      <c r="CL64" s="33">
        <v>945</v>
      </c>
      <c r="CM64" s="33">
        <v>945</v>
      </c>
      <c r="CN64" s="8">
        <v>0</v>
      </c>
      <c r="CO64"/>
      <c r="CP64" s="31">
        <v>44195</v>
      </c>
      <c r="CQ64" s="32">
        <v>0</v>
      </c>
      <c r="CR64" s="33">
        <v>2171</v>
      </c>
      <c r="CS64" s="33">
        <v>2182</v>
      </c>
      <c r="CT64" s="33">
        <v>2171</v>
      </c>
      <c r="CU64" s="33">
        <v>2182</v>
      </c>
      <c r="CV64" s="8">
        <v>900</v>
      </c>
      <c r="CW64"/>
      <c r="CX64" s="31">
        <v>44195</v>
      </c>
      <c r="CY64" s="32">
        <v>0</v>
      </c>
      <c r="CZ64" s="33">
        <v>703</v>
      </c>
      <c r="DA64" s="33">
        <v>703</v>
      </c>
      <c r="DB64" s="33">
        <v>695</v>
      </c>
      <c r="DC64" s="33">
        <v>700</v>
      </c>
      <c r="DD64" s="8">
        <v>2300</v>
      </c>
      <c r="DE64"/>
      <c r="DF64" s="31">
        <v>44195</v>
      </c>
      <c r="DG64" s="32">
        <v>0</v>
      </c>
      <c r="DH64" s="33">
        <v>281</v>
      </c>
      <c r="DI64" s="33">
        <v>288</v>
      </c>
      <c r="DJ64" s="33">
        <v>270</v>
      </c>
      <c r="DK64" s="33">
        <v>273</v>
      </c>
      <c r="DL64" s="8">
        <v>220000</v>
      </c>
      <c r="DM64"/>
      <c r="DN64" s="31">
        <v>44195</v>
      </c>
      <c r="DO64" s="32">
        <v>0</v>
      </c>
      <c r="DP64" s="33">
        <v>590</v>
      </c>
      <c r="DQ64" s="33">
        <v>600</v>
      </c>
      <c r="DR64" s="33">
        <v>590</v>
      </c>
      <c r="DS64" s="33">
        <v>600</v>
      </c>
      <c r="DT64" s="8">
        <v>7600</v>
      </c>
      <c r="DU64"/>
      <c r="DV64" s="31">
        <v>44195</v>
      </c>
      <c r="DW64" s="32">
        <v>0</v>
      </c>
      <c r="DX64" s="33">
        <v>4790</v>
      </c>
      <c r="DY64" s="33">
        <v>4920</v>
      </c>
      <c r="DZ64" s="33">
        <v>4705</v>
      </c>
      <c r="EA64" s="33">
        <v>4745</v>
      </c>
      <c r="EB64" s="8">
        <v>801900</v>
      </c>
      <c r="EC64"/>
      <c r="ED64" s="31">
        <v>44195</v>
      </c>
      <c r="EE64" s="32">
        <v>0</v>
      </c>
      <c r="EF64" s="33">
        <v>2162</v>
      </c>
      <c r="EG64" s="33">
        <v>2194</v>
      </c>
      <c r="EH64" s="33">
        <v>2122</v>
      </c>
      <c r="EI64" s="33">
        <v>2164</v>
      </c>
      <c r="EJ64" s="8">
        <v>16200</v>
      </c>
      <c r="EK64"/>
      <c r="EL64" s="31">
        <v>44195</v>
      </c>
      <c r="EM64" s="32">
        <v>0</v>
      </c>
      <c r="EN64" s="33">
        <v>5010</v>
      </c>
      <c r="EO64" s="33">
        <v>5040</v>
      </c>
      <c r="EP64" s="33">
        <v>4980</v>
      </c>
      <c r="EQ64" s="33">
        <v>5010</v>
      </c>
      <c r="ER64" s="8">
        <v>99900</v>
      </c>
      <c r="ES64"/>
      <c r="ET64" s="31">
        <v>44195</v>
      </c>
      <c r="EU64" s="32">
        <v>0</v>
      </c>
      <c r="EV64" s="33">
        <v>1746</v>
      </c>
      <c r="EW64" s="33">
        <v>1774</v>
      </c>
      <c r="EX64" s="33">
        <v>1729</v>
      </c>
      <c r="EY64" s="33">
        <v>1768</v>
      </c>
      <c r="EZ64" s="8">
        <v>272600</v>
      </c>
      <c r="FA64"/>
      <c r="FB64" s="31">
        <v>44195</v>
      </c>
      <c r="FC64" s="32">
        <v>0</v>
      </c>
      <c r="FD64" s="33">
        <v>297</v>
      </c>
      <c r="FE64" s="33">
        <v>308</v>
      </c>
      <c r="FF64" s="33">
        <v>291</v>
      </c>
      <c r="FG64" s="33">
        <v>299</v>
      </c>
      <c r="FH64" s="8">
        <v>202600</v>
      </c>
      <c r="FJ64" s="31">
        <v>44195</v>
      </c>
      <c r="FK64" s="32">
        <v>0</v>
      </c>
      <c r="FL64" s="33">
        <v>1448</v>
      </c>
      <c r="FM64" s="33">
        <v>1473</v>
      </c>
      <c r="FN64" s="33">
        <v>1439</v>
      </c>
      <c r="FO64" s="33">
        <v>1472</v>
      </c>
      <c r="FP64" s="8">
        <v>244000</v>
      </c>
      <c r="FQ64"/>
      <c r="FR64" s="31">
        <v>44195</v>
      </c>
      <c r="FS64" s="32">
        <v>0</v>
      </c>
      <c r="FT64" s="33">
        <v>720</v>
      </c>
      <c r="FU64" s="33">
        <v>739</v>
      </c>
      <c r="FV64" s="33">
        <v>720</v>
      </c>
      <c r="FW64" s="33">
        <v>726</v>
      </c>
      <c r="FX64" s="8">
        <v>9100</v>
      </c>
      <c r="FY64"/>
      <c r="FZ64" s="31">
        <v>44195</v>
      </c>
      <c r="GA64" s="32">
        <v>0</v>
      </c>
      <c r="GB64" s="33">
        <v>654</v>
      </c>
      <c r="GC64" s="33">
        <v>657</v>
      </c>
      <c r="GD64" s="33">
        <v>643</v>
      </c>
      <c r="GE64" s="33">
        <v>649</v>
      </c>
      <c r="GF64" s="8">
        <v>55300</v>
      </c>
      <c r="GG64"/>
      <c r="GH64" s="31">
        <v>44195</v>
      </c>
      <c r="GI64" s="32">
        <v>0</v>
      </c>
      <c r="GJ64" s="33">
        <v>692</v>
      </c>
      <c r="GK64" s="33">
        <v>696</v>
      </c>
      <c r="GL64" s="33">
        <v>686</v>
      </c>
      <c r="GM64" s="33">
        <v>688</v>
      </c>
      <c r="GN64" s="8">
        <v>22800</v>
      </c>
      <c r="GO64"/>
      <c r="GP64" s="31">
        <v>44195</v>
      </c>
      <c r="GQ64" s="32">
        <v>0</v>
      </c>
      <c r="GR64" s="33">
        <v>2007</v>
      </c>
      <c r="GS64" s="33">
        <v>2045</v>
      </c>
      <c r="GT64" s="33">
        <v>1975</v>
      </c>
      <c r="GU64" s="33">
        <v>2008</v>
      </c>
      <c r="GV64" s="8">
        <v>43300</v>
      </c>
      <c r="GW64"/>
      <c r="GX64" s="31">
        <v>44195</v>
      </c>
      <c r="GY64" s="32">
        <v>0</v>
      </c>
      <c r="GZ64" s="33">
        <v>2007</v>
      </c>
      <c r="HA64" s="33">
        <v>2045</v>
      </c>
      <c r="HB64" s="33">
        <v>1975</v>
      </c>
      <c r="HC64" s="33">
        <v>2008</v>
      </c>
      <c r="HD64" s="8">
        <v>43300</v>
      </c>
      <c r="HE64"/>
      <c r="HF64" s="31">
        <v>44195</v>
      </c>
      <c r="HG64" s="32">
        <v>0</v>
      </c>
      <c r="HH64" s="33">
        <v>1760</v>
      </c>
      <c r="HI64" s="33">
        <v>1866</v>
      </c>
      <c r="HJ64" s="33">
        <v>1745</v>
      </c>
      <c r="HK64" s="33">
        <v>1855</v>
      </c>
      <c r="HL64" s="8">
        <v>140600</v>
      </c>
      <c r="HM64"/>
      <c r="HN64" s="31">
        <v>44195</v>
      </c>
      <c r="HO64" s="32">
        <v>0</v>
      </c>
      <c r="HP64" s="33">
        <v>520</v>
      </c>
      <c r="HQ64" s="33">
        <v>520</v>
      </c>
      <c r="HR64" s="33">
        <v>505</v>
      </c>
      <c r="HS64" s="33">
        <v>513</v>
      </c>
      <c r="HT64" s="8">
        <v>45900</v>
      </c>
      <c r="HU64"/>
      <c r="HV64" s="31">
        <v>44195</v>
      </c>
      <c r="HW64" s="32">
        <v>0</v>
      </c>
      <c r="HX64" s="33">
        <v>170</v>
      </c>
      <c r="HY64" s="33">
        <v>177</v>
      </c>
      <c r="HZ64" s="33">
        <v>167</v>
      </c>
      <c r="IA64" s="33">
        <v>176</v>
      </c>
      <c r="IB64" s="8">
        <v>313200</v>
      </c>
      <c r="IC64"/>
      <c r="ID64" s="31">
        <v>44195</v>
      </c>
      <c r="IE64" s="32">
        <v>0</v>
      </c>
      <c r="IF64" s="33">
        <v>1500</v>
      </c>
      <c r="IG64" s="33">
        <v>1500</v>
      </c>
      <c r="IH64" s="33">
        <v>1500</v>
      </c>
      <c r="II64" s="33">
        <v>1500</v>
      </c>
      <c r="IJ64" s="8">
        <v>200</v>
      </c>
    </row>
    <row r="65" spans="6:244">
      <c r="F65" s="31">
        <v>44200</v>
      </c>
      <c r="G65" s="32">
        <v>0</v>
      </c>
      <c r="H65" s="33">
        <v>2951</v>
      </c>
      <c r="I65" s="33">
        <v>2951</v>
      </c>
      <c r="J65" s="33">
        <v>2913</v>
      </c>
      <c r="K65" s="33">
        <v>2950</v>
      </c>
      <c r="L65" s="8">
        <v>9700</v>
      </c>
      <c r="M65"/>
      <c r="N65" s="31">
        <v>44200</v>
      </c>
      <c r="O65" s="32">
        <v>0</v>
      </c>
      <c r="P65" s="33">
        <v>428</v>
      </c>
      <c r="Q65" s="33">
        <v>429</v>
      </c>
      <c r="R65" s="33">
        <v>416</v>
      </c>
      <c r="S65" s="33">
        <v>421</v>
      </c>
      <c r="T65" s="8">
        <v>1780500</v>
      </c>
      <c r="U65"/>
      <c r="V65" s="31">
        <v>44200</v>
      </c>
      <c r="W65" s="32">
        <v>0</v>
      </c>
      <c r="X65" s="33">
        <v>2229</v>
      </c>
      <c r="Y65" s="33">
        <v>2231</v>
      </c>
      <c r="Z65" s="33">
        <v>2179</v>
      </c>
      <c r="AA65" s="33">
        <v>2202</v>
      </c>
      <c r="AB65" s="8">
        <v>112400</v>
      </c>
      <c r="AC65"/>
      <c r="AD65" s="31">
        <v>44200</v>
      </c>
      <c r="AE65" s="32">
        <v>0</v>
      </c>
      <c r="AF65" s="33">
        <v>975</v>
      </c>
      <c r="AG65" s="33">
        <v>992</v>
      </c>
      <c r="AH65" s="33">
        <v>975</v>
      </c>
      <c r="AI65" s="33">
        <v>992</v>
      </c>
      <c r="AJ65" s="8">
        <v>600</v>
      </c>
      <c r="AK65"/>
      <c r="AL65" s="31">
        <v>44200</v>
      </c>
      <c r="AM65" s="32">
        <v>0</v>
      </c>
      <c r="AN65" s="33">
        <v>1701</v>
      </c>
      <c r="AO65" s="33">
        <v>1701</v>
      </c>
      <c r="AP65" s="33">
        <v>1672</v>
      </c>
      <c r="AQ65" s="33">
        <v>1674</v>
      </c>
      <c r="AR65" s="8">
        <v>67900</v>
      </c>
      <c r="AS65"/>
      <c r="AT65" s="31">
        <v>44200</v>
      </c>
      <c r="AU65" s="32">
        <v>0</v>
      </c>
      <c r="AV65" s="33">
        <v>1597</v>
      </c>
      <c r="AW65" s="33">
        <v>1597</v>
      </c>
      <c r="AX65" s="33">
        <v>1577</v>
      </c>
      <c r="AY65" s="33">
        <v>1588</v>
      </c>
      <c r="AZ65" s="8">
        <v>4500</v>
      </c>
      <c r="BA65"/>
      <c r="BB65" s="31">
        <v>44200</v>
      </c>
      <c r="BC65" s="32">
        <v>0</v>
      </c>
      <c r="BD65" s="33">
        <v>3575</v>
      </c>
      <c r="BE65" s="33">
        <v>3575</v>
      </c>
      <c r="BF65" s="33">
        <v>3490</v>
      </c>
      <c r="BG65" s="33">
        <v>3560</v>
      </c>
      <c r="BH65" s="8">
        <v>42300</v>
      </c>
      <c r="BI65"/>
      <c r="BJ65" s="31">
        <v>44200</v>
      </c>
      <c r="BK65" s="32">
        <v>0</v>
      </c>
      <c r="BL65" s="33">
        <v>2090</v>
      </c>
      <c r="BM65" s="33">
        <v>2101</v>
      </c>
      <c r="BN65" s="33">
        <v>2067</v>
      </c>
      <c r="BO65" s="33">
        <v>2097</v>
      </c>
      <c r="BP65" s="8">
        <v>60700</v>
      </c>
      <c r="BQ65"/>
      <c r="BR65" s="31">
        <v>44200</v>
      </c>
      <c r="BS65" s="32">
        <v>0</v>
      </c>
      <c r="BT65" s="33">
        <v>1212</v>
      </c>
      <c r="BU65" s="33">
        <v>1218</v>
      </c>
      <c r="BV65" s="33">
        <v>1189</v>
      </c>
      <c r="BW65" s="33">
        <v>1205</v>
      </c>
      <c r="BX65" s="8">
        <v>7500</v>
      </c>
      <c r="BY65"/>
      <c r="BZ65" s="31">
        <v>44200</v>
      </c>
      <c r="CA65" s="32">
        <v>0</v>
      </c>
      <c r="CB65" s="33">
        <v>3470</v>
      </c>
      <c r="CC65" s="33">
        <v>3490</v>
      </c>
      <c r="CD65" s="33">
        <v>3450</v>
      </c>
      <c r="CE65" s="33">
        <v>3490</v>
      </c>
      <c r="CF65" s="8">
        <v>2500</v>
      </c>
      <c r="CH65" s="31">
        <v>44200</v>
      </c>
      <c r="CI65" s="32">
        <v>0</v>
      </c>
      <c r="CJ65" s="33">
        <v>926</v>
      </c>
      <c r="CK65" s="33">
        <v>939</v>
      </c>
      <c r="CL65" s="33">
        <v>910</v>
      </c>
      <c r="CM65" s="33">
        <v>926</v>
      </c>
      <c r="CN65" s="8">
        <v>2000</v>
      </c>
      <c r="CO65"/>
      <c r="CP65" s="31">
        <v>44200</v>
      </c>
      <c r="CQ65" s="32">
        <v>0</v>
      </c>
      <c r="CR65" s="33">
        <v>2199</v>
      </c>
      <c r="CS65" s="33">
        <v>2199</v>
      </c>
      <c r="CT65" s="33">
        <v>2184</v>
      </c>
      <c r="CU65" s="33">
        <v>2193</v>
      </c>
      <c r="CV65" s="8">
        <v>900</v>
      </c>
      <c r="CW65"/>
      <c r="CX65" s="31">
        <v>44200</v>
      </c>
      <c r="CY65" s="32">
        <v>0</v>
      </c>
      <c r="CZ65" s="33">
        <v>695</v>
      </c>
      <c r="DA65" s="33">
        <v>699</v>
      </c>
      <c r="DB65" s="33">
        <v>695</v>
      </c>
      <c r="DC65" s="33">
        <v>696</v>
      </c>
      <c r="DD65" s="8">
        <v>1400</v>
      </c>
      <c r="DE65"/>
      <c r="DF65" s="31">
        <v>44200</v>
      </c>
      <c r="DG65" s="32">
        <v>0</v>
      </c>
      <c r="DH65" s="33">
        <v>320</v>
      </c>
      <c r="DI65" s="33">
        <v>353</v>
      </c>
      <c r="DJ65" s="33">
        <v>298</v>
      </c>
      <c r="DK65" s="33">
        <v>311</v>
      </c>
      <c r="DL65" s="8">
        <v>2171300</v>
      </c>
      <c r="DM65"/>
      <c r="DN65" s="31">
        <v>44200</v>
      </c>
      <c r="DO65" s="32">
        <v>0</v>
      </c>
      <c r="DP65" s="33">
        <v>595</v>
      </c>
      <c r="DQ65" s="33">
        <v>599</v>
      </c>
      <c r="DR65" s="33">
        <v>590</v>
      </c>
      <c r="DS65" s="33">
        <v>599</v>
      </c>
      <c r="DT65" s="8">
        <v>8600</v>
      </c>
      <c r="DU65"/>
      <c r="DV65" s="31">
        <v>44200</v>
      </c>
      <c r="DW65" s="32">
        <v>0</v>
      </c>
      <c r="DX65" s="33">
        <v>4815</v>
      </c>
      <c r="DY65" s="33">
        <v>4855</v>
      </c>
      <c r="DZ65" s="33">
        <v>4620</v>
      </c>
      <c r="EA65" s="33">
        <v>4760</v>
      </c>
      <c r="EB65" s="8">
        <v>652300</v>
      </c>
      <c r="EC65"/>
      <c r="ED65" s="31">
        <v>44200</v>
      </c>
      <c r="EE65" s="32">
        <v>0</v>
      </c>
      <c r="EF65" s="33">
        <v>2181</v>
      </c>
      <c r="EG65" s="33">
        <v>2181</v>
      </c>
      <c r="EH65" s="33">
        <v>2100</v>
      </c>
      <c r="EI65" s="33">
        <v>2105</v>
      </c>
      <c r="EJ65" s="8">
        <v>14800</v>
      </c>
      <c r="EK65"/>
      <c r="EL65" s="31">
        <v>44200</v>
      </c>
      <c r="EM65" s="32">
        <v>0</v>
      </c>
      <c r="EN65" s="33">
        <v>5020</v>
      </c>
      <c r="EO65" s="33">
        <v>5020</v>
      </c>
      <c r="EP65" s="33">
        <v>4915</v>
      </c>
      <c r="EQ65" s="33">
        <v>4965</v>
      </c>
      <c r="ER65" s="8">
        <v>108700</v>
      </c>
      <c r="ES65"/>
      <c r="ET65" s="31">
        <v>44200</v>
      </c>
      <c r="EU65" s="32">
        <v>0</v>
      </c>
      <c r="EV65" s="33">
        <v>1768</v>
      </c>
      <c r="EW65" s="33">
        <v>1769</v>
      </c>
      <c r="EX65" s="33">
        <v>1708</v>
      </c>
      <c r="EY65" s="33">
        <v>1727</v>
      </c>
      <c r="EZ65" s="8">
        <v>300100</v>
      </c>
      <c r="FA65"/>
      <c r="FB65" s="31">
        <v>44200</v>
      </c>
      <c r="FC65" s="32">
        <v>0</v>
      </c>
      <c r="FD65" s="33">
        <v>305</v>
      </c>
      <c r="FE65" s="33">
        <v>305</v>
      </c>
      <c r="FF65" s="33">
        <v>292</v>
      </c>
      <c r="FG65" s="33">
        <v>296</v>
      </c>
      <c r="FH65" s="8">
        <v>176100</v>
      </c>
      <c r="FJ65" s="31">
        <v>44200</v>
      </c>
      <c r="FK65" s="32">
        <v>0</v>
      </c>
      <c r="FL65" s="33">
        <v>1480</v>
      </c>
      <c r="FM65" s="33">
        <v>1502</v>
      </c>
      <c r="FN65" s="33">
        <v>1463</v>
      </c>
      <c r="FO65" s="33">
        <v>1466</v>
      </c>
      <c r="FP65" s="8">
        <v>152000</v>
      </c>
      <c r="FQ65"/>
      <c r="FR65" s="31">
        <v>44200</v>
      </c>
      <c r="FS65" s="32">
        <v>0</v>
      </c>
      <c r="FT65" s="33">
        <v>739</v>
      </c>
      <c r="FU65" s="33">
        <v>742</v>
      </c>
      <c r="FV65" s="33">
        <v>727</v>
      </c>
      <c r="FW65" s="33">
        <v>738</v>
      </c>
      <c r="FX65" s="8">
        <v>10800</v>
      </c>
      <c r="FY65"/>
      <c r="FZ65" s="31">
        <v>44200</v>
      </c>
      <c r="GA65" s="32">
        <v>0</v>
      </c>
      <c r="GB65" s="33">
        <v>647</v>
      </c>
      <c r="GC65" s="33">
        <v>652</v>
      </c>
      <c r="GD65" s="33">
        <v>637</v>
      </c>
      <c r="GE65" s="33">
        <v>640</v>
      </c>
      <c r="GF65" s="8">
        <v>54900</v>
      </c>
      <c r="GG65"/>
      <c r="GH65" s="31">
        <v>44200</v>
      </c>
      <c r="GI65" s="32">
        <v>0</v>
      </c>
      <c r="GJ65" s="33">
        <v>688</v>
      </c>
      <c r="GK65" s="33">
        <v>699</v>
      </c>
      <c r="GL65" s="33">
        <v>685</v>
      </c>
      <c r="GM65" s="33">
        <v>696</v>
      </c>
      <c r="GN65" s="8">
        <v>32700</v>
      </c>
      <c r="GO65"/>
      <c r="GP65" s="31">
        <v>44200</v>
      </c>
      <c r="GQ65" s="32">
        <v>0</v>
      </c>
      <c r="GR65" s="33">
        <v>2023</v>
      </c>
      <c r="GS65" s="33">
        <v>2119</v>
      </c>
      <c r="GT65" s="33">
        <v>1978</v>
      </c>
      <c r="GU65" s="33">
        <v>2098</v>
      </c>
      <c r="GV65" s="8">
        <v>70800</v>
      </c>
      <c r="GW65"/>
      <c r="GX65" s="31">
        <v>44200</v>
      </c>
      <c r="GY65" s="32">
        <v>0</v>
      </c>
      <c r="GZ65" s="33">
        <v>2023</v>
      </c>
      <c r="HA65" s="33">
        <v>2119</v>
      </c>
      <c r="HB65" s="33">
        <v>1978</v>
      </c>
      <c r="HC65" s="33">
        <v>2098</v>
      </c>
      <c r="HD65" s="8">
        <v>70800</v>
      </c>
      <c r="HE65"/>
      <c r="HF65" s="31">
        <v>44200</v>
      </c>
      <c r="HG65" s="32">
        <v>0</v>
      </c>
      <c r="HH65" s="33">
        <v>1835</v>
      </c>
      <c r="HI65" s="33">
        <v>1853</v>
      </c>
      <c r="HJ65" s="33">
        <v>1776</v>
      </c>
      <c r="HK65" s="33">
        <v>1791</v>
      </c>
      <c r="HL65" s="8">
        <v>98500</v>
      </c>
      <c r="HM65"/>
      <c r="HN65" s="31">
        <v>44200</v>
      </c>
      <c r="HO65" s="32">
        <v>0</v>
      </c>
      <c r="HP65" s="33">
        <v>523</v>
      </c>
      <c r="HQ65" s="33">
        <v>523</v>
      </c>
      <c r="HR65" s="33">
        <v>505</v>
      </c>
      <c r="HS65" s="33">
        <v>516</v>
      </c>
      <c r="HT65" s="8">
        <v>33100</v>
      </c>
      <c r="HU65"/>
      <c r="HV65" s="31">
        <v>44200</v>
      </c>
      <c r="HW65" s="32">
        <v>0</v>
      </c>
      <c r="HX65" s="33">
        <v>178</v>
      </c>
      <c r="HY65" s="33">
        <v>179</v>
      </c>
      <c r="HZ65" s="33">
        <v>170</v>
      </c>
      <c r="IA65" s="33">
        <v>172</v>
      </c>
      <c r="IB65" s="8">
        <v>234800</v>
      </c>
      <c r="IC65"/>
      <c r="ID65" s="31">
        <v>44200</v>
      </c>
      <c r="IE65" s="32">
        <v>0</v>
      </c>
      <c r="IF65" s="33">
        <v>1435</v>
      </c>
      <c r="IG65" s="33">
        <v>1438</v>
      </c>
      <c r="IH65" s="33">
        <v>1435</v>
      </c>
      <c r="II65" s="33">
        <v>1435</v>
      </c>
      <c r="IJ65" s="8">
        <v>1000</v>
      </c>
    </row>
    <row r="66" spans="6:244">
      <c r="F66" s="31">
        <v>44201</v>
      </c>
      <c r="G66" s="32">
        <v>0</v>
      </c>
      <c r="H66" s="33">
        <v>2950</v>
      </c>
      <c r="I66" s="33">
        <v>2959</v>
      </c>
      <c r="J66" s="33">
        <v>2935</v>
      </c>
      <c r="K66" s="33">
        <v>2956</v>
      </c>
      <c r="L66" s="8">
        <v>11000</v>
      </c>
      <c r="M66"/>
      <c r="N66" s="31">
        <v>44201</v>
      </c>
      <c r="O66" s="32">
        <v>0</v>
      </c>
      <c r="P66" s="33">
        <v>419</v>
      </c>
      <c r="Q66" s="33">
        <v>421</v>
      </c>
      <c r="R66" s="33">
        <v>417</v>
      </c>
      <c r="S66" s="33">
        <v>419</v>
      </c>
      <c r="T66" s="8">
        <v>1569400</v>
      </c>
      <c r="U66"/>
      <c r="V66" s="31">
        <v>44201</v>
      </c>
      <c r="W66" s="32">
        <v>0</v>
      </c>
      <c r="X66" s="33">
        <v>2190</v>
      </c>
      <c r="Y66" s="33">
        <v>2209</v>
      </c>
      <c r="Z66" s="33">
        <v>2187</v>
      </c>
      <c r="AA66" s="33">
        <v>2189</v>
      </c>
      <c r="AB66" s="8">
        <v>105000</v>
      </c>
      <c r="AC66"/>
      <c r="AD66" s="31">
        <v>44201</v>
      </c>
      <c r="AE66" s="32">
        <v>0</v>
      </c>
      <c r="AF66" s="33">
        <v>1003</v>
      </c>
      <c r="AG66" s="33">
        <v>1003</v>
      </c>
      <c r="AH66" s="33">
        <v>988</v>
      </c>
      <c r="AI66" s="33">
        <v>990</v>
      </c>
      <c r="AJ66" s="8">
        <v>1500</v>
      </c>
      <c r="AK66"/>
      <c r="AL66" s="31">
        <v>44201</v>
      </c>
      <c r="AM66" s="32">
        <v>0</v>
      </c>
      <c r="AN66" s="33">
        <v>1657</v>
      </c>
      <c r="AO66" s="33">
        <v>1718</v>
      </c>
      <c r="AP66" s="33">
        <v>1656</v>
      </c>
      <c r="AQ66" s="33">
        <v>1713</v>
      </c>
      <c r="AR66" s="8">
        <v>112400</v>
      </c>
      <c r="AS66"/>
      <c r="AT66" s="31">
        <v>44201</v>
      </c>
      <c r="AU66" s="32">
        <v>0</v>
      </c>
      <c r="AV66" s="33">
        <v>1595</v>
      </c>
      <c r="AW66" s="33">
        <v>1597</v>
      </c>
      <c r="AX66" s="33">
        <v>1541</v>
      </c>
      <c r="AY66" s="33">
        <v>1579</v>
      </c>
      <c r="AZ66" s="8">
        <v>13100</v>
      </c>
      <c r="BA66"/>
      <c r="BB66" s="31">
        <v>44201</v>
      </c>
      <c r="BC66" s="32">
        <v>0</v>
      </c>
      <c r="BD66" s="33">
        <v>3565</v>
      </c>
      <c r="BE66" s="33">
        <v>3600</v>
      </c>
      <c r="BF66" s="33">
        <v>3555</v>
      </c>
      <c r="BG66" s="33">
        <v>3555</v>
      </c>
      <c r="BH66" s="8">
        <v>50000</v>
      </c>
      <c r="BI66"/>
      <c r="BJ66" s="31">
        <v>44201</v>
      </c>
      <c r="BK66" s="32">
        <v>0</v>
      </c>
      <c r="BL66" s="33">
        <v>2098</v>
      </c>
      <c r="BM66" s="33">
        <v>2114</v>
      </c>
      <c r="BN66" s="33">
        <v>2093</v>
      </c>
      <c r="BO66" s="33">
        <v>2102</v>
      </c>
      <c r="BP66" s="8">
        <v>63600</v>
      </c>
      <c r="BQ66"/>
      <c r="BR66" s="31">
        <v>44201</v>
      </c>
      <c r="BS66" s="32">
        <v>0</v>
      </c>
      <c r="BT66" s="33">
        <v>1213</v>
      </c>
      <c r="BU66" s="33">
        <v>1215</v>
      </c>
      <c r="BV66" s="33">
        <v>1181</v>
      </c>
      <c r="BW66" s="33">
        <v>1196</v>
      </c>
      <c r="BX66" s="8">
        <v>4500</v>
      </c>
      <c r="BY66"/>
      <c r="BZ66" s="31">
        <v>44201</v>
      </c>
      <c r="CA66" s="32">
        <v>0</v>
      </c>
      <c r="CB66" s="33">
        <v>3490</v>
      </c>
      <c r="CC66" s="33">
        <v>3490</v>
      </c>
      <c r="CD66" s="33">
        <v>3430</v>
      </c>
      <c r="CE66" s="33">
        <v>3480</v>
      </c>
      <c r="CF66" s="8">
        <v>2200</v>
      </c>
      <c r="CH66" s="31">
        <v>44201</v>
      </c>
      <c r="CI66" s="32">
        <v>0</v>
      </c>
      <c r="CJ66" s="33">
        <v>911</v>
      </c>
      <c r="CK66" s="33">
        <v>919</v>
      </c>
      <c r="CL66" s="33">
        <v>910</v>
      </c>
      <c r="CM66" s="33">
        <v>910</v>
      </c>
      <c r="CN66" s="8">
        <v>2000</v>
      </c>
      <c r="CO66"/>
      <c r="CP66" s="31">
        <v>44201</v>
      </c>
      <c r="CQ66" s="32">
        <v>0</v>
      </c>
      <c r="CR66" s="33">
        <v>2185</v>
      </c>
      <c r="CS66" s="33">
        <v>2200</v>
      </c>
      <c r="CT66" s="33">
        <v>2185</v>
      </c>
      <c r="CU66" s="33">
        <v>2200</v>
      </c>
      <c r="CV66" s="8">
        <v>1100</v>
      </c>
      <c r="CW66"/>
      <c r="CX66" s="31">
        <v>44201</v>
      </c>
      <c r="CY66" s="32">
        <v>0</v>
      </c>
      <c r="CZ66" s="33">
        <v>691</v>
      </c>
      <c r="DA66" s="33">
        <v>700</v>
      </c>
      <c r="DB66" s="33">
        <v>690</v>
      </c>
      <c r="DC66" s="33">
        <v>695</v>
      </c>
      <c r="DD66" s="8">
        <v>4200</v>
      </c>
      <c r="DE66"/>
      <c r="DF66" s="31">
        <v>44201</v>
      </c>
      <c r="DG66" s="32">
        <v>0</v>
      </c>
      <c r="DH66" s="33">
        <v>299</v>
      </c>
      <c r="DI66" s="33">
        <v>299</v>
      </c>
      <c r="DJ66" s="33">
        <v>282</v>
      </c>
      <c r="DK66" s="33">
        <v>287</v>
      </c>
      <c r="DL66" s="8">
        <v>588600</v>
      </c>
      <c r="DM66"/>
      <c r="DN66" s="31">
        <v>44201</v>
      </c>
      <c r="DO66" s="32">
        <v>0</v>
      </c>
      <c r="DP66" s="33">
        <v>599</v>
      </c>
      <c r="DQ66" s="33">
        <v>609</v>
      </c>
      <c r="DR66" s="33">
        <v>591</v>
      </c>
      <c r="DS66" s="33">
        <v>609</v>
      </c>
      <c r="DT66" s="8">
        <v>7700</v>
      </c>
      <c r="DU66"/>
      <c r="DV66" s="31">
        <v>44201</v>
      </c>
      <c r="DW66" s="32">
        <v>0</v>
      </c>
      <c r="DX66" s="33">
        <v>4755</v>
      </c>
      <c r="DY66" s="33">
        <v>4885</v>
      </c>
      <c r="DZ66" s="33">
        <v>4680</v>
      </c>
      <c r="EA66" s="33">
        <v>4730</v>
      </c>
      <c r="EB66" s="8">
        <v>418800</v>
      </c>
      <c r="EC66"/>
      <c r="ED66" s="31">
        <v>44201</v>
      </c>
      <c r="EE66" s="32">
        <v>0</v>
      </c>
      <c r="EF66" s="33">
        <v>2106</v>
      </c>
      <c r="EG66" s="33">
        <v>2120</v>
      </c>
      <c r="EH66" s="33">
        <v>2075</v>
      </c>
      <c r="EI66" s="33">
        <v>2102</v>
      </c>
      <c r="EJ66" s="8">
        <v>17300</v>
      </c>
      <c r="EK66"/>
      <c r="EL66" s="31">
        <v>44201</v>
      </c>
      <c r="EM66" s="32">
        <v>0</v>
      </c>
      <c r="EN66" s="33">
        <v>4955</v>
      </c>
      <c r="EO66" s="33">
        <v>4965</v>
      </c>
      <c r="EP66" s="33">
        <v>4930</v>
      </c>
      <c r="EQ66" s="33">
        <v>4950</v>
      </c>
      <c r="ER66" s="8">
        <v>167500</v>
      </c>
      <c r="ES66"/>
      <c r="ET66" s="31">
        <v>44201</v>
      </c>
      <c r="EU66" s="32">
        <v>0</v>
      </c>
      <c r="EV66" s="33">
        <v>1699</v>
      </c>
      <c r="EW66" s="33">
        <v>1734</v>
      </c>
      <c r="EX66" s="33">
        <v>1693</v>
      </c>
      <c r="EY66" s="33">
        <v>1733</v>
      </c>
      <c r="EZ66" s="8">
        <v>242600</v>
      </c>
      <c r="FA66"/>
      <c r="FB66" s="31">
        <v>44201</v>
      </c>
      <c r="FC66" s="32">
        <v>0</v>
      </c>
      <c r="FD66" s="33">
        <v>294</v>
      </c>
      <c r="FE66" s="33">
        <v>294</v>
      </c>
      <c r="FF66" s="33">
        <v>281</v>
      </c>
      <c r="FG66" s="33">
        <v>282</v>
      </c>
      <c r="FH66" s="8">
        <v>148300</v>
      </c>
      <c r="FJ66" s="31">
        <v>44201</v>
      </c>
      <c r="FK66" s="32">
        <v>0</v>
      </c>
      <c r="FL66" s="33">
        <v>1455</v>
      </c>
      <c r="FM66" s="33">
        <v>1477</v>
      </c>
      <c r="FN66" s="33">
        <v>1448</v>
      </c>
      <c r="FO66" s="33">
        <v>1477</v>
      </c>
      <c r="FP66" s="8">
        <v>182200</v>
      </c>
      <c r="FQ66"/>
      <c r="FR66" s="31">
        <v>44201</v>
      </c>
      <c r="FS66" s="32">
        <v>0</v>
      </c>
      <c r="FT66" s="33">
        <v>735</v>
      </c>
      <c r="FU66" s="33">
        <v>741</v>
      </c>
      <c r="FV66" s="33">
        <v>735</v>
      </c>
      <c r="FW66" s="33">
        <v>737</v>
      </c>
      <c r="FX66" s="8">
        <v>3600</v>
      </c>
      <c r="FY66"/>
      <c r="FZ66" s="31">
        <v>44201</v>
      </c>
      <c r="GA66" s="32">
        <v>0</v>
      </c>
      <c r="GB66" s="33">
        <v>643</v>
      </c>
      <c r="GC66" s="33">
        <v>663</v>
      </c>
      <c r="GD66" s="33">
        <v>643</v>
      </c>
      <c r="GE66" s="33">
        <v>653</v>
      </c>
      <c r="GF66" s="8">
        <v>49800</v>
      </c>
      <c r="GG66"/>
      <c r="GH66" s="31">
        <v>44201</v>
      </c>
      <c r="GI66" s="32">
        <v>0</v>
      </c>
      <c r="GJ66" s="33">
        <v>700</v>
      </c>
      <c r="GK66" s="33">
        <v>718</v>
      </c>
      <c r="GL66" s="33">
        <v>700</v>
      </c>
      <c r="GM66" s="33">
        <v>716</v>
      </c>
      <c r="GN66" s="8">
        <v>31500</v>
      </c>
      <c r="GO66"/>
      <c r="GP66" s="31">
        <v>44201</v>
      </c>
      <c r="GQ66" s="32">
        <v>0</v>
      </c>
      <c r="GR66" s="33">
        <v>2065</v>
      </c>
      <c r="GS66" s="33">
        <v>2066</v>
      </c>
      <c r="GT66" s="33">
        <v>1995</v>
      </c>
      <c r="GU66" s="33">
        <v>2016</v>
      </c>
      <c r="GV66" s="8">
        <v>48700</v>
      </c>
      <c r="GW66"/>
      <c r="GX66" s="31">
        <v>44201</v>
      </c>
      <c r="GY66" s="32">
        <v>0</v>
      </c>
      <c r="GZ66" s="33">
        <v>2065</v>
      </c>
      <c r="HA66" s="33">
        <v>2066</v>
      </c>
      <c r="HB66" s="33">
        <v>1995</v>
      </c>
      <c r="HC66" s="33">
        <v>2016</v>
      </c>
      <c r="HD66" s="8">
        <v>48700</v>
      </c>
      <c r="HE66"/>
      <c r="HF66" s="31">
        <v>44201</v>
      </c>
      <c r="HG66" s="32">
        <v>0</v>
      </c>
      <c r="HH66" s="33">
        <v>1800</v>
      </c>
      <c r="HI66" s="33">
        <v>1868</v>
      </c>
      <c r="HJ66" s="33">
        <v>1776</v>
      </c>
      <c r="HK66" s="33">
        <v>1859</v>
      </c>
      <c r="HL66" s="8">
        <v>113000</v>
      </c>
      <c r="HM66"/>
      <c r="HN66" s="31">
        <v>44201</v>
      </c>
      <c r="HO66" s="32">
        <v>0</v>
      </c>
      <c r="HP66" s="33">
        <v>522</v>
      </c>
      <c r="HQ66" s="33">
        <v>529</v>
      </c>
      <c r="HR66" s="33">
        <v>507</v>
      </c>
      <c r="HS66" s="33">
        <v>510</v>
      </c>
      <c r="HT66" s="8">
        <v>60200</v>
      </c>
      <c r="HU66"/>
      <c r="HV66" s="31">
        <v>44201</v>
      </c>
      <c r="HW66" s="32">
        <v>0</v>
      </c>
      <c r="HX66" s="33">
        <v>171</v>
      </c>
      <c r="HY66" s="33">
        <v>172</v>
      </c>
      <c r="HZ66" s="33">
        <v>170</v>
      </c>
      <c r="IA66" s="33">
        <v>170</v>
      </c>
      <c r="IB66" s="8">
        <v>114600</v>
      </c>
      <c r="IC66"/>
      <c r="ID66" s="31">
        <v>44201</v>
      </c>
      <c r="IE66" s="32">
        <v>0</v>
      </c>
      <c r="IF66" s="33">
        <v>1500</v>
      </c>
      <c r="IG66" s="33">
        <v>1500</v>
      </c>
      <c r="IH66" s="33">
        <v>1499</v>
      </c>
      <c r="II66" s="33">
        <v>1500</v>
      </c>
      <c r="IJ66" s="8">
        <v>800</v>
      </c>
    </row>
    <row r="67" spans="6:244">
      <c r="F67" s="31">
        <v>44202</v>
      </c>
      <c r="G67" s="32">
        <v>0</v>
      </c>
      <c r="H67" s="33">
        <v>2958</v>
      </c>
      <c r="I67" s="33">
        <v>2990</v>
      </c>
      <c r="J67" s="33">
        <v>2955</v>
      </c>
      <c r="K67" s="33">
        <v>2990</v>
      </c>
      <c r="L67" s="8">
        <v>23000</v>
      </c>
      <c r="M67"/>
      <c r="N67" s="31">
        <v>44202</v>
      </c>
      <c r="O67" s="32">
        <v>0</v>
      </c>
      <c r="P67" s="33">
        <v>420</v>
      </c>
      <c r="Q67" s="33">
        <v>427</v>
      </c>
      <c r="R67" s="33">
        <v>419</v>
      </c>
      <c r="S67" s="33">
        <v>427</v>
      </c>
      <c r="T67" s="8">
        <v>1530500</v>
      </c>
      <c r="U67"/>
      <c r="V67" s="31">
        <v>44202</v>
      </c>
      <c r="W67" s="32">
        <v>0</v>
      </c>
      <c r="X67" s="33">
        <v>2188</v>
      </c>
      <c r="Y67" s="33">
        <v>2225</v>
      </c>
      <c r="Z67" s="33">
        <v>2173</v>
      </c>
      <c r="AA67" s="33">
        <v>2222</v>
      </c>
      <c r="AB67" s="8">
        <v>95900</v>
      </c>
      <c r="AC67"/>
      <c r="AD67" s="31">
        <v>44202</v>
      </c>
      <c r="AE67" s="32">
        <v>0</v>
      </c>
      <c r="AF67" s="33">
        <v>987</v>
      </c>
      <c r="AG67" s="33">
        <v>999</v>
      </c>
      <c r="AH67" s="33">
        <v>987</v>
      </c>
      <c r="AI67" s="33">
        <v>999</v>
      </c>
      <c r="AJ67" s="8">
        <v>1100</v>
      </c>
      <c r="AK67"/>
      <c r="AL67" s="31">
        <v>44202</v>
      </c>
      <c r="AM67" s="32">
        <v>0</v>
      </c>
      <c r="AN67" s="33">
        <v>1713</v>
      </c>
      <c r="AO67" s="33">
        <v>1715</v>
      </c>
      <c r="AP67" s="33">
        <v>1694</v>
      </c>
      <c r="AQ67" s="33">
        <v>1707</v>
      </c>
      <c r="AR67" s="8">
        <v>55800</v>
      </c>
      <c r="AS67"/>
      <c r="AT67" s="31">
        <v>44202</v>
      </c>
      <c r="AU67" s="32">
        <v>0</v>
      </c>
      <c r="AV67" s="33">
        <v>1594</v>
      </c>
      <c r="AW67" s="33">
        <v>1595</v>
      </c>
      <c r="AX67" s="33">
        <v>1550</v>
      </c>
      <c r="AY67" s="33">
        <v>1560</v>
      </c>
      <c r="AZ67" s="8">
        <v>17800</v>
      </c>
      <c r="BA67"/>
      <c r="BB67" s="31">
        <v>44202</v>
      </c>
      <c r="BC67" s="32">
        <v>0</v>
      </c>
      <c r="BD67" s="33">
        <v>3590</v>
      </c>
      <c r="BE67" s="33">
        <v>3620</v>
      </c>
      <c r="BF67" s="33">
        <v>3575</v>
      </c>
      <c r="BG67" s="33">
        <v>3610</v>
      </c>
      <c r="BH67" s="8">
        <v>47400</v>
      </c>
      <c r="BI67"/>
      <c r="BJ67" s="31">
        <v>44202</v>
      </c>
      <c r="BK67" s="32">
        <v>0</v>
      </c>
      <c r="BL67" s="33">
        <v>2092</v>
      </c>
      <c r="BM67" s="33">
        <v>2113</v>
      </c>
      <c r="BN67" s="33">
        <v>2088</v>
      </c>
      <c r="BO67" s="33">
        <v>2103</v>
      </c>
      <c r="BP67" s="8">
        <v>56700</v>
      </c>
      <c r="BQ67"/>
      <c r="BR67" s="31">
        <v>44202</v>
      </c>
      <c r="BS67" s="32">
        <v>0</v>
      </c>
      <c r="BT67" s="33">
        <v>1181</v>
      </c>
      <c r="BU67" s="33">
        <v>1201</v>
      </c>
      <c r="BV67" s="33">
        <v>1171</v>
      </c>
      <c r="BW67" s="33">
        <v>1180</v>
      </c>
      <c r="BX67" s="8">
        <v>3200</v>
      </c>
      <c r="BY67"/>
      <c r="BZ67" s="31">
        <v>44202</v>
      </c>
      <c r="CA67" s="32">
        <v>0</v>
      </c>
      <c r="CB67" s="33">
        <v>3435</v>
      </c>
      <c r="CC67" s="33">
        <v>3460</v>
      </c>
      <c r="CD67" s="33">
        <v>3400</v>
      </c>
      <c r="CE67" s="33">
        <v>3400</v>
      </c>
      <c r="CF67" s="8">
        <v>1300</v>
      </c>
      <c r="CH67" s="31">
        <v>44202</v>
      </c>
      <c r="CI67" s="32">
        <v>0</v>
      </c>
      <c r="CJ67" s="33">
        <v>925</v>
      </c>
      <c r="CK67" s="33">
        <v>925</v>
      </c>
      <c r="CL67" s="33">
        <v>914</v>
      </c>
      <c r="CM67" s="33">
        <v>914</v>
      </c>
      <c r="CN67" s="8">
        <v>300</v>
      </c>
      <c r="CO67"/>
      <c r="CP67" s="31">
        <v>44202</v>
      </c>
      <c r="CQ67" s="32">
        <v>0</v>
      </c>
      <c r="CR67" s="33">
        <v>2200</v>
      </c>
      <c r="CS67" s="33">
        <v>2233</v>
      </c>
      <c r="CT67" s="33">
        <v>2200</v>
      </c>
      <c r="CU67" s="33">
        <v>2232</v>
      </c>
      <c r="CV67" s="8">
        <v>4300</v>
      </c>
      <c r="CW67"/>
      <c r="CX67" s="31">
        <v>44202</v>
      </c>
      <c r="CY67" s="32">
        <v>0</v>
      </c>
      <c r="CZ67" s="33">
        <v>695</v>
      </c>
      <c r="DA67" s="33">
        <v>700</v>
      </c>
      <c r="DB67" s="33">
        <v>692</v>
      </c>
      <c r="DC67" s="33">
        <v>692</v>
      </c>
      <c r="DD67" s="8">
        <v>2700</v>
      </c>
      <c r="DE67"/>
      <c r="DF67" s="31">
        <v>44202</v>
      </c>
      <c r="DG67" s="32">
        <v>0</v>
      </c>
      <c r="DH67" s="33">
        <v>292</v>
      </c>
      <c r="DI67" s="33">
        <v>311</v>
      </c>
      <c r="DJ67" s="33">
        <v>276</v>
      </c>
      <c r="DK67" s="33">
        <v>279</v>
      </c>
      <c r="DL67" s="8">
        <v>824400</v>
      </c>
      <c r="DM67"/>
      <c r="DN67" s="31">
        <v>44202</v>
      </c>
      <c r="DO67" s="32">
        <v>0</v>
      </c>
      <c r="DP67" s="33">
        <v>678</v>
      </c>
      <c r="DQ67" s="33">
        <v>709</v>
      </c>
      <c r="DR67" s="33">
        <v>677</v>
      </c>
      <c r="DS67" s="33">
        <v>709</v>
      </c>
      <c r="DT67" s="8">
        <v>61600</v>
      </c>
      <c r="DU67"/>
      <c r="DV67" s="31">
        <v>44202</v>
      </c>
      <c r="DW67" s="32">
        <v>0</v>
      </c>
      <c r="DX67" s="33">
        <v>4675</v>
      </c>
      <c r="DY67" s="33">
        <v>4785</v>
      </c>
      <c r="DZ67" s="33">
        <v>4485</v>
      </c>
      <c r="EA67" s="33">
        <v>4640</v>
      </c>
      <c r="EB67" s="8">
        <v>678900</v>
      </c>
      <c r="EC67"/>
      <c r="ED67" s="31">
        <v>44202</v>
      </c>
      <c r="EE67" s="32">
        <v>0</v>
      </c>
      <c r="EF67" s="33">
        <v>2100</v>
      </c>
      <c r="EG67" s="33">
        <v>2129</v>
      </c>
      <c r="EH67" s="33">
        <v>2093</v>
      </c>
      <c r="EI67" s="33">
        <v>2109</v>
      </c>
      <c r="EJ67" s="8">
        <v>13000</v>
      </c>
      <c r="EK67"/>
      <c r="EL67" s="31">
        <v>44202</v>
      </c>
      <c r="EM67" s="32">
        <v>0</v>
      </c>
      <c r="EN67" s="33">
        <v>4925</v>
      </c>
      <c r="EO67" s="33">
        <v>4955</v>
      </c>
      <c r="EP67" s="33">
        <v>4915</v>
      </c>
      <c r="EQ67" s="33">
        <v>4945</v>
      </c>
      <c r="ER67" s="8">
        <v>102400</v>
      </c>
      <c r="ES67"/>
      <c r="ET67" s="31">
        <v>44202</v>
      </c>
      <c r="EU67" s="32">
        <v>0</v>
      </c>
      <c r="EV67" s="33">
        <v>1720</v>
      </c>
      <c r="EW67" s="33">
        <v>1738</v>
      </c>
      <c r="EX67" s="33">
        <v>1713</v>
      </c>
      <c r="EY67" s="33">
        <v>1725</v>
      </c>
      <c r="EZ67" s="8">
        <v>209600</v>
      </c>
      <c r="FA67"/>
      <c r="FB67" s="31">
        <v>44202</v>
      </c>
      <c r="FC67" s="32">
        <v>0</v>
      </c>
      <c r="FD67" s="33">
        <v>287</v>
      </c>
      <c r="FE67" s="33">
        <v>295</v>
      </c>
      <c r="FF67" s="33">
        <v>285</v>
      </c>
      <c r="FG67" s="33">
        <v>292</v>
      </c>
      <c r="FH67" s="8">
        <v>66100</v>
      </c>
      <c r="FJ67" s="31">
        <v>44202</v>
      </c>
      <c r="FK67" s="32">
        <v>0</v>
      </c>
      <c r="FL67" s="33">
        <v>1477</v>
      </c>
      <c r="FM67" s="33">
        <v>1488</v>
      </c>
      <c r="FN67" s="33">
        <v>1467</v>
      </c>
      <c r="FO67" s="33">
        <v>1480</v>
      </c>
      <c r="FP67" s="8">
        <v>150600</v>
      </c>
      <c r="FQ67"/>
      <c r="FR67" s="31">
        <v>44202</v>
      </c>
      <c r="FS67" s="32">
        <v>0</v>
      </c>
      <c r="FT67" s="33">
        <v>737</v>
      </c>
      <c r="FU67" s="33">
        <v>744</v>
      </c>
      <c r="FV67" s="33">
        <v>734</v>
      </c>
      <c r="FW67" s="33">
        <v>744</v>
      </c>
      <c r="FX67" s="8">
        <v>6600</v>
      </c>
      <c r="FY67"/>
      <c r="FZ67" s="31">
        <v>44202</v>
      </c>
      <c r="GA67" s="32">
        <v>0</v>
      </c>
      <c r="GB67" s="33">
        <v>655</v>
      </c>
      <c r="GC67" s="33">
        <v>659</v>
      </c>
      <c r="GD67" s="33">
        <v>649</v>
      </c>
      <c r="GE67" s="33">
        <v>652</v>
      </c>
      <c r="GF67" s="8">
        <v>43600</v>
      </c>
      <c r="GG67"/>
      <c r="GH67" s="31">
        <v>44202</v>
      </c>
      <c r="GI67" s="32">
        <v>0</v>
      </c>
      <c r="GJ67" s="33">
        <v>716</v>
      </c>
      <c r="GK67" s="33">
        <v>720</v>
      </c>
      <c r="GL67" s="33">
        <v>713</v>
      </c>
      <c r="GM67" s="33">
        <v>720</v>
      </c>
      <c r="GN67" s="8">
        <v>19700</v>
      </c>
      <c r="GO67"/>
      <c r="GP67" s="31">
        <v>44202</v>
      </c>
      <c r="GQ67" s="32">
        <v>0</v>
      </c>
      <c r="GR67" s="33">
        <v>2002</v>
      </c>
      <c r="GS67" s="33">
        <v>2035</v>
      </c>
      <c r="GT67" s="33">
        <v>1998</v>
      </c>
      <c r="GU67" s="33">
        <v>2007</v>
      </c>
      <c r="GV67" s="8">
        <v>23100</v>
      </c>
      <c r="GW67"/>
      <c r="GX67" s="31">
        <v>44202</v>
      </c>
      <c r="GY67" s="32">
        <v>0</v>
      </c>
      <c r="GZ67" s="33">
        <v>2002</v>
      </c>
      <c r="HA67" s="33">
        <v>2035</v>
      </c>
      <c r="HB67" s="33">
        <v>1998</v>
      </c>
      <c r="HC67" s="33">
        <v>2007</v>
      </c>
      <c r="HD67" s="8">
        <v>23100</v>
      </c>
      <c r="HE67"/>
      <c r="HF67" s="31">
        <v>44202</v>
      </c>
      <c r="HG67" s="32">
        <v>0</v>
      </c>
      <c r="HH67" s="33">
        <v>1840</v>
      </c>
      <c r="HI67" s="33">
        <v>1865</v>
      </c>
      <c r="HJ67" s="33">
        <v>1804</v>
      </c>
      <c r="HK67" s="33">
        <v>1811</v>
      </c>
      <c r="HL67" s="8">
        <v>75200</v>
      </c>
      <c r="HM67"/>
      <c r="HN67" s="31">
        <v>44202</v>
      </c>
      <c r="HO67" s="32">
        <v>0</v>
      </c>
      <c r="HP67" s="33">
        <v>510</v>
      </c>
      <c r="HQ67" s="33">
        <v>516</v>
      </c>
      <c r="HR67" s="33">
        <v>507</v>
      </c>
      <c r="HS67" s="33">
        <v>507</v>
      </c>
      <c r="HT67" s="8">
        <v>18600</v>
      </c>
      <c r="HU67"/>
      <c r="HV67" s="31">
        <v>44202</v>
      </c>
      <c r="HW67" s="32">
        <v>0</v>
      </c>
      <c r="HX67" s="33">
        <v>170</v>
      </c>
      <c r="HY67" s="33">
        <v>174</v>
      </c>
      <c r="HZ67" s="33">
        <v>170</v>
      </c>
      <c r="IA67" s="33">
        <v>172</v>
      </c>
      <c r="IB67" s="8">
        <v>159200</v>
      </c>
      <c r="IC67"/>
      <c r="ID67" s="31">
        <v>44202</v>
      </c>
      <c r="IE67" s="32">
        <v>0</v>
      </c>
      <c r="IF67" s="33">
        <v>1500</v>
      </c>
      <c r="IG67" s="33">
        <v>1500</v>
      </c>
      <c r="IH67" s="33">
        <v>1500</v>
      </c>
      <c r="II67" s="33">
        <v>1500</v>
      </c>
      <c r="IJ67" s="8">
        <v>0</v>
      </c>
    </row>
    <row r="68" spans="6:244">
      <c r="F68" s="31">
        <v>44203</v>
      </c>
      <c r="G68" s="32">
        <v>0</v>
      </c>
      <c r="H68" s="33">
        <v>2990</v>
      </c>
      <c r="I68" s="33">
        <v>2995</v>
      </c>
      <c r="J68" s="33">
        <v>2975</v>
      </c>
      <c r="K68" s="33">
        <v>2989</v>
      </c>
      <c r="L68" s="8">
        <v>20400</v>
      </c>
      <c r="M68"/>
      <c r="N68" s="31">
        <v>44203</v>
      </c>
      <c r="O68" s="32">
        <v>0</v>
      </c>
      <c r="P68" s="33">
        <v>427</v>
      </c>
      <c r="Q68" s="33">
        <v>431</v>
      </c>
      <c r="R68" s="33">
        <v>426</v>
      </c>
      <c r="S68" s="33">
        <v>428</v>
      </c>
      <c r="T68" s="8">
        <v>2123000</v>
      </c>
      <c r="U68"/>
      <c r="V68" s="31">
        <v>44203</v>
      </c>
      <c r="W68" s="32">
        <v>0</v>
      </c>
      <c r="X68" s="33">
        <v>2237</v>
      </c>
      <c r="Y68" s="33">
        <v>2255</v>
      </c>
      <c r="Z68" s="33">
        <v>2213</v>
      </c>
      <c r="AA68" s="33">
        <v>2219</v>
      </c>
      <c r="AB68" s="8">
        <v>212400</v>
      </c>
      <c r="AC68"/>
      <c r="AD68" s="31">
        <v>44203</v>
      </c>
      <c r="AE68" s="32">
        <v>0</v>
      </c>
      <c r="AF68" s="33">
        <v>1005</v>
      </c>
      <c r="AG68" s="33">
        <v>1025</v>
      </c>
      <c r="AH68" s="33">
        <v>1005</v>
      </c>
      <c r="AI68" s="33">
        <v>1012</v>
      </c>
      <c r="AJ68" s="8">
        <v>1200</v>
      </c>
      <c r="AK68"/>
      <c r="AL68" s="31">
        <v>44203</v>
      </c>
      <c r="AM68" s="32">
        <v>0</v>
      </c>
      <c r="AN68" s="33">
        <v>1715</v>
      </c>
      <c r="AO68" s="33">
        <v>1729</v>
      </c>
      <c r="AP68" s="33">
        <v>1703</v>
      </c>
      <c r="AQ68" s="33">
        <v>1719</v>
      </c>
      <c r="AR68" s="8">
        <v>123600</v>
      </c>
      <c r="AS68"/>
      <c r="AT68" s="31">
        <v>44203</v>
      </c>
      <c r="AU68" s="32">
        <v>0</v>
      </c>
      <c r="AV68" s="33">
        <v>1576</v>
      </c>
      <c r="AW68" s="33">
        <v>1579</v>
      </c>
      <c r="AX68" s="33">
        <v>1566</v>
      </c>
      <c r="AY68" s="33">
        <v>1579</v>
      </c>
      <c r="AZ68" s="8">
        <v>6800</v>
      </c>
      <c r="BA68"/>
      <c r="BB68" s="31">
        <v>44203</v>
      </c>
      <c r="BC68" s="32">
        <v>0</v>
      </c>
      <c r="BD68" s="33">
        <v>3610</v>
      </c>
      <c r="BE68" s="33">
        <v>3640</v>
      </c>
      <c r="BF68" s="33">
        <v>3590</v>
      </c>
      <c r="BG68" s="33">
        <v>3615</v>
      </c>
      <c r="BH68" s="8">
        <v>54700</v>
      </c>
      <c r="BI68"/>
      <c r="BJ68" s="31">
        <v>44203</v>
      </c>
      <c r="BK68" s="32">
        <v>0</v>
      </c>
      <c r="BL68" s="33">
        <v>2119</v>
      </c>
      <c r="BM68" s="33">
        <v>2128</v>
      </c>
      <c r="BN68" s="33">
        <v>2107</v>
      </c>
      <c r="BO68" s="33">
        <v>2109</v>
      </c>
      <c r="BP68" s="8">
        <v>53700</v>
      </c>
      <c r="BQ68"/>
      <c r="BR68" s="31">
        <v>44203</v>
      </c>
      <c r="BS68" s="32">
        <v>0</v>
      </c>
      <c r="BT68" s="33">
        <v>1199</v>
      </c>
      <c r="BU68" s="33">
        <v>1199</v>
      </c>
      <c r="BV68" s="33">
        <v>1177</v>
      </c>
      <c r="BW68" s="33">
        <v>1183</v>
      </c>
      <c r="BX68" s="8">
        <v>1400</v>
      </c>
      <c r="BY68"/>
      <c r="BZ68" s="31">
        <v>44203</v>
      </c>
      <c r="CA68" s="32">
        <v>0</v>
      </c>
      <c r="CB68" s="33">
        <v>3400</v>
      </c>
      <c r="CC68" s="33">
        <v>3405</v>
      </c>
      <c r="CD68" s="33">
        <v>3395</v>
      </c>
      <c r="CE68" s="33">
        <v>3395</v>
      </c>
      <c r="CF68" s="8">
        <v>1000</v>
      </c>
      <c r="CH68" s="31">
        <v>44203</v>
      </c>
      <c r="CI68" s="32">
        <v>0</v>
      </c>
      <c r="CJ68" s="33">
        <v>925</v>
      </c>
      <c r="CK68" s="33">
        <v>925</v>
      </c>
      <c r="CL68" s="33">
        <v>910</v>
      </c>
      <c r="CM68" s="33">
        <v>910</v>
      </c>
      <c r="CN68" s="8">
        <v>2300</v>
      </c>
      <c r="CO68"/>
      <c r="CP68" s="31">
        <v>44203</v>
      </c>
      <c r="CQ68" s="32">
        <v>0</v>
      </c>
      <c r="CR68" s="33">
        <v>2236</v>
      </c>
      <c r="CS68" s="33">
        <v>2238</v>
      </c>
      <c r="CT68" s="33">
        <v>2205</v>
      </c>
      <c r="CU68" s="33">
        <v>2221</v>
      </c>
      <c r="CV68" s="8">
        <v>2100</v>
      </c>
      <c r="CW68"/>
      <c r="CX68" s="31">
        <v>44203</v>
      </c>
      <c r="CY68" s="32">
        <v>0</v>
      </c>
      <c r="CZ68" s="33">
        <v>699</v>
      </c>
      <c r="DA68" s="33">
        <v>699</v>
      </c>
      <c r="DB68" s="33">
        <v>693</v>
      </c>
      <c r="DC68" s="33">
        <v>699</v>
      </c>
      <c r="DD68" s="8">
        <v>2900</v>
      </c>
      <c r="DE68"/>
      <c r="DF68" s="31">
        <v>44203</v>
      </c>
      <c r="DG68" s="32">
        <v>0</v>
      </c>
      <c r="DH68" s="33">
        <v>295</v>
      </c>
      <c r="DI68" s="33">
        <v>358</v>
      </c>
      <c r="DJ68" s="33">
        <v>281</v>
      </c>
      <c r="DK68" s="33">
        <v>352</v>
      </c>
      <c r="DL68" s="8">
        <v>2991800</v>
      </c>
      <c r="DM68"/>
      <c r="DN68" s="31">
        <v>44203</v>
      </c>
      <c r="DO68" s="32">
        <v>0</v>
      </c>
      <c r="DP68" s="33">
        <v>814</v>
      </c>
      <c r="DQ68" s="33">
        <v>849</v>
      </c>
      <c r="DR68" s="33">
        <v>698</v>
      </c>
      <c r="DS68" s="33">
        <v>703</v>
      </c>
      <c r="DT68" s="8">
        <v>678300</v>
      </c>
      <c r="DU68"/>
      <c r="DV68" s="31">
        <v>44203</v>
      </c>
      <c r="DW68" s="32">
        <v>0</v>
      </c>
      <c r="DX68" s="33">
        <v>4800</v>
      </c>
      <c r="DY68" s="33">
        <v>5140</v>
      </c>
      <c r="DZ68" s="33">
        <v>4800</v>
      </c>
      <c r="EA68" s="33">
        <v>5090</v>
      </c>
      <c r="EB68" s="8">
        <v>1074800</v>
      </c>
      <c r="EC68"/>
      <c r="ED68" s="31">
        <v>44203</v>
      </c>
      <c r="EE68" s="32">
        <v>0</v>
      </c>
      <c r="EF68" s="33">
        <v>2137</v>
      </c>
      <c r="EG68" s="33">
        <v>2148</v>
      </c>
      <c r="EH68" s="33">
        <v>2094</v>
      </c>
      <c r="EI68" s="33">
        <v>2105</v>
      </c>
      <c r="EJ68" s="8">
        <v>9300</v>
      </c>
      <c r="EK68"/>
      <c r="EL68" s="31">
        <v>44203</v>
      </c>
      <c r="EM68" s="32">
        <v>0</v>
      </c>
      <c r="EN68" s="33">
        <v>4990</v>
      </c>
      <c r="EO68" s="33">
        <v>5030</v>
      </c>
      <c r="EP68" s="33">
        <v>4980</v>
      </c>
      <c r="EQ68" s="33">
        <v>4995</v>
      </c>
      <c r="ER68" s="8">
        <v>119800</v>
      </c>
      <c r="ES68"/>
      <c r="ET68" s="31">
        <v>44203</v>
      </c>
      <c r="EU68" s="32">
        <v>0</v>
      </c>
      <c r="EV68" s="33">
        <v>1739</v>
      </c>
      <c r="EW68" s="33">
        <v>1759</v>
      </c>
      <c r="EX68" s="33">
        <v>1734</v>
      </c>
      <c r="EY68" s="33">
        <v>1741</v>
      </c>
      <c r="EZ68" s="8">
        <v>234600</v>
      </c>
      <c r="FA68"/>
      <c r="FB68" s="31">
        <v>44203</v>
      </c>
      <c r="FC68" s="32">
        <v>0</v>
      </c>
      <c r="FD68" s="33">
        <v>295</v>
      </c>
      <c r="FE68" s="33">
        <v>295</v>
      </c>
      <c r="FF68" s="33">
        <v>286</v>
      </c>
      <c r="FG68" s="33">
        <v>290</v>
      </c>
      <c r="FH68" s="8">
        <v>38300</v>
      </c>
      <c r="FJ68" s="31">
        <v>44203</v>
      </c>
      <c r="FK68" s="32">
        <v>0</v>
      </c>
      <c r="FL68" s="33">
        <v>1484</v>
      </c>
      <c r="FM68" s="33">
        <v>1496</v>
      </c>
      <c r="FN68" s="33">
        <v>1471</v>
      </c>
      <c r="FO68" s="33">
        <v>1475</v>
      </c>
      <c r="FP68" s="8">
        <v>149900</v>
      </c>
      <c r="FQ68"/>
      <c r="FR68" s="31">
        <v>44203</v>
      </c>
      <c r="FS68" s="32">
        <v>0</v>
      </c>
      <c r="FT68" s="33">
        <v>759</v>
      </c>
      <c r="FU68" s="33">
        <v>764</v>
      </c>
      <c r="FV68" s="33">
        <v>735</v>
      </c>
      <c r="FW68" s="33">
        <v>736</v>
      </c>
      <c r="FX68" s="8">
        <v>13000</v>
      </c>
      <c r="FY68"/>
      <c r="FZ68" s="31">
        <v>44203</v>
      </c>
      <c r="GA68" s="32">
        <v>0</v>
      </c>
      <c r="GB68" s="33">
        <v>659</v>
      </c>
      <c r="GC68" s="33">
        <v>666</v>
      </c>
      <c r="GD68" s="33">
        <v>651</v>
      </c>
      <c r="GE68" s="33">
        <v>654</v>
      </c>
      <c r="GF68" s="8">
        <v>35700</v>
      </c>
      <c r="GG68"/>
      <c r="GH68" s="31">
        <v>44203</v>
      </c>
      <c r="GI68" s="32">
        <v>0</v>
      </c>
      <c r="GJ68" s="33">
        <v>720</v>
      </c>
      <c r="GK68" s="33">
        <v>724</v>
      </c>
      <c r="GL68" s="33">
        <v>713</v>
      </c>
      <c r="GM68" s="33">
        <v>719</v>
      </c>
      <c r="GN68" s="8">
        <v>30900</v>
      </c>
      <c r="GO68"/>
      <c r="GP68" s="31">
        <v>44203</v>
      </c>
      <c r="GQ68" s="32">
        <v>0</v>
      </c>
      <c r="GR68" s="33">
        <v>2020</v>
      </c>
      <c r="GS68" s="33">
        <v>2230</v>
      </c>
      <c r="GT68" s="33">
        <v>1930</v>
      </c>
      <c r="GU68" s="33">
        <v>1943</v>
      </c>
      <c r="GV68" s="8">
        <v>212000</v>
      </c>
      <c r="GW68"/>
      <c r="GX68" s="31">
        <v>44203</v>
      </c>
      <c r="GY68" s="32">
        <v>0</v>
      </c>
      <c r="GZ68" s="33">
        <v>2020</v>
      </c>
      <c r="HA68" s="33">
        <v>2230</v>
      </c>
      <c r="HB68" s="33">
        <v>1930</v>
      </c>
      <c r="HC68" s="33">
        <v>1943</v>
      </c>
      <c r="HD68" s="8">
        <v>212000</v>
      </c>
      <c r="HE68"/>
      <c r="HF68" s="31">
        <v>44203</v>
      </c>
      <c r="HG68" s="32">
        <v>0</v>
      </c>
      <c r="HH68" s="33">
        <v>1850</v>
      </c>
      <c r="HI68" s="33">
        <v>1858</v>
      </c>
      <c r="HJ68" s="33">
        <v>1798</v>
      </c>
      <c r="HK68" s="33">
        <v>1819</v>
      </c>
      <c r="HL68" s="8">
        <v>77900</v>
      </c>
      <c r="HM68"/>
      <c r="HN68" s="31">
        <v>44203</v>
      </c>
      <c r="HO68" s="32">
        <v>0</v>
      </c>
      <c r="HP68" s="33">
        <v>515</v>
      </c>
      <c r="HQ68" s="33">
        <v>550</v>
      </c>
      <c r="HR68" s="33">
        <v>507</v>
      </c>
      <c r="HS68" s="33">
        <v>544</v>
      </c>
      <c r="HT68" s="8">
        <v>266800</v>
      </c>
      <c r="HU68"/>
      <c r="HV68" s="31">
        <v>44203</v>
      </c>
      <c r="HW68" s="32">
        <v>0</v>
      </c>
      <c r="HX68" s="33">
        <v>175</v>
      </c>
      <c r="HY68" s="33">
        <v>179</v>
      </c>
      <c r="HZ68" s="33">
        <v>174</v>
      </c>
      <c r="IA68" s="33">
        <v>178</v>
      </c>
      <c r="IB68" s="8">
        <v>271000</v>
      </c>
      <c r="IC68"/>
      <c r="ID68" s="31">
        <v>44203</v>
      </c>
      <c r="IE68" s="32">
        <v>0</v>
      </c>
      <c r="IF68" s="33">
        <v>1500</v>
      </c>
      <c r="IG68" s="33">
        <v>1500</v>
      </c>
      <c r="IH68" s="33">
        <v>1500</v>
      </c>
      <c r="II68" s="33">
        <v>1500</v>
      </c>
      <c r="IJ68" s="8">
        <v>0</v>
      </c>
    </row>
    <row r="69" spans="6:244">
      <c r="F69" s="31">
        <v>44204</v>
      </c>
      <c r="G69" s="32">
        <v>0</v>
      </c>
      <c r="H69" s="33">
        <v>2988</v>
      </c>
      <c r="I69" s="33">
        <v>3020</v>
      </c>
      <c r="J69" s="33">
        <v>2971</v>
      </c>
      <c r="K69" s="33">
        <v>2999</v>
      </c>
      <c r="L69" s="8">
        <v>29500</v>
      </c>
      <c r="M69"/>
      <c r="N69" s="31">
        <v>44204</v>
      </c>
      <c r="O69" s="32">
        <v>0</v>
      </c>
      <c r="P69" s="33">
        <v>428</v>
      </c>
      <c r="Q69" s="33">
        <v>436</v>
      </c>
      <c r="R69" s="33">
        <v>426</v>
      </c>
      <c r="S69" s="33">
        <v>436</v>
      </c>
      <c r="T69" s="8">
        <v>2632600</v>
      </c>
      <c r="U69"/>
      <c r="V69" s="31">
        <v>44204</v>
      </c>
      <c r="W69" s="32">
        <v>0</v>
      </c>
      <c r="X69" s="33">
        <v>2208</v>
      </c>
      <c r="Y69" s="33">
        <v>2234</v>
      </c>
      <c r="Z69" s="33">
        <v>2188</v>
      </c>
      <c r="AA69" s="33">
        <v>2234</v>
      </c>
      <c r="AB69" s="8">
        <v>292100</v>
      </c>
      <c r="AC69"/>
      <c r="AD69" s="31">
        <v>44204</v>
      </c>
      <c r="AE69" s="32">
        <v>0</v>
      </c>
      <c r="AF69" s="33">
        <v>1014</v>
      </c>
      <c r="AG69" s="33">
        <v>1014</v>
      </c>
      <c r="AH69" s="33">
        <v>1012</v>
      </c>
      <c r="AI69" s="33">
        <v>1012</v>
      </c>
      <c r="AJ69" s="8">
        <v>900</v>
      </c>
      <c r="AK69"/>
      <c r="AL69" s="31">
        <v>44204</v>
      </c>
      <c r="AM69" s="32">
        <v>0</v>
      </c>
      <c r="AN69" s="33">
        <v>1728</v>
      </c>
      <c r="AO69" s="33">
        <v>1783</v>
      </c>
      <c r="AP69" s="33">
        <v>1728</v>
      </c>
      <c r="AQ69" s="33">
        <v>1777</v>
      </c>
      <c r="AR69" s="8">
        <v>211600</v>
      </c>
      <c r="AS69"/>
      <c r="AT69" s="31">
        <v>44204</v>
      </c>
      <c r="AU69" s="32">
        <v>0</v>
      </c>
      <c r="AV69" s="33">
        <v>1578</v>
      </c>
      <c r="AW69" s="33">
        <v>1598</v>
      </c>
      <c r="AX69" s="33">
        <v>1570</v>
      </c>
      <c r="AY69" s="33">
        <v>1598</v>
      </c>
      <c r="AZ69" s="8">
        <v>7500</v>
      </c>
      <c r="BA69"/>
      <c r="BB69" s="31">
        <v>44204</v>
      </c>
      <c r="BC69" s="32">
        <v>0</v>
      </c>
      <c r="BD69" s="33">
        <v>3605</v>
      </c>
      <c r="BE69" s="33">
        <v>3655</v>
      </c>
      <c r="BF69" s="33">
        <v>3595</v>
      </c>
      <c r="BG69" s="33">
        <v>3655</v>
      </c>
      <c r="BH69" s="8">
        <v>83800</v>
      </c>
      <c r="BI69"/>
      <c r="BJ69" s="31">
        <v>44204</v>
      </c>
      <c r="BK69" s="32">
        <v>0</v>
      </c>
      <c r="BL69" s="33">
        <v>2105</v>
      </c>
      <c r="BM69" s="33">
        <v>2144</v>
      </c>
      <c r="BN69" s="33">
        <v>2102</v>
      </c>
      <c r="BO69" s="33">
        <v>2126</v>
      </c>
      <c r="BP69" s="8">
        <v>128000</v>
      </c>
      <c r="BQ69"/>
      <c r="BR69" s="31">
        <v>44204</v>
      </c>
      <c r="BS69" s="32">
        <v>0</v>
      </c>
      <c r="BT69" s="33">
        <v>1196</v>
      </c>
      <c r="BU69" s="33">
        <v>1196</v>
      </c>
      <c r="BV69" s="33">
        <v>1176</v>
      </c>
      <c r="BW69" s="33">
        <v>1178</v>
      </c>
      <c r="BX69" s="8">
        <v>2200</v>
      </c>
      <c r="BY69"/>
      <c r="BZ69" s="31">
        <v>44204</v>
      </c>
      <c r="CA69" s="32">
        <v>0</v>
      </c>
      <c r="CB69" s="33">
        <v>3405</v>
      </c>
      <c r="CC69" s="33">
        <v>3430</v>
      </c>
      <c r="CD69" s="33">
        <v>3395</v>
      </c>
      <c r="CE69" s="33">
        <v>3400</v>
      </c>
      <c r="CF69" s="8">
        <v>2600</v>
      </c>
      <c r="CH69" s="31">
        <v>44204</v>
      </c>
      <c r="CI69" s="32">
        <v>0</v>
      </c>
      <c r="CJ69" s="33">
        <v>913</v>
      </c>
      <c r="CK69" s="33">
        <v>917</v>
      </c>
      <c r="CL69" s="33">
        <v>909</v>
      </c>
      <c r="CM69" s="33">
        <v>917</v>
      </c>
      <c r="CN69" s="8">
        <v>1200</v>
      </c>
      <c r="CO69"/>
      <c r="CP69" s="31">
        <v>44204</v>
      </c>
      <c r="CQ69" s="32">
        <v>0</v>
      </c>
      <c r="CR69" s="33">
        <v>2221</v>
      </c>
      <c r="CS69" s="33">
        <v>2252</v>
      </c>
      <c r="CT69" s="33">
        <v>2220</v>
      </c>
      <c r="CU69" s="33">
        <v>2238</v>
      </c>
      <c r="CV69" s="8">
        <v>2100</v>
      </c>
      <c r="CW69"/>
      <c r="CX69" s="31">
        <v>44204</v>
      </c>
      <c r="CY69" s="32">
        <v>0</v>
      </c>
      <c r="CZ69" s="33">
        <v>693</v>
      </c>
      <c r="DA69" s="33">
        <v>698</v>
      </c>
      <c r="DB69" s="33">
        <v>684</v>
      </c>
      <c r="DC69" s="33">
        <v>698</v>
      </c>
      <c r="DD69" s="8">
        <v>12700</v>
      </c>
      <c r="DE69"/>
      <c r="DF69" s="31">
        <v>44204</v>
      </c>
      <c r="DG69" s="32">
        <v>0</v>
      </c>
      <c r="DH69" s="33">
        <v>345</v>
      </c>
      <c r="DI69" s="33">
        <v>425</v>
      </c>
      <c r="DJ69" s="33">
        <v>345</v>
      </c>
      <c r="DK69" s="33">
        <v>420</v>
      </c>
      <c r="DL69" s="8">
        <v>3894400</v>
      </c>
      <c r="DM69"/>
      <c r="DN69" s="31">
        <v>44204</v>
      </c>
      <c r="DO69" s="32">
        <v>0</v>
      </c>
      <c r="DP69" s="33">
        <v>695</v>
      </c>
      <c r="DQ69" s="33">
        <v>697</v>
      </c>
      <c r="DR69" s="33">
        <v>665</v>
      </c>
      <c r="DS69" s="33">
        <v>665</v>
      </c>
      <c r="DT69" s="8">
        <v>85800</v>
      </c>
      <c r="DU69"/>
      <c r="DV69" s="31">
        <v>44204</v>
      </c>
      <c r="DW69" s="32">
        <v>0</v>
      </c>
      <c r="DX69" s="33">
        <v>5260</v>
      </c>
      <c r="DY69" s="33">
        <v>5400</v>
      </c>
      <c r="DZ69" s="33">
        <v>5130</v>
      </c>
      <c r="EA69" s="33">
        <v>5320</v>
      </c>
      <c r="EB69" s="8">
        <v>730500</v>
      </c>
      <c r="EC69"/>
      <c r="ED69" s="31">
        <v>44204</v>
      </c>
      <c r="EE69" s="32">
        <v>0</v>
      </c>
      <c r="EF69" s="33">
        <v>2106</v>
      </c>
      <c r="EG69" s="33">
        <v>2111</v>
      </c>
      <c r="EH69" s="33">
        <v>2063</v>
      </c>
      <c r="EI69" s="33">
        <v>2082</v>
      </c>
      <c r="EJ69" s="8">
        <v>20200</v>
      </c>
      <c r="EK69"/>
      <c r="EL69" s="31">
        <v>44204</v>
      </c>
      <c r="EM69" s="32">
        <v>0</v>
      </c>
      <c r="EN69" s="33">
        <v>5020</v>
      </c>
      <c r="EO69" s="33">
        <v>5060</v>
      </c>
      <c r="EP69" s="33">
        <v>4975</v>
      </c>
      <c r="EQ69" s="33">
        <v>5040</v>
      </c>
      <c r="ER69" s="8">
        <v>172300</v>
      </c>
      <c r="ES69"/>
      <c r="ET69" s="31">
        <v>44204</v>
      </c>
      <c r="EU69" s="32">
        <v>0</v>
      </c>
      <c r="EV69" s="33">
        <v>1710</v>
      </c>
      <c r="EW69" s="33">
        <v>1761</v>
      </c>
      <c r="EX69" s="33">
        <v>1706</v>
      </c>
      <c r="EY69" s="33">
        <v>1758</v>
      </c>
      <c r="EZ69" s="8">
        <v>308900</v>
      </c>
      <c r="FA69"/>
      <c r="FB69" s="31">
        <v>44204</v>
      </c>
      <c r="FC69" s="32">
        <v>0</v>
      </c>
      <c r="FD69" s="33">
        <v>293</v>
      </c>
      <c r="FE69" s="33">
        <v>295</v>
      </c>
      <c r="FF69" s="33">
        <v>289</v>
      </c>
      <c r="FG69" s="33">
        <v>295</v>
      </c>
      <c r="FH69" s="8">
        <v>75600</v>
      </c>
      <c r="FJ69" s="31">
        <v>44204</v>
      </c>
      <c r="FK69" s="32">
        <v>0</v>
      </c>
      <c r="FL69" s="33">
        <v>1475</v>
      </c>
      <c r="FM69" s="33">
        <v>1480</v>
      </c>
      <c r="FN69" s="33">
        <v>1467</v>
      </c>
      <c r="FO69" s="33">
        <v>1477</v>
      </c>
      <c r="FP69" s="8">
        <v>110100</v>
      </c>
      <c r="FQ69"/>
      <c r="FR69" s="31">
        <v>44204</v>
      </c>
      <c r="FS69" s="32">
        <v>0</v>
      </c>
      <c r="FT69" s="33">
        <v>732</v>
      </c>
      <c r="FU69" s="33">
        <v>762</v>
      </c>
      <c r="FV69" s="33">
        <v>732</v>
      </c>
      <c r="FW69" s="33">
        <v>749</v>
      </c>
      <c r="FX69" s="8">
        <v>14500</v>
      </c>
      <c r="FY69"/>
      <c r="FZ69" s="31">
        <v>44204</v>
      </c>
      <c r="GA69" s="32">
        <v>0</v>
      </c>
      <c r="GB69" s="33">
        <v>657</v>
      </c>
      <c r="GC69" s="33">
        <v>661</v>
      </c>
      <c r="GD69" s="33">
        <v>652</v>
      </c>
      <c r="GE69" s="33">
        <v>656</v>
      </c>
      <c r="GF69" s="8">
        <v>36200</v>
      </c>
      <c r="GG69"/>
      <c r="GH69" s="31">
        <v>44204</v>
      </c>
      <c r="GI69" s="32">
        <v>0</v>
      </c>
      <c r="GJ69" s="33">
        <v>718</v>
      </c>
      <c r="GK69" s="33">
        <v>723</v>
      </c>
      <c r="GL69" s="33">
        <v>704</v>
      </c>
      <c r="GM69" s="33">
        <v>712</v>
      </c>
      <c r="GN69" s="8">
        <v>42900</v>
      </c>
      <c r="GO69"/>
      <c r="GP69" s="31">
        <v>44204</v>
      </c>
      <c r="GQ69" s="32">
        <v>0</v>
      </c>
      <c r="GR69" s="33">
        <v>1951</v>
      </c>
      <c r="GS69" s="33">
        <v>1988</v>
      </c>
      <c r="GT69" s="33">
        <v>1810</v>
      </c>
      <c r="GU69" s="33">
        <v>1919</v>
      </c>
      <c r="GV69" s="8">
        <v>218900</v>
      </c>
      <c r="GW69"/>
      <c r="GX69" s="31">
        <v>44204</v>
      </c>
      <c r="GY69" s="32">
        <v>0</v>
      </c>
      <c r="GZ69" s="33">
        <v>1951</v>
      </c>
      <c r="HA69" s="33">
        <v>1988</v>
      </c>
      <c r="HB69" s="33">
        <v>1810</v>
      </c>
      <c r="HC69" s="33">
        <v>1919</v>
      </c>
      <c r="HD69" s="8">
        <v>218900</v>
      </c>
      <c r="HE69"/>
      <c r="HF69" s="31">
        <v>44204</v>
      </c>
      <c r="HG69" s="32">
        <v>0</v>
      </c>
      <c r="HH69" s="33">
        <v>1819</v>
      </c>
      <c r="HI69" s="33">
        <v>1854</v>
      </c>
      <c r="HJ69" s="33">
        <v>1804</v>
      </c>
      <c r="HK69" s="33">
        <v>1811</v>
      </c>
      <c r="HL69" s="8">
        <v>59400</v>
      </c>
      <c r="HM69"/>
      <c r="HN69" s="31">
        <v>44204</v>
      </c>
      <c r="HO69" s="32">
        <v>0</v>
      </c>
      <c r="HP69" s="33">
        <v>551</v>
      </c>
      <c r="HQ69" s="33">
        <v>576</v>
      </c>
      <c r="HR69" s="33">
        <v>523</v>
      </c>
      <c r="HS69" s="33">
        <v>533</v>
      </c>
      <c r="HT69" s="8">
        <v>312700</v>
      </c>
      <c r="HU69"/>
      <c r="HV69" s="31">
        <v>44204</v>
      </c>
      <c r="HW69" s="32">
        <v>0</v>
      </c>
      <c r="HX69" s="33">
        <v>178</v>
      </c>
      <c r="HY69" s="33">
        <v>179</v>
      </c>
      <c r="HZ69" s="33">
        <v>175</v>
      </c>
      <c r="IA69" s="33">
        <v>178</v>
      </c>
      <c r="IB69" s="8">
        <v>271100</v>
      </c>
      <c r="IC69"/>
      <c r="ID69" s="31">
        <v>44204</v>
      </c>
      <c r="IE69" s="32">
        <v>0</v>
      </c>
      <c r="IF69" s="33">
        <v>1455</v>
      </c>
      <c r="IG69" s="33">
        <v>1465</v>
      </c>
      <c r="IH69" s="33">
        <v>1455</v>
      </c>
      <c r="II69" s="33">
        <v>1465</v>
      </c>
      <c r="IJ69" s="8">
        <v>300</v>
      </c>
    </row>
    <row r="70" spans="6:244">
      <c r="F70" s="31">
        <v>44208</v>
      </c>
      <c r="G70" s="32">
        <v>0</v>
      </c>
      <c r="H70" s="33">
        <v>3100</v>
      </c>
      <c r="I70" s="33">
        <v>3130</v>
      </c>
      <c r="J70" s="33">
        <v>3070</v>
      </c>
      <c r="K70" s="33">
        <v>3130</v>
      </c>
      <c r="L70" s="8">
        <v>64500</v>
      </c>
      <c r="M70"/>
      <c r="N70" s="31">
        <v>44208</v>
      </c>
      <c r="O70" s="32">
        <v>0</v>
      </c>
      <c r="P70" s="33">
        <v>436</v>
      </c>
      <c r="Q70" s="33">
        <v>444</v>
      </c>
      <c r="R70" s="33">
        <v>434</v>
      </c>
      <c r="S70" s="33">
        <v>443</v>
      </c>
      <c r="T70" s="8">
        <v>1735200</v>
      </c>
      <c r="U70"/>
      <c r="V70" s="31">
        <v>44208</v>
      </c>
      <c r="W70" s="32">
        <v>0</v>
      </c>
      <c r="X70" s="33">
        <v>2239</v>
      </c>
      <c r="Y70" s="33">
        <v>2281</v>
      </c>
      <c r="Z70" s="33">
        <v>2229</v>
      </c>
      <c r="AA70" s="33">
        <v>2261</v>
      </c>
      <c r="AB70" s="8">
        <v>202200</v>
      </c>
      <c r="AC70"/>
      <c r="AD70" s="31">
        <v>44208</v>
      </c>
      <c r="AE70" s="32">
        <v>0</v>
      </c>
      <c r="AF70" s="33">
        <v>1015</v>
      </c>
      <c r="AG70" s="33">
        <v>1015</v>
      </c>
      <c r="AH70" s="33">
        <v>1009</v>
      </c>
      <c r="AI70" s="33">
        <v>1009</v>
      </c>
      <c r="AJ70" s="8">
        <v>700</v>
      </c>
      <c r="AK70"/>
      <c r="AL70" s="31">
        <v>44208</v>
      </c>
      <c r="AM70" s="32">
        <v>0</v>
      </c>
      <c r="AN70" s="33">
        <v>1779</v>
      </c>
      <c r="AO70" s="33">
        <v>1784</v>
      </c>
      <c r="AP70" s="33">
        <v>1768</v>
      </c>
      <c r="AQ70" s="33">
        <v>1784</v>
      </c>
      <c r="AR70" s="8">
        <v>100100</v>
      </c>
      <c r="AS70"/>
      <c r="AT70" s="31">
        <v>44208</v>
      </c>
      <c r="AU70" s="32">
        <v>0</v>
      </c>
      <c r="AV70" s="33">
        <v>1594</v>
      </c>
      <c r="AW70" s="33">
        <v>1595</v>
      </c>
      <c r="AX70" s="33">
        <v>1582</v>
      </c>
      <c r="AY70" s="33">
        <v>1590</v>
      </c>
      <c r="AZ70" s="8">
        <v>5400</v>
      </c>
      <c r="BA70"/>
      <c r="BB70" s="31">
        <v>44208</v>
      </c>
      <c r="BC70" s="32">
        <v>0</v>
      </c>
      <c r="BD70" s="33">
        <v>3655</v>
      </c>
      <c r="BE70" s="33">
        <v>3665</v>
      </c>
      <c r="BF70" s="33">
        <v>3625</v>
      </c>
      <c r="BG70" s="33">
        <v>3650</v>
      </c>
      <c r="BH70" s="8">
        <v>64000</v>
      </c>
      <c r="BI70"/>
      <c r="BJ70" s="31">
        <v>44208</v>
      </c>
      <c r="BK70" s="32">
        <v>0</v>
      </c>
      <c r="BL70" s="33">
        <v>2134</v>
      </c>
      <c r="BM70" s="33">
        <v>2139</v>
      </c>
      <c r="BN70" s="33">
        <v>2121</v>
      </c>
      <c r="BO70" s="33">
        <v>2136</v>
      </c>
      <c r="BP70" s="8">
        <v>98600</v>
      </c>
      <c r="BQ70"/>
      <c r="BR70" s="31">
        <v>44208</v>
      </c>
      <c r="BS70" s="32">
        <v>0</v>
      </c>
      <c r="BT70" s="33">
        <v>1178</v>
      </c>
      <c r="BU70" s="33">
        <v>1183</v>
      </c>
      <c r="BV70" s="33">
        <v>1167</v>
      </c>
      <c r="BW70" s="33">
        <v>1167</v>
      </c>
      <c r="BX70" s="8">
        <v>7000</v>
      </c>
      <c r="BY70"/>
      <c r="BZ70" s="31">
        <v>44208</v>
      </c>
      <c r="CA70" s="32">
        <v>0</v>
      </c>
      <c r="CB70" s="33">
        <v>3405</v>
      </c>
      <c r="CC70" s="33">
        <v>3405</v>
      </c>
      <c r="CD70" s="33">
        <v>3345</v>
      </c>
      <c r="CE70" s="33">
        <v>3345</v>
      </c>
      <c r="CF70" s="8">
        <v>4200</v>
      </c>
      <c r="CH70" s="31">
        <v>44208</v>
      </c>
      <c r="CI70" s="32">
        <v>0</v>
      </c>
      <c r="CJ70" s="33">
        <v>910</v>
      </c>
      <c r="CK70" s="33">
        <v>920</v>
      </c>
      <c r="CL70" s="33">
        <v>907</v>
      </c>
      <c r="CM70" s="33">
        <v>909</v>
      </c>
      <c r="CN70" s="8">
        <v>1500</v>
      </c>
      <c r="CO70"/>
      <c r="CP70" s="31">
        <v>44208</v>
      </c>
      <c r="CQ70" s="32">
        <v>0</v>
      </c>
      <c r="CR70" s="33">
        <v>2250</v>
      </c>
      <c r="CS70" s="33">
        <v>2277</v>
      </c>
      <c r="CT70" s="33">
        <v>2250</v>
      </c>
      <c r="CU70" s="33">
        <v>2256</v>
      </c>
      <c r="CV70" s="8">
        <v>3800</v>
      </c>
      <c r="CW70"/>
      <c r="CX70" s="31">
        <v>44208</v>
      </c>
      <c r="CY70" s="32">
        <v>0</v>
      </c>
      <c r="CZ70" s="33">
        <v>693</v>
      </c>
      <c r="DA70" s="33">
        <v>699</v>
      </c>
      <c r="DB70" s="33">
        <v>691</v>
      </c>
      <c r="DC70" s="33">
        <v>698</v>
      </c>
      <c r="DD70" s="8">
        <v>5100</v>
      </c>
      <c r="DE70"/>
      <c r="DF70" s="31">
        <v>44208</v>
      </c>
      <c r="DG70" s="32">
        <v>0</v>
      </c>
      <c r="DH70" s="33">
        <v>380</v>
      </c>
      <c r="DI70" s="33">
        <v>409</v>
      </c>
      <c r="DJ70" s="33">
        <v>340</v>
      </c>
      <c r="DK70" s="33">
        <v>342</v>
      </c>
      <c r="DL70" s="8">
        <v>1913700</v>
      </c>
      <c r="DM70"/>
      <c r="DN70" s="31">
        <v>44208</v>
      </c>
      <c r="DO70" s="32">
        <v>0</v>
      </c>
      <c r="DP70" s="33">
        <v>655</v>
      </c>
      <c r="DQ70" s="33">
        <v>668</v>
      </c>
      <c r="DR70" s="33">
        <v>645</v>
      </c>
      <c r="DS70" s="33">
        <v>661</v>
      </c>
      <c r="DT70" s="8">
        <v>37100</v>
      </c>
      <c r="DU70"/>
      <c r="DV70" s="31">
        <v>44208</v>
      </c>
      <c r="DW70" s="32">
        <v>0</v>
      </c>
      <c r="DX70" s="33">
        <v>5140</v>
      </c>
      <c r="DY70" s="33">
        <v>5240</v>
      </c>
      <c r="DZ70" s="33">
        <v>4960</v>
      </c>
      <c r="EA70" s="33">
        <v>5090</v>
      </c>
      <c r="EB70" s="8">
        <v>581700</v>
      </c>
      <c r="EC70"/>
      <c r="ED70" s="31">
        <v>44208</v>
      </c>
      <c r="EE70" s="32">
        <v>0</v>
      </c>
      <c r="EF70" s="33">
        <v>2082</v>
      </c>
      <c r="EG70" s="33">
        <v>2100</v>
      </c>
      <c r="EH70" s="33">
        <v>2055</v>
      </c>
      <c r="EI70" s="33">
        <v>2100</v>
      </c>
      <c r="EJ70" s="8">
        <v>14000</v>
      </c>
      <c r="EK70"/>
      <c r="EL70" s="31">
        <v>44208</v>
      </c>
      <c r="EM70" s="32">
        <v>0</v>
      </c>
      <c r="EN70" s="33">
        <v>4965</v>
      </c>
      <c r="EO70" s="33">
        <v>4970</v>
      </c>
      <c r="EP70" s="33">
        <v>4810</v>
      </c>
      <c r="EQ70" s="33">
        <v>4840</v>
      </c>
      <c r="ER70" s="8">
        <v>342800</v>
      </c>
      <c r="ES70"/>
      <c r="ET70" s="31">
        <v>44208</v>
      </c>
      <c r="EU70" s="32">
        <v>0</v>
      </c>
      <c r="EV70" s="33">
        <v>1767</v>
      </c>
      <c r="EW70" s="33">
        <v>1769</v>
      </c>
      <c r="EX70" s="33">
        <v>1743</v>
      </c>
      <c r="EY70" s="33">
        <v>1769</v>
      </c>
      <c r="EZ70" s="8">
        <v>291000</v>
      </c>
      <c r="FA70"/>
      <c r="FB70" s="31">
        <v>44208</v>
      </c>
      <c r="FC70" s="32">
        <v>0</v>
      </c>
      <c r="FD70" s="33">
        <v>293</v>
      </c>
      <c r="FE70" s="33">
        <v>304</v>
      </c>
      <c r="FF70" s="33">
        <v>293</v>
      </c>
      <c r="FG70" s="33">
        <v>300</v>
      </c>
      <c r="FH70" s="8">
        <v>163600</v>
      </c>
      <c r="FJ70" s="31">
        <v>44208</v>
      </c>
      <c r="FK70" s="32">
        <v>0</v>
      </c>
      <c r="FL70" s="33">
        <v>1473</v>
      </c>
      <c r="FM70" s="33">
        <v>1473</v>
      </c>
      <c r="FN70" s="33">
        <v>1455</v>
      </c>
      <c r="FO70" s="33">
        <v>1462</v>
      </c>
      <c r="FP70" s="8">
        <v>174300</v>
      </c>
      <c r="FQ70"/>
      <c r="FR70" s="31">
        <v>44208</v>
      </c>
      <c r="FS70" s="32">
        <v>0</v>
      </c>
      <c r="FT70" s="33">
        <v>764</v>
      </c>
      <c r="FU70" s="33">
        <v>821</v>
      </c>
      <c r="FV70" s="33">
        <v>761</v>
      </c>
      <c r="FW70" s="33">
        <v>821</v>
      </c>
      <c r="FX70" s="8">
        <v>62700</v>
      </c>
      <c r="FY70"/>
      <c r="FZ70" s="31">
        <v>44208</v>
      </c>
      <c r="GA70" s="32">
        <v>0</v>
      </c>
      <c r="GB70" s="33">
        <v>655</v>
      </c>
      <c r="GC70" s="33">
        <v>658</v>
      </c>
      <c r="GD70" s="33">
        <v>646</v>
      </c>
      <c r="GE70" s="33">
        <v>654</v>
      </c>
      <c r="GF70" s="8">
        <v>60800</v>
      </c>
      <c r="GG70"/>
      <c r="GH70" s="31">
        <v>44208</v>
      </c>
      <c r="GI70" s="32">
        <v>0</v>
      </c>
      <c r="GJ70" s="33">
        <v>702</v>
      </c>
      <c r="GK70" s="33">
        <v>707</v>
      </c>
      <c r="GL70" s="33">
        <v>701</v>
      </c>
      <c r="GM70" s="33">
        <v>703</v>
      </c>
      <c r="GN70" s="8">
        <v>28800</v>
      </c>
      <c r="GO70"/>
      <c r="GP70" s="31">
        <v>44208</v>
      </c>
      <c r="GQ70" s="32">
        <v>0</v>
      </c>
      <c r="GR70" s="33">
        <v>1896</v>
      </c>
      <c r="GS70" s="33">
        <v>1897</v>
      </c>
      <c r="GT70" s="33">
        <v>1805</v>
      </c>
      <c r="GU70" s="33">
        <v>1830</v>
      </c>
      <c r="GV70" s="8">
        <v>87400</v>
      </c>
      <c r="GW70"/>
      <c r="GX70" s="31">
        <v>44208</v>
      </c>
      <c r="GY70" s="32">
        <v>0</v>
      </c>
      <c r="GZ70" s="33">
        <v>1896</v>
      </c>
      <c r="HA70" s="33">
        <v>1897</v>
      </c>
      <c r="HB70" s="33">
        <v>1805</v>
      </c>
      <c r="HC70" s="33">
        <v>1830</v>
      </c>
      <c r="HD70" s="8">
        <v>87400</v>
      </c>
      <c r="HE70"/>
      <c r="HF70" s="31">
        <v>44208</v>
      </c>
      <c r="HG70" s="32">
        <v>0</v>
      </c>
      <c r="HH70" s="33">
        <v>1815</v>
      </c>
      <c r="HI70" s="33">
        <v>1830</v>
      </c>
      <c r="HJ70" s="33">
        <v>1806</v>
      </c>
      <c r="HK70" s="33">
        <v>1807</v>
      </c>
      <c r="HL70" s="8">
        <v>46100</v>
      </c>
      <c r="HM70"/>
      <c r="HN70" s="31">
        <v>44208</v>
      </c>
      <c r="HO70" s="32">
        <v>0</v>
      </c>
      <c r="HP70" s="33">
        <v>534</v>
      </c>
      <c r="HQ70" s="33">
        <v>569</v>
      </c>
      <c r="HR70" s="33">
        <v>526</v>
      </c>
      <c r="HS70" s="33">
        <v>569</v>
      </c>
      <c r="HT70" s="8">
        <v>182700</v>
      </c>
      <c r="HU70"/>
      <c r="HV70" s="31">
        <v>44208</v>
      </c>
      <c r="HW70" s="32">
        <v>0</v>
      </c>
      <c r="HX70" s="33">
        <v>175</v>
      </c>
      <c r="HY70" s="33">
        <v>181</v>
      </c>
      <c r="HZ70" s="33">
        <v>175</v>
      </c>
      <c r="IA70" s="33">
        <v>181</v>
      </c>
      <c r="IB70" s="8">
        <v>312400</v>
      </c>
      <c r="IC70"/>
      <c r="ID70" s="31">
        <v>44208</v>
      </c>
      <c r="IE70" s="32">
        <v>0</v>
      </c>
      <c r="IF70" s="33">
        <v>1465</v>
      </c>
      <c r="IG70" s="33">
        <v>1465</v>
      </c>
      <c r="IH70" s="33">
        <v>1465</v>
      </c>
      <c r="II70" s="33">
        <v>1465</v>
      </c>
      <c r="IJ70" s="8">
        <v>0</v>
      </c>
    </row>
    <row r="71" spans="6:244">
      <c r="F71" s="31">
        <v>44209</v>
      </c>
      <c r="G71" s="32">
        <v>0</v>
      </c>
      <c r="H71" s="33">
        <v>3135</v>
      </c>
      <c r="I71" s="33">
        <v>3140</v>
      </c>
      <c r="J71" s="33">
        <v>3095</v>
      </c>
      <c r="K71" s="33">
        <v>3110</v>
      </c>
      <c r="L71" s="8">
        <v>28500</v>
      </c>
      <c r="M71"/>
      <c r="N71" s="31">
        <v>44209</v>
      </c>
      <c r="O71" s="32">
        <v>0</v>
      </c>
      <c r="P71" s="33">
        <v>441</v>
      </c>
      <c r="Q71" s="33">
        <v>446</v>
      </c>
      <c r="R71" s="33">
        <v>440</v>
      </c>
      <c r="S71" s="33">
        <v>445</v>
      </c>
      <c r="T71" s="8">
        <v>1556500</v>
      </c>
      <c r="U71"/>
      <c r="V71" s="31">
        <v>44209</v>
      </c>
      <c r="W71" s="32">
        <v>0</v>
      </c>
      <c r="X71" s="33">
        <v>2265</v>
      </c>
      <c r="Y71" s="33">
        <v>2286</v>
      </c>
      <c r="Z71" s="33">
        <v>2259</v>
      </c>
      <c r="AA71" s="33">
        <v>2283</v>
      </c>
      <c r="AB71" s="8">
        <v>145800</v>
      </c>
      <c r="AC71"/>
      <c r="AD71" s="31">
        <v>44209</v>
      </c>
      <c r="AE71" s="32">
        <v>0</v>
      </c>
      <c r="AF71" s="33">
        <v>1009</v>
      </c>
      <c r="AG71" s="33">
        <v>1024</v>
      </c>
      <c r="AH71" s="33">
        <v>1002</v>
      </c>
      <c r="AI71" s="33">
        <v>1010</v>
      </c>
      <c r="AJ71" s="8">
        <v>1200</v>
      </c>
      <c r="AK71"/>
      <c r="AL71" s="31">
        <v>44209</v>
      </c>
      <c r="AM71" s="32">
        <v>0</v>
      </c>
      <c r="AN71" s="33">
        <v>1770</v>
      </c>
      <c r="AO71" s="33">
        <v>1771</v>
      </c>
      <c r="AP71" s="33">
        <v>1748</v>
      </c>
      <c r="AQ71" s="33">
        <v>1755</v>
      </c>
      <c r="AR71" s="8">
        <v>101500</v>
      </c>
      <c r="AS71"/>
      <c r="AT71" s="31">
        <v>44209</v>
      </c>
      <c r="AU71" s="32">
        <v>0</v>
      </c>
      <c r="AV71" s="33">
        <v>1593</v>
      </c>
      <c r="AW71" s="33">
        <v>1593</v>
      </c>
      <c r="AX71" s="33">
        <v>1580</v>
      </c>
      <c r="AY71" s="33">
        <v>1590</v>
      </c>
      <c r="AZ71" s="8">
        <v>5700</v>
      </c>
      <c r="BA71"/>
      <c r="BB71" s="31">
        <v>44209</v>
      </c>
      <c r="BC71" s="32">
        <v>0</v>
      </c>
      <c r="BD71" s="33">
        <v>3665</v>
      </c>
      <c r="BE71" s="33">
        <v>3735</v>
      </c>
      <c r="BF71" s="33">
        <v>3635</v>
      </c>
      <c r="BG71" s="33">
        <v>3720</v>
      </c>
      <c r="BH71" s="8">
        <v>123100</v>
      </c>
      <c r="BI71"/>
      <c r="BJ71" s="31">
        <v>44209</v>
      </c>
      <c r="BK71" s="32">
        <v>0</v>
      </c>
      <c r="BL71" s="33">
        <v>2133</v>
      </c>
      <c r="BM71" s="33">
        <v>2150</v>
      </c>
      <c r="BN71" s="33">
        <v>2127</v>
      </c>
      <c r="BO71" s="33">
        <v>2146</v>
      </c>
      <c r="BP71" s="8">
        <v>88300</v>
      </c>
      <c r="BQ71"/>
      <c r="BR71" s="31">
        <v>44209</v>
      </c>
      <c r="BS71" s="32">
        <v>0</v>
      </c>
      <c r="BT71" s="33">
        <v>1166</v>
      </c>
      <c r="BU71" s="33">
        <v>1179</v>
      </c>
      <c r="BV71" s="33">
        <v>1166</v>
      </c>
      <c r="BW71" s="33">
        <v>1173</v>
      </c>
      <c r="BX71" s="8">
        <v>2800</v>
      </c>
      <c r="BY71"/>
      <c r="BZ71" s="31">
        <v>44209</v>
      </c>
      <c r="CA71" s="32">
        <v>0</v>
      </c>
      <c r="CB71" s="33">
        <v>3350</v>
      </c>
      <c r="CC71" s="33">
        <v>3375</v>
      </c>
      <c r="CD71" s="33">
        <v>3335</v>
      </c>
      <c r="CE71" s="33">
        <v>3365</v>
      </c>
      <c r="CF71" s="8">
        <v>3300</v>
      </c>
      <c r="CH71" s="31">
        <v>44209</v>
      </c>
      <c r="CI71" s="32">
        <v>0</v>
      </c>
      <c r="CJ71" s="33">
        <v>913</v>
      </c>
      <c r="CK71" s="33">
        <v>922</v>
      </c>
      <c r="CL71" s="33">
        <v>913</v>
      </c>
      <c r="CM71" s="33">
        <v>913</v>
      </c>
      <c r="CN71" s="8">
        <v>2000</v>
      </c>
      <c r="CO71"/>
      <c r="CP71" s="31">
        <v>44209</v>
      </c>
      <c r="CQ71" s="32">
        <v>0</v>
      </c>
      <c r="CR71" s="33">
        <v>2262</v>
      </c>
      <c r="CS71" s="33">
        <v>2270</v>
      </c>
      <c r="CT71" s="33">
        <v>2250</v>
      </c>
      <c r="CU71" s="33">
        <v>2250</v>
      </c>
      <c r="CV71" s="8">
        <v>1900</v>
      </c>
      <c r="CW71"/>
      <c r="CX71" s="31">
        <v>44209</v>
      </c>
      <c r="CY71" s="32">
        <v>0</v>
      </c>
      <c r="CZ71" s="33">
        <v>698</v>
      </c>
      <c r="DA71" s="33">
        <v>699</v>
      </c>
      <c r="DB71" s="33">
        <v>687</v>
      </c>
      <c r="DC71" s="33">
        <v>693</v>
      </c>
      <c r="DD71" s="8">
        <v>5500</v>
      </c>
      <c r="DE71"/>
      <c r="DF71" s="31">
        <v>44209</v>
      </c>
      <c r="DG71" s="32">
        <v>0</v>
      </c>
      <c r="DH71" s="33">
        <v>343</v>
      </c>
      <c r="DI71" s="33">
        <v>355</v>
      </c>
      <c r="DJ71" s="33">
        <v>322</v>
      </c>
      <c r="DK71" s="33">
        <v>338</v>
      </c>
      <c r="DL71" s="8">
        <v>715300</v>
      </c>
      <c r="DM71"/>
      <c r="DN71" s="31">
        <v>44209</v>
      </c>
      <c r="DO71" s="32">
        <v>0</v>
      </c>
      <c r="DP71" s="33">
        <v>656</v>
      </c>
      <c r="DQ71" s="33">
        <v>678</v>
      </c>
      <c r="DR71" s="33">
        <v>655</v>
      </c>
      <c r="DS71" s="33">
        <v>670</v>
      </c>
      <c r="DT71" s="8">
        <v>39800</v>
      </c>
      <c r="DU71"/>
      <c r="DV71" s="31">
        <v>44209</v>
      </c>
      <c r="DW71" s="32">
        <v>0</v>
      </c>
      <c r="DX71" s="33">
        <v>5190</v>
      </c>
      <c r="DY71" s="33">
        <v>5370</v>
      </c>
      <c r="DZ71" s="33">
        <v>5070</v>
      </c>
      <c r="EA71" s="33">
        <v>5110</v>
      </c>
      <c r="EB71" s="8">
        <v>544500</v>
      </c>
      <c r="EC71"/>
      <c r="ED71" s="31">
        <v>44209</v>
      </c>
      <c r="EE71" s="32">
        <v>0</v>
      </c>
      <c r="EF71" s="33">
        <v>2100</v>
      </c>
      <c r="EG71" s="33">
        <v>2100</v>
      </c>
      <c r="EH71" s="33">
        <v>2063</v>
      </c>
      <c r="EI71" s="33">
        <v>2077</v>
      </c>
      <c r="EJ71" s="8">
        <v>10100</v>
      </c>
      <c r="EK71"/>
      <c r="EL71" s="31">
        <v>44209</v>
      </c>
      <c r="EM71" s="32">
        <v>0</v>
      </c>
      <c r="EN71" s="33">
        <v>4785</v>
      </c>
      <c r="EO71" s="33">
        <v>4785</v>
      </c>
      <c r="EP71" s="33">
        <v>4675</v>
      </c>
      <c r="EQ71" s="33">
        <v>4740</v>
      </c>
      <c r="ER71" s="8">
        <v>581600</v>
      </c>
      <c r="ES71"/>
      <c r="ET71" s="31">
        <v>44209</v>
      </c>
      <c r="EU71" s="32">
        <v>0</v>
      </c>
      <c r="EV71" s="33">
        <v>1769</v>
      </c>
      <c r="EW71" s="33">
        <v>1788</v>
      </c>
      <c r="EX71" s="33">
        <v>1763</v>
      </c>
      <c r="EY71" s="33">
        <v>1767</v>
      </c>
      <c r="EZ71" s="8">
        <v>208300</v>
      </c>
      <c r="FA71"/>
      <c r="FB71" s="31">
        <v>44209</v>
      </c>
      <c r="FC71" s="32">
        <v>0</v>
      </c>
      <c r="FD71" s="33">
        <v>301</v>
      </c>
      <c r="FE71" s="33">
        <v>310</v>
      </c>
      <c r="FF71" s="33">
        <v>301</v>
      </c>
      <c r="FG71" s="33">
        <v>306</v>
      </c>
      <c r="FH71" s="8">
        <v>273300</v>
      </c>
      <c r="FJ71" s="31">
        <v>44209</v>
      </c>
      <c r="FK71" s="32">
        <v>0</v>
      </c>
      <c r="FL71" s="33">
        <v>1467</v>
      </c>
      <c r="FM71" s="33">
        <v>1479</v>
      </c>
      <c r="FN71" s="33">
        <v>1462</v>
      </c>
      <c r="FO71" s="33">
        <v>1469</v>
      </c>
      <c r="FP71" s="8">
        <v>177900</v>
      </c>
      <c r="FQ71"/>
      <c r="FR71" s="31">
        <v>44209</v>
      </c>
      <c r="FS71" s="32">
        <v>0</v>
      </c>
      <c r="FT71" s="33">
        <v>808</v>
      </c>
      <c r="FU71" s="33">
        <v>816</v>
      </c>
      <c r="FV71" s="33">
        <v>804</v>
      </c>
      <c r="FW71" s="33">
        <v>807</v>
      </c>
      <c r="FX71" s="8">
        <v>15600</v>
      </c>
      <c r="FY71"/>
      <c r="FZ71" s="31">
        <v>44209</v>
      </c>
      <c r="GA71" s="32">
        <v>0</v>
      </c>
      <c r="GB71" s="33">
        <v>654</v>
      </c>
      <c r="GC71" s="33">
        <v>656</v>
      </c>
      <c r="GD71" s="33">
        <v>624</v>
      </c>
      <c r="GE71" s="33">
        <v>632</v>
      </c>
      <c r="GF71" s="8">
        <v>119500</v>
      </c>
      <c r="GG71"/>
      <c r="GH71" s="31">
        <v>44209</v>
      </c>
      <c r="GI71" s="32">
        <v>0</v>
      </c>
      <c r="GJ71" s="33">
        <v>701</v>
      </c>
      <c r="GK71" s="33">
        <v>714</v>
      </c>
      <c r="GL71" s="33">
        <v>701</v>
      </c>
      <c r="GM71" s="33">
        <v>712</v>
      </c>
      <c r="GN71" s="8">
        <v>28500</v>
      </c>
      <c r="GO71"/>
      <c r="GP71" s="31">
        <v>44209</v>
      </c>
      <c r="GQ71" s="32">
        <v>0</v>
      </c>
      <c r="GR71" s="33">
        <v>1820</v>
      </c>
      <c r="GS71" s="33">
        <v>1883</v>
      </c>
      <c r="GT71" s="33">
        <v>1806</v>
      </c>
      <c r="GU71" s="33">
        <v>1845</v>
      </c>
      <c r="GV71" s="8">
        <v>44100</v>
      </c>
      <c r="GW71"/>
      <c r="GX71" s="31">
        <v>44209</v>
      </c>
      <c r="GY71" s="32">
        <v>0</v>
      </c>
      <c r="GZ71" s="33">
        <v>1820</v>
      </c>
      <c r="HA71" s="33">
        <v>1883</v>
      </c>
      <c r="HB71" s="33">
        <v>1806</v>
      </c>
      <c r="HC71" s="33">
        <v>1845</v>
      </c>
      <c r="HD71" s="8">
        <v>44100</v>
      </c>
      <c r="HE71"/>
      <c r="HF71" s="31">
        <v>44209</v>
      </c>
      <c r="HG71" s="32">
        <v>0</v>
      </c>
      <c r="HH71" s="33">
        <v>1808</v>
      </c>
      <c r="HI71" s="33">
        <v>1852</v>
      </c>
      <c r="HJ71" s="33">
        <v>1787</v>
      </c>
      <c r="HK71" s="33">
        <v>1797</v>
      </c>
      <c r="HL71" s="8">
        <v>68000</v>
      </c>
      <c r="HM71"/>
      <c r="HN71" s="31">
        <v>44209</v>
      </c>
      <c r="HO71" s="32">
        <v>0</v>
      </c>
      <c r="HP71" s="33">
        <v>560</v>
      </c>
      <c r="HQ71" s="33">
        <v>590</v>
      </c>
      <c r="HR71" s="33">
        <v>553</v>
      </c>
      <c r="HS71" s="33">
        <v>561</v>
      </c>
      <c r="HT71" s="8">
        <v>168400</v>
      </c>
      <c r="HU71"/>
      <c r="HV71" s="31">
        <v>44209</v>
      </c>
      <c r="HW71" s="32">
        <v>0</v>
      </c>
      <c r="HX71" s="33">
        <v>180</v>
      </c>
      <c r="HY71" s="33">
        <v>192</v>
      </c>
      <c r="HZ71" s="33">
        <v>180</v>
      </c>
      <c r="IA71" s="33">
        <v>192</v>
      </c>
      <c r="IB71" s="8">
        <v>625900</v>
      </c>
      <c r="IC71"/>
      <c r="ID71" s="31">
        <v>44209</v>
      </c>
      <c r="IE71" s="32">
        <v>0</v>
      </c>
      <c r="IF71" s="33">
        <v>1465</v>
      </c>
      <c r="IG71" s="33">
        <v>1465</v>
      </c>
      <c r="IH71" s="33">
        <v>1465</v>
      </c>
      <c r="II71" s="33">
        <v>1465</v>
      </c>
      <c r="IJ71" s="8">
        <v>0</v>
      </c>
    </row>
    <row r="72" spans="6:244">
      <c r="F72" s="31">
        <v>44210</v>
      </c>
      <c r="G72" s="32">
        <v>0</v>
      </c>
      <c r="H72" s="33">
        <v>3125</v>
      </c>
      <c r="I72" s="33">
        <v>3125</v>
      </c>
      <c r="J72" s="33">
        <v>3055</v>
      </c>
      <c r="K72" s="33">
        <v>3065</v>
      </c>
      <c r="L72" s="8">
        <v>30200</v>
      </c>
      <c r="M72"/>
      <c r="N72" s="31">
        <v>44210</v>
      </c>
      <c r="O72" s="32">
        <v>0</v>
      </c>
      <c r="P72" s="33">
        <v>445</v>
      </c>
      <c r="Q72" s="33">
        <v>447</v>
      </c>
      <c r="R72" s="33">
        <v>440</v>
      </c>
      <c r="S72" s="33">
        <v>446</v>
      </c>
      <c r="T72" s="8">
        <v>1549700</v>
      </c>
      <c r="U72"/>
      <c r="V72" s="31">
        <v>44210</v>
      </c>
      <c r="W72" s="32">
        <v>0</v>
      </c>
      <c r="X72" s="33">
        <v>2269</v>
      </c>
      <c r="Y72" s="33">
        <v>2301</v>
      </c>
      <c r="Z72" s="33">
        <v>2264</v>
      </c>
      <c r="AA72" s="33">
        <v>2288</v>
      </c>
      <c r="AB72" s="8">
        <v>163900</v>
      </c>
      <c r="AC72"/>
      <c r="AD72" s="31">
        <v>44210</v>
      </c>
      <c r="AE72" s="32">
        <v>0</v>
      </c>
      <c r="AF72" s="33">
        <v>1000</v>
      </c>
      <c r="AG72" s="33">
        <v>1015</v>
      </c>
      <c r="AH72" s="33">
        <v>1000</v>
      </c>
      <c r="AI72" s="33">
        <v>1008</v>
      </c>
      <c r="AJ72" s="8">
        <v>900</v>
      </c>
      <c r="AK72"/>
      <c r="AL72" s="31">
        <v>44210</v>
      </c>
      <c r="AM72" s="32">
        <v>0</v>
      </c>
      <c r="AN72" s="33">
        <v>1750</v>
      </c>
      <c r="AO72" s="33">
        <v>1758</v>
      </c>
      <c r="AP72" s="33">
        <v>1743</v>
      </c>
      <c r="AQ72" s="33">
        <v>1752</v>
      </c>
      <c r="AR72" s="8">
        <v>101700</v>
      </c>
      <c r="AS72"/>
      <c r="AT72" s="31">
        <v>44210</v>
      </c>
      <c r="AU72" s="32">
        <v>0</v>
      </c>
      <c r="AV72" s="33">
        <v>1584</v>
      </c>
      <c r="AW72" s="33">
        <v>1624</v>
      </c>
      <c r="AX72" s="33">
        <v>1584</v>
      </c>
      <c r="AY72" s="33">
        <v>1624</v>
      </c>
      <c r="AZ72" s="8">
        <v>8600</v>
      </c>
      <c r="BA72"/>
      <c r="BB72" s="31">
        <v>44210</v>
      </c>
      <c r="BC72" s="32">
        <v>0</v>
      </c>
      <c r="BD72" s="33">
        <v>3780</v>
      </c>
      <c r="BE72" s="33">
        <v>3850</v>
      </c>
      <c r="BF72" s="33">
        <v>3745</v>
      </c>
      <c r="BG72" s="33">
        <v>3810</v>
      </c>
      <c r="BH72" s="8">
        <v>197400</v>
      </c>
      <c r="BI72"/>
      <c r="BJ72" s="31">
        <v>44210</v>
      </c>
      <c r="BK72" s="32">
        <v>0</v>
      </c>
      <c r="BL72" s="33">
        <v>2140</v>
      </c>
      <c r="BM72" s="33">
        <v>2144</v>
      </c>
      <c r="BN72" s="33">
        <v>2113</v>
      </c>
      <c r="BO72" s="33">
        <v>2114</v>
      </c>
      <c r="BP72" s="8">
        <v>92000</v>
      </c>
      <c r="BQ72"/>
      <c r="BR72" s="31">
        <v>44210</v>
      </c>
      <c r="BS72" s="32">
        <v>0</v>
      </c>
      <c r="BT72" s="33">
        <v>1173</v>
      </c>
      <c r="BU72" s="33">
        <v>1178</v>
      </c>
      <c r="BV72" s="33">
        <v>1164</v>
      </c>
      <c r="BW72" s="33">
        <v>1165</v>
      </c>
      <c r="BX72" s="8">
        <v>4700</v>
      </c>
      <c r="BY72"/>
      <c r="BZ72" s="31">
        <v>44210</v>
      </c>
      <c r="CA72" s="32">
        <v>0</v>
      </c>
      <c r="CB72" s="33">
        <v>3365</v>
      </c>
      <c r="CC72" s="33">
        <v>3400</v>
      </c>
      <c r="CD72" s="33">
        <v>3335</v>
      </c>
      <c r="CE72" s="33">
        <v>3370</v>
      </c>
      <c r="CF72" s="8">
        <v>2900</v>
      </c>
      <c r="CH72" s="31">
        <v>44210</v>
      </c>
      <c r="CI72" s="32">
        <v>0</v>
      </c>
      <c r="CJ72" s="33">
        <v>915</v>
      </c>
      <c r="CK72" s="33">
        <v>930</v>
      </c>
      <c r="CL72" s="33">
        <v>909</v>
      </c>
      <c r="CM72" s="33">
        <v>909</v>
      </c>
      <c r="CN72" s="8">
        <v>2200</v>
      </c>
      <c r="CO72"/>
      <c r="CP72" s="31">
        <v>44210</v>
      </c>
      <c r="CQ72" s="32">
        <v>0</v>
      </c>
      <c r="CR72" s="33">
        <v>2251</v>
      </c>
      <c r="CS72" s="33">
        <v>2288</v>
      </c>
      <c r="CT72" s="33">
        <v>2247</v>
      </c>
      <c r="CU72" s="33">
        <v>2269</v>
      </c>
      <c r="CV72" s="8">
        <v>3100</v>
      </c>
      <c r="CW72"/>
      <c r="CX72" s="31">
        <v>44210</v>
      </c>
      <c r="CY72" s="32">
        <v>0</v>
      </c>
      <c r="CZ72" s="33">
        <v>693</v>
      </c>
      <c r="DA72" s="33">
        <v>696</v>
      </c>
      <c r="DB72" s="33">
        <v>692</v>
      </c>
      <c r="DC72" s="33">
        <v>692</v>
      </c>
      <c r="DD72" s="8">
        <v>4300</v>
      </c>
      <c r="DE72"/>
      <c r="DF72" s="31">
        <v>44210</v>
      </c>
      <c r="DG72" s="32">
        <v>0</v>
      </c>
      <c r="DH72" s="33">
        <v>360</v>
      </c>
      <c r="DI72" s="33">
        <v>375</v>
      </c>
      <c r="DJ72" s="33">
        <v>330</v>
      </c>
      <c r="DK72" s="33">
        <v>339</v>
      </c>
      <c r="DL72" s="8">
        <v>1344500</v>
      </c>
      <c r="DM72"/>
      <c r="DN72" s="31">
        <v>44210</v>
      </c>
      <c r="DO72" s="32">
        <v>0</v>
      </c>
      <c r="DP72" s="33">
        <v>661</v>
      </c>
      <c r="DQ72" s="33">
        <v>661</v>
      </c>
      <c r="DR72" s="33">
        <v>637</v>
      </c>
      <c r="DS72" s="33">
        <v>640</v>
      </c>
      <c r="DT72" s="8">
        <v>41500</v>
      </c>
      <c r="DU72"/>
      <c r="DV72" s="31">
        <v>44210</v>
      </c>
      <c r="DW72" s="32">
        <v>0</v>
      </c>
      <c r="DX72" s="33">
        <v>5170</v>
      </c>
      <c r="DY72" s="33">
        <v>5450</v>
      </c>
      <c r="DZ72" s="33">
        <v>4835</v>
      </c>
      <c r="EA72" s="33">
        <v>4960</v>
      </c>
      <c r="EB72" s="8">
        <v>1690500</v>
      </c>
      <c r="EC72"/>
      <c r="ED72" s="31">
        <v>44210</v>
      </c>
      <c r="EE72" s="32">
        <v>0</v>
      </c>
      <c r="EF72" s="33">
        <v>2068</v>
      </c>
      <c r="EG72" s="33">
        <v>2096</v>
      </c>
      <c r="EH72" s="33">
        <v>2050</v>
      </c>
      <c r="EI72" s="33">
        <v>2063</v>
      </c>
      <c r="EJ72" s="8">
        <v>13900</v>
      </c>
      <c r="EK72"/>
      <c r="EL72" s="31">
        <v>44210</v>
      </c>
      <c r="EM72" s="32">
        <v>0</v>
      </c>
      <c r="EN72" s="33">
        <v>4740</v>
      </c>
      <c r="EO72" s="33">
        <v>4800</v>
      </c>
      <c r="EP72" s="33">
        <v>4710</v>
      </c>
      <c r="EQ72" s="33">
        <v>4715</v>
      </c>
      <c r="ER72" s="8">
        <v>288700</v>
      </c>
      <c r="ES72"/>
      <c r="ET72" s="31">
        <v>44210</v>
      </c>
      <c r="EU72" s="32">
        <v>0</v>
      </c>
      <c r="EV72" s="33">
        <v>1758</v>
      </c>
      <c r="EW72" s="33">
        <v>1780</v>
      </c>
      <c r="EX72" s="33">
        <v>1746</v>
      </c>
      <c r="EY72" s="33">
        <v>1768</v>
      </c>
      <c r="EZ72" s="8">
        <v>240300</v>
      </c>
      <c r="FA72"/>
      <c r="FB72" s="31">
        <v>44210</v>
      </c>
      <c r="FC72" s="32">
        <v>0</v>
      </c>
      <c r="FD72" s="33">
        <v>252</v>
      </c>
      <c r="FE72" s="33">
        <v>255</v>
      </c>
      <c r="FF72" s="33">
        <v>243</v>
      </c>
      <c r="FG72" s="33">
        <v>246</v>
      </c>
      <c r="FH72" s="8">
        <v>778200</v>
      </c>
      <c r="FJ72" s="31">
        <v>44210</v>
      </c>
      <c r="FK72" s="32">
        <v>0</v>
      </c>
      <c r="FL72" s="33">
        <v>1469</v>
      </c>
      <c r="FM72" s="33">
        <v>1484</v>
      </c>
      <c r="FN72" s="33">
        <v>1464</v>
      </c>
      <c r="FO72" s="33">
        <v>1475</v>
      </c>
      <c r="FP72" s="8">
        <v>151700</v>
      </c>
      <c r="FQ72"/>
      <c r="FR72" s="31">
        <v>44210</v>
      </c>
      <c r="FS72" s="32">
        <v>0</v>
      </c>
      <c r="FT72" s="33">
        <v>801</v>
      </c>
      <c r="FU72" s="33">
        <v>815</v>
      </c>
      <c r="FV72" s="33">
        <v>801</v>
      </c>
      <c r="FW72" s="33">
        <v>805</v>
      </c>
      <c r="FX72" s="8">
        <v>9900</v>
      </c>
      <c r="FY72"/>
      <c r="FZ72" s="31">
        <v>44210</v>
      </c>
      <c r="GA72" s="32">
        <v>0</v>
      </c>
      <c r="GB72" s="33">
        <v>626</v>
      </c>
      <c r="GC72" s="33">
        <v>636</v>
      </c>
      <c r="GD72" s="33">
        <v>625</v>
      </c>
      <c r="GE72" s="33">
        <v>632</v>
      </c>
      <c r="GF72" s="8">
        <v>64600</v>
      </c>
      <c r="GG72"/>
      <c r="GH72" s="31">
        <v>44210</v>
      </c>
      <c r="GI72" s="32">
        <v>0</v>
      </c>
      <c r="GJ72" s="33">
        <v>712</v>
      </c>
      <c r="GK72" s="33">
        <v>712</v>
      </c>
      <c r="GL72" s="33">
        <v>701</v>
      </c>
      <c r="GM72" s="33">
        <v>711</v>
      </c>
      <c r="GN72" s="8">
        <v>26500</v>
      </c>
      <c r="GO72"/>
      <c r="GP72" s="31">
        <v>44210</v>
      </c>
      <c r="GQ72" s="32">
        <v>0</v>
      </c>
      <c r="GR72" s="33">
        <v>1845</v>
      </c>
      <c r="GS72" s="33">
        <v>1846</v>
      </c>
      <c r="GT72" s="33">
        <v>1757</v>
      </c>
      <c r="GU72" s="33">
        <v>1757</v>
      </c>
      <c r="GV72" s="8">
        <v>59200</v>
      </c>
      <c r="GW72"/>
      <c r="GX72" s="31">
        <v>44210</v>
      </c>
      <c r="GY72" s="32">
        <v>0</v>
      </c>
      <c r="GZ72" s="33">
        <v>1845</v>
      </c>
      <c r="HA72" s="33">
        <v>1846</v>
      </c>
      <c r="HB72" s="33">
        <v>1757</v>
      </c>
      <c r="HC72" s="33">
        <v>1757</v>
      </c>
      <c r="HD72" s="8">
        <v>59200</v>
      </c>
      <c r="HE72"/>
      <c r="HF72" s="31">
        <v>44210</v>
      </c>
      <c r="HG72" s="32">
        <v>0</v>
      </c>
      <c r="HH72" s="33">
        <v>1790</v>
      </c>
      <c r="HI72" s="33">
        <v>1807</v>
      </c>
      <c r="HJ72" s="33">
        <v>1733</v>
      </c>
      <c r="HK72" s="33">
        <v>1757</v>
      </c>
      <c r="HL72" s="8">
        <v>67900</v>
      </c>
      <c r="HM72"/>
      <c r="HN72" s="31">
        <v>44210</v>
      </c>
      <c r="HO72" s="32">
        <v>0</v>
      </c>
      <c r="HP72" s="33">
        <v>563</v>
      </c>
      <c r="HQ72" s="33">
        <v>570</v>
      </c>
      <c r="HR72" s="33">
        <v>549</v>
      </c>
      <c r="HS72" s="33">
        <v>552</v>
      </c>
      <c r="HT72" s="8">
        <v>105000</v>
      </c>
      <c r="HU72"/>
      <c r="HV72" s="31">
        <v>44210</v>
      </c>
      <c r="HW72" s="32">
        <v>0</v>
      </c>
      <c r="HX72" s="33">
        <v>191</v>
      </c>
      <c r="HY72" s="33">
        <v>192</v>
      </c>
      <c r="HZ72" s="33">
        <v>182</v>
      </c>
      <c r="IA72" s="33">
        <v>183</v>
      </c>
      <c r="IB72" s="8">
        <v>431400</v>
      </c>
      <c r="IC72"/>
      <c r="ID72" s="31">
        <v>44210</v>
      </c>
      <c r="IE72" s="32">
        <v>0</v>
      </c>
      <c r="IF72" s="33">
        <v>1499</v>
      </c>
      <c r="IG72" s="33">
        <v>1499</v>
      </c>
      <c r="IH72" s="33">
        <v>1499</v>
      </c>
      <c r="II72" s="33">
        <v>1499</v>
      </c>
      <c r="IJ72" s="8">
        <v>200</v>
      </c>
    </row>
    <row r="73" spans="6:244">
      <c r="F73" s="31">
        <v>44211</v>
      </c>
      <c r="G73" s="32">
        <v>0</v>
      </c>
      <c r="H73" s="33">
        <v>3050</v>
      </c>
      <c r="I73" s="33">
        <v>3060</v>
      </c>
      <c r="J73" s="33">
        <v>3020</v>
      </c>
      <c r="K73" s="33">
        <v>3025</v>
      </c>
      <c r="L73" s="8">
        <v>21700</v>
      </c>
      <c r="M73"/>
      <c r="N73" s="31">
        <v>44211</v>
      </c>
      <c r="O73" s="32">
        <v>0</v>
      </c>
      <c r="P73" s="33">
        <v>445</v>
      </c>
      <c r="Q73" s="33">
        <v>446</v>
      </c>
      <c r="R73" s="33">
        <v>440</v>
      </c>
      <c r="S73" s="33">
        <v>441</v>
      </c>
      <c r="T73" s="8">
        <v>1370000</v>
      </c>
      <c r="U73"/>
      <c r="V73" s="31">
        <v>44211</v>
      </c>
      <c r="W73" s="32">
        <v>0</v>
      </c>
      <c r="X73" s="33">
        <v>2298</v>
      </c>
      <c r="Y73" s="33">
        <v>2307</v>
      </c>
      <c r="Z73" s="33">
        <v>2289</v>
      </c>
      <c r="AA73" s="33">
        <v>2293</v>
      </c>
      <c r="AB73" s="8">
        <v>129700</v>
      </c>
      <c r="AC73"/>
      <c r="AD73" s="31">
        <v>44211</v>
      </c>
      <c r="AE73" s="32">
        <v>0</v>
      </c>
      <c r="AF73" s="33">
        <v>1000</v>
      </c>
      <c r="AG73" s="33">
        <v>1006</v>
      </c>
      <c r="AH73" s="33">
        <v>995</v>
      </c>
      <c r="AI73" s="33">
        <v>1006</v>
      </c>
      <c r="AJ73" s="8">
        <v>1500</v>
      </c>
      <c r="AK73"/>
      <c r="AL73" s="31">
        <v>44211</v>
      </c>
      <c r="AM73" s="32">
        <v>0</v>
      </c>
      <c r="AN73" s="33">
        <v>1752</v>
      </c>
      <c r="AO73" s="33">
        <v>1763</v>
      </c>
      <c r="AP73" s="33">
        <v>1732</v>
      </c>
      <c r="AQ73" s="33">
        <v>1733</v>
      </c>
      <c r="AR73" s="8">
        <v>112700</v>
      </c>
      <c r="AS73"/>
      <c r="AT73" s="31">
        <v>44211</v>
      </c>
      <c r="AU73" s="32">
        <v>0</v>
      </c>
      <c r="AV73" s="33">
        <v>1608</v>
      </c>
      <c r="AW73" s="33">
        <v>1621</v>
      </c>
      <c r="AX73" s="33">
        <v>1556</v>
      </c>
      <c r="AY73" s="33">
        <v>1567</v>
      </c>
      <c r="AZ73" s="8">
        <v>10100</v>
      </c>
      <c r="BA73"/>
      <c r="BB73" s="31">
        <v>44211</v>
      </c>
      <c r="BC73" s="32">
        <v>0</v>
      </c>
      <c r="BD73" s="33">
        <v>3795</v>
      </c>
      <c r="BE73" s="33">
        <v>3860</v>
      </c>
      <c r="BF73" s="33">
        <v>3750</v>
      </c>
      <c r="BG73" s="33">
        <v>3800</v>
      </c>
      <c r="BH73" s="8">
        <v>100900</v>
      </c>
      <c r="BI73"/>
      <c r="BJ73" s="31">
        <v>44211</v>
      </c>
      <c r="BK73" s="32">
        <v>0</v>
      </c>
      <c r="BL73" s="33">
        <v>2117</v>
      </c>
      <c r="BM73" s="33">
        <v>2117</v>
      </c>
      <c r="BN73" s="33">
        <v>2091</v>
      </c>
      <c r="BO73" s="33">
        <v>2109</v>
      </c>
      <c r="BP73" s="8">
        <v>152700</v>
      </c>
      <c r="BQ73"/>
      <c r="BR73" s="31">
        <v>44211</v>
      </c>
      <c r="BS73" s="32">
        <v>0</v>
      </c>
      <c r="BT73" s="33">
        <v>1160</v>
      </c>
      <c r="BU73" s="33">
        <v>1160</v>
      </c>
      <c r="BV73" s="33">
        <v>1119</v>
      </c>
      <c r="BW73" s="33">
        <v>1141</v>
      </c>
      <c r="BX73" s="8">
        <v>8800</v>
      </c>
      <c r="BY73"/>
      <c r="BZ73" s="31">
        <v>44211</v>
      </c>
      <c r="CA73" s="32">
        <v>0</v>
      </c>
      <c r="CB73" s="33">
        <v>3395</v>
      </c>
      <c r="CC73" s="33">
        <v>3405</v>
      </c>
      <c r="CD73" s="33">
        <v>3395</v>
      </c>
      <c r="CE73" s="33">
        <v>3395</v>
      </c>
      <c r="CF73" s="8">
        <v>2200</v>
      </c>
      <c r="CH73" s="31">
        <v>44211</v>
      </c>
      <c r="CI73" s="32">
        <v>0</v>
      </c>
      <c r="CJ73" s="33">
        <v>910</v>
      </c>
      <c r="CK73" s="33">
        <v>920</v>
      </c>
      <c r="CL73" s="33">
        <v>910</v>
      </c>
      <c r="CM73" s="33">
        <v>910</v>
      </c>
      <c r="CN73" s="8">
        <v>700</v>
      </c>
      <c r="CO73"/>
      <c r="CP73" s="31">
        <v>44211</v>
      </c>
      <c r="CQ73" s="32">
        <v>0</v>
      </c>
      <c r="CR73" s="33">
        <v>2269</v>
      </c>
      <c r="CS73" s="33">
        <v>2269</v>
      </c>
      <c r="CT73" s="33">
        <v>2254</v>
      </c>
      <c r="CU73" s="33">
        <v>2259</v>
      </c>
      <c r="CV73" s="8">
        <v>900</v>
      </c>
      <c r="CW73"/>
      <c r="CX73" s="31">
        <v>44211</v>
      </c>
      <c r="CY73" s="32">
        <v>0</v>
      </c>
      <c r="CZ73" s="33">
        <v>692</v>
      </c>
      <c r="DA73" s="33">
        <v>692</v>
      </c>
      <c r="DB73" s="33">
        <v>672</v>
      </c>
      <c r="DC73" s="33">
        <v>678</v>
      </c>
      <c r="DD73" s="8">
        <v>15000</v>
      </c>
      <c r="DE73"/>
      <c r="DF73" s="31">
        <v>44211</v>
      </c>
      <c r="DG73" s="32">
        <v>0</v>
      </c>
      <c r="DH73" s="33">
        <v>340</v>
      </c>
      <c r="DI73" s="33">
        <v>351</v>
      </c>
      <c r="DJ73" s="33">
        <v>315</v>
      </c>
      <c r="DK73" s="33">
        <v>330</v>
      </c>
      <c r="DL73" s="8">
        <v>467700</v>
      </c>
      <c r="DM73"/>
      <c r="DN73" s="31">
        <v>44211</v>
      </c>
      <c r="DO73" s="32">
        <v>0</v>
      </c>
      <c r="DP73" s="33">
        <v>640</v>
      </c>
      <c r="DQ73" s="33">
        <v>649</v>
      </c>
      <c r="DR73" s="33">
        <v>633</v>
      </c>
      <c r="DS73" s="33">
        <v>633</v>
      </c>
      <c r="DT73" s="8">
        <v>15900</v>
      </c>
      <c r="DU73"/>
      <c r="DV73" s="31">
        <v>44211</v>
      </c>
      <c r="DW73" s="32">
        <v>0</v>
      </c>
      <c r="DX73" s="33">
        <v>4910</v>
      </c>
      <c r="DY73" s="33">
        <v>5020</v>
      </c>
      <c r="DZ73" s="33">
        <v>4575</v>
      </c>
      <c r="EA73" s="33">
        <v>4620</v>
      </c>
      <c r="EB73" s="8">
        <v>1053100</v>
      </c>
      <c r="EC73"/>
      <c r="ED73" s="31">
        <v>44211</v>
      </c>
      <c r="EE73" s="32">
        <v>0</v>
      </c>
      <c r="EF73" s="33">
        <v>2057</v>
      </c>
      <c r="EG73" s="33">
        <v>2061</v>
      </c>
      <c r="EH73" s="33">
        <v>2000</v>
      </c>
      <c r="EI73" s="33">
        <v>2007</v>
      </c>
      <c r="EJ73" s="8">
        <v>39000</v>
      </c>
      <c r="EK73"/>
      <c r="EL73" s="31">
        <v>44211</v>
      </c>
      <c r="EM73" s="32">
        <v>0</v>
      </c>
      <c r="EN73" s="33">
        <v>4675</v>
      </c>
      <c r="EO73" s="33">
        <v>4695</v>
      </c>
      <c r="EP73" s="33">
        <v>4560</v>
      </c>
      <c r="EQ73" s="33">
        <v>4560</v>
      </c>
      <c r="ER73" s="8">
        <v>443300</v>
      </c>
      <c r="ES73"/>
      <c r="ET73" s="31">
        <v>44211</v>
      </c>
      <c r="EU73" s="32">
        <v>0</v>
      </c>
      <c r="EV73" s="33">
        <v>1768</v>
      </c>
      <c r="EW73" s="33">
        <v>1768</v>
      </c>
      <c r="EX73" s="33">
        <v>1744</v>
      </c>
      <c r="EY73" s="33">
        <v>1745</v>
      </c>
      <c r="EZ73" s="8">
        <v>241900</v>
      </c>
      <c r="FA73"/>
      <c r="FB73" s="31">
        <v>44211</v>
      </c>
      <c r="FC73" s="32">
        <v>0</v>
      </c>
      <c r="FD73" s="33">
        <v>243</v>
      </c>
      <c r="FE73" s="33">
        <v>244</v>
      </c>
      <c r="FF73" s="33">
        <v>233</v>
      </c>
      <c r="FG73" s="33">
        <v>237</v>
      </c>
      <c r="FH73" s="8">
        <v>262300</v>
      </c>
      <c r="FJ73" s="31">
        <v>44211</v>
      </c>
      <c r="FK73" s="32">
        <v>0</v>
      </c>
      <c r="FL73" s="33">
        <v>1569</v>
      </c>
      <c r="FM73" s="33">
        <v>1737</v>
      </c>
      <c r="FN73" s="33">
        <v>1569</v>
      </c>
      <c r="FO73" s="33">
        <v>1715</v>
      </c>
      <c r="FP73" s="8">
        <v>2248100</v>
      </c>
      <c r="FQ73"/>
      <c r="FR73" s="31">
        <v>44211</v>
      </c>
      <c r="FS73" s="32">
        <v>0</v>
      </c>
      <c r="FT73" s="33">
        <v>804</v>
      </c>
      <c r="FU73" s="33">
        <v>805</v>
      </c>
      <c r="FV73" s="33">
        <v>797</v>
      </c>
      <c r="FW73" s="33">
        <v>797</v>
      </c>
      <c r="FX73" s="8">
        <v>10400</v>
      </c>
      <c r="FY73"/>
      <c r="FZ73" s="31">
        <v>44211</v>
      </c>
      <c r="GA73" s="32">
        <v>0</v>
      </c>
      <c r="GB73" s="33">
        <v>632</v>
      </c>
      <c r="GC73" s="33">
        <v>633</v>
      </c>
      <c r="GD73" s="33">
        <v>624</v>
      </c>
      <c r="GE73" s="33">
        <v>625</v>
      </c>
      <c r="GF73" s="8">
        <v>48000</v>
      </c>
      <c r="GG73"/>
      <c r="GH73" s="31">
        <v>44211</v>
      </c>
      <c r="GI73" s="32">
        <v>0</v>
      </c>
      <c r="GJ73" s="33">
        <v>703</v>
      </c>
      <c r="GK73" s="33">
        <v>713</v>
      </c>
      <c r="GL73" s="33">
        <v>701</v>
      </c>
      <c r="GM73" s="33">
        <v>709</v>
      </c>
      <c r="GN73" s="8">
        <v>29400</v>
      </c>
      <c r="GO73"/>
      <c r="GP73" s="31">
        <v>44211</v>
      </c>
      <c r="GQ73" s="32">
        <v>0</v>
      </c>
      <c r="GR73" s="33">
        <v>1760</v>
      </c>
      <c r="GS73" s="33">
        <v>1795</v>
      </c>
      <c r="GT73" s="33">
        <v>1728</v>
      </c>
      <c r="GU73" s="33">
        <v>1789</v>
      </c>
      <c r="GV73" s="8">
        <v>52400</v>
      </c>
      <c r="GW73"/>
      <c r="GX73" s="31">
        <v>44211</v>
      </c>
      <c r="GY73" s="32">
        <v>0</v>
      </c>
      <c r="GZ73" s="33">
        <v>1760</v>
      </c>
      <c r="HA73" s="33">
        <v>1795</v>
      </c>
      <c r="HB73" s="33">
        <v>1728</v>
      </c>
      <c r="HC73" s="33">
        <v>1789</v>
      </c>
      <c r="HD73" s="8">
        <v>52400</v>
      </c>
      <c r="HE73"/>
      <c r="HF73" s="31">
        <v>44211</v>
      </c>
      <c r="HG73" s="32">
        <v>0</v>
      </c>
      <c r="HH73" s="33">
        <v>1751</v>
      </c>
      <c r="HI73" s="33">
        <v>1763</v>
      </c>
      <c r="HJ73" s="33">
        <v>1732</v>
      </c>
      <c r="HK73" s="33">
        <v>1740</v>
      </c>
      <c r="HL73" s="8">
        <v>37200</v>
      </c>
      <c r="HM73"/>
      <c r="HN73" s="31">
        <v>44211</v>
      </c>
      <c r="HO73" s="32">
        <v>0</v>
      </c>
      <c r="HP73" s="33">
        <v>553</v>
      </c>
      <c r="HQ73" s="33">
        <v>556</v>
      </c>
      <c r="HR73" s="33">
        <v>521</v>
      </c>
      <c r="HS73" s="33">
        <v>532</v>
      </c>
      <c r="HT73" s="8">
        <v>100200</v>
      </c>
      <c r="HU73"/>
      <c r="HV73" s="31">
        <v>44211</v>
      </c>
      <c r="HW73" s="32">
        <v>0</v>
      </c>
      <c r="HX73" s="33">
        <v>182</v>
      </c>
      <c r="HY73" s="33">
        <v>182</v>
      </c>
      <c r="HZ73" s="33">
        <v>177</v>
      </c>
      <c r="IA73" s="33">
        <v>177</v>
      </c>
      <c r="IB73" s="8">
        <v>242600</v>
      </c>
      <c r="IC73"/>
      <c r="ID73" s="31">
        <v>44211</v>
      </c>
      <c r="IE73" s="32">
        <v>0</v>
      </c>
      <c r="IF73" s="33">
        <v>1466</v>
      </c>
      <c r="IG73" s="33">
        <v>1490</v>
      </c>
      <c r="IH73" s="33">
        <v>1466</v>
      </c>
      <c r="II73" s="33">
        <v>1490</v>
      </c>
      <c r="IJ73" s="8">
        <v>1100</v>
      </c>
    </row>
    <row r="74" spans="6:244">
      <c r="F74" s="31">
        <v>44214</v>
      </c>
      <c r="G74" s="32">
        <v>0</v>
      </c>
      <c r="H74" s="33">
        <v>3010</v>
      </c>
      <c r="I74" s="33">
        <v>3080</v>
      </c>
      <c r="J74" s="33">
        <v>3010</v>
      </c>
      <c r="K74" s="33">
        <v>3050</v>
      </c>
      <c r="L74" s="8">
        <v>16300</v>
      </c>
      <c r="M74"/>
      <c r="N74" s="31">
        <v>44214</v>
      </c>
      <c r="O74" s="32">
        <v>0</v>
      </c>
      <c r="P74" s="33">
        <v>438</v>
      </c>
      <c r="Q74" s="33">
        <v>438</v>
      </c>
      <c r="R74" s="33">
        <v>429</v>
      </c>
      <c r="S74" s="33">
        <v>431</v>
      </c>
      <c r="T74" s="8">
        <v>2281900</v>
      </c>
      <c r="U74"/>
      <c r="V74" s="31">
        <v>44214</v>
      </c>
      <c r="W74" s="32">
        <v>0</v>
      </c>
      <c r="X74" s="33">
        <v>2289</v>
      </c>
      <c r="Y74" s="33">
        <v>2293</v>
      </c>
      <c r="Z74" s="33">
        <v>2260</v>
      </c>
      <c r="AA74" s="33">
        <v>2260</v>
      </c>
      <c r="AB74" s="8">
        <v>118400</v>
      </c>
      <c r="AC74"/>
      <c r="AD74" s="31">
        <v>44214</v>
      </c>
      <c r="AE74" s="32">
        <v>0</v>
      </c>
      <c r="AF74" s="33">
        <v>1006</v>
      </c>
      <c r="AG74" s="33">
        <v>1006</v>
      </c>
      <c r="AH74" s="33">
        <v>1000</v>
      </c>
      <c r="AI74" s="33">
        <v>1000</v>
      </c>
      <c r="AJ74" s="8">
        <v>300</v>
      </c>
      <c r="AK74"/>
      <c r="AL74" s="31">
        <v>44214</v>
      </c>
      <c r="AM74" s="32">
        <v>0</v>
      </c>
      <c r="AN74" s="33">
        <v>1716</v>
      </c>
      <c r="AO74" s="33">
        <v>1777</v>
      </c>
      <c r="AP74" s="33">
        <v>1713</v>
      </c>
      <c r="AQ74" s="33">
        <v>1762</v>
      </c>
      <c r="AR74" s="8">
        <v>117600</v>
      </c>
      <c r="AS74"/>
      <c r="AT74" s="31">
        <v>44214</v>
      </c>
      <c r="AU74" s="32">
        <v>0</v>
      </c>
      <c r="AV74" s="33">
        <v>1579</v>
      </c>
      <c r="AW74" s="33">
        <v>1579</v>
      </c>
      <c r="AX74" s="33">
        <v>1555</v>
      </c>
      <c r="AY74" s="33">
        <v>1555</v>
      </c>
      <c r="AZ74" s="8">
        <v>2100</v>
      </c>
      <c r="BA74"/>
      <c r="BB74" s="31">
        <v>44214</v>
      </c>
      <c r="BC74" s="32">
        <v>0</v>
      </c>
      <c r="BD74" s="33">
        <v>3790</v>
      </c>
      <c r="BE74" s="33">
        <v>3795</v>
      </c>
      <c r="BF74" s="33">
        <v>3740</v>
      </c>
      <c r="BG74" s="33">
        <v>3775</v>
      </c>
      <c r="BH74" s="8">
        <v>39300</v>
      </c>
      <c r="BI74"/>
      <c r="BJ74" s="31">
        <v>44214</v>
      </c>
      <c r="BK74" s="32">
        <v>0</v>
      </c>
      <c r="BL74" s="33">
        <v>2100</v>
      </c>
      <c r="BM74" s="33">
        <v>2106</v>
      </c>
      <c r="BN74" s="33">
        <v>2089</v>
      </c>
      <c r="BO74" s="33">
        <v>2096</v>
      </c>
      <c r="BP74" s="8">
        <v>72500</v>
      </c>
      <c r="BQ74"/>
      <c r="BR74" s="31">
        <v>44214</v>
      </c>
      <c r="BS74" s="32">
        <v>0</v>
      </c>
      <c r="BT74" s="33">
        <v>1150</v>
      </c>
      <c r="BU74" s="33">
        <v>1173</v>
      </c>
      <c r="BV74" s="33">
        <v>1150</v>
      </c>
      <c r="BW74" s="33">
        <v>1167</v>
      </c>
      <c r="BX74" s="8">
        <v>4000</v>
      </c>
      <c r="BY74"/>
      <c r="BZ74" s="31">
        <v>44214</v>
      </c>
      <c r="CA74" s="32">
        <v>0</v>
      </c>
      <c r="CB74" s="33">
        <v>3410</v>
      </c>
      <c r="CC74" s="33">
        <v>3440</v>
      </c>
      <c r="CD74" s="33">
        <v>3375</v>
      </c>
      <c r="CE74" s="33">
        <v>3410</v>
      </c>
      <c r="CF74" s="8">
        <v>2800</v>
      </c>
      <c r="CH74" s="31">
        <v>44214</v>
      </c>
      <c r="CI74" s="32">
        <v>0</v>
      </c>
      <c r="CJ74" s="33">
        <v>910</v>
      </c>
      <c r="CK74" s="33">
        <v>917</v>
      </c>
      <c r="CL74" s="33">
        <v>910</v>
      </c>
      <c r="CM74" s="33">
        <v>910</v>
      </c>
      <c r="CN74" s="8">
        <v>800</v>
      </c>
      <c r="CO74"/>
      <c r="CP74" s="31">
        <v>44214</v>
      </c>
      <c r="CQ74" s="32">
        <v>0</v>
      </c>
      <c r="CR74" s="33">
        <v>2251</v>
      </c>
      <c r="CS74" s="33">
        <v>2259</v>
      </c>
      <c r="CT74" s="33">
        <v>2230</v>
      </c>
      <c r="CU74" s="33">
        <v>2238</v>
      </c>
      <c r="CV74" s="8">
        <v>2300</v>
      </c>
      <c r="CW74"/>
      <c r="CX74" s="31">
        <v>44214</v>
      </c>
      <c r="CY74" s="32">
        <v>0</v>
      </c>
      <c r="CZ74" s="33">
        <v>680</v>
      </c>
      <c r="DA74" s="33">
        <v>684</v>
      </c>
      <c r="DB74" s="33">
        <v>678</v>
      </c>
      <c r="DC74" s="33">
        <v>678</v>
      </c>
      <c r="DD74" s="8">
        <v>4800</v>
      </c>
      <c r="DE74"/>
      <c r="DF74" s="31">
        <v>44214</v>
      </c>
      <c r="DG74" s="32">
        <v>0</v>
      </c>
      <c r="DH74" s="33">
        <v>323</v>
      </c>
      <c r="DI74" s="33">
        <v>328</v>
      </c>
      <c r="DJ74" s="33">
        <v>295</v>
      </c>
      <c r="DK74" s="33">
        <v>295</v>
      </c>
      <c r="DL74" s="8">
        <v>447100</v>
      </c>
      <c r="DM74"/>
      <c r="DN74" s="31">
        <v>44214</v>
      </c>
      <c r="DO74" s="32">
        <v>0</v>
      </c>
      <c r="DP74" s="33">
        <v>633</v>
      </c>
      <c r="DQ74" s="33">
        <v>644</v>
      </c>
      <c r="DR74" s="33">
        <v>631</v>
      </c>
      <c r="DS74" s="33">
        <v>637</v>
      </c>
      <c r="DT74" s="8">
        <v>7300</v>
      </c>
      <c r="DU74"/>
      <c r="DV74" s="31">
        <v>44214</v>
      </c>
      <c r="DW74" s="32">
        <v>0</v>
      </c>
      <c r="DX74" s="33">
        <v>4550</v>
      </c>
      <c r="DY74" s="33">
        <v>4815</v>
      </c>
      <c r="DZ74" s="33">
        <v>4520</v>
      </c>
      <c r="EA74" s="33">
        <v>4810</v>
      </c>
      <c r="EB74" s="8">
        <v>650300</v>
      </c>
      <c r="EC74"/>
      <c r="ED74" s="31">
        <v>44214</v>
      </c>
      <c r="EE74" s="32">
        <v>0</v>
      </c>
      <c r="EF74" s="33">
        <v>2007</v>
      </c>
      <c r="EG74" s="33">
        <v>2053</v>
      </c>
      <c r="EH74" s="33">
        <v>1991</v>
      </c>
      <c r="EI74" s="33">
        <v>2043</v>
      </c>
      <c r="EJ74" s="8">
        <v>15100</v>
      </c>
      <c r="EK74"/>
      <c r="EL74" s="31">
        <v>44214</v>
      </c>
      <c r="EM74" s="32">
        <v>0</v>
      </c>
      <c r="EN74" s="33">
        <v>4540</v>
      </c>
      <c r="EO74" s="33">
        <v>4625</v>
      </c>
      <c r="EP74" s="33">
        <v>4515</v>
      </c>
      <c r="EQ74" s="33">
        <v>4620</v>
      </c>
      <c r="ER74" s="8">
        <v>206300</v>
      </c>
      <c r="ES74"/>
      <c r="ET74" s="31">
        <v>44214</v>
      </c>
      <c r="EU74" s="32">
        <v>0</v>
      </c>
      <c r="EV74" s="33">
        <v>1744</v>
      </c>
      <c r="EW74" s="33">
        <v>1752</v>
      </c>
      <c r="EX74" s="33">
        <v>1735</v>
      </c>
      <c r="EY74" s="33">
        <v>1743</v>
      </c>
      <c r="EZ74" s="8">
        <v>211800</v>
      </c>
      <c r="FA74"/>
      <c r="FB74" s="31">
        <v>44214</v>
      </c>
      <c r="FC74" s="32">
        <v>0</v>
      </c>
      <c r="FD74" s="33">
        <v>236</v>
      </c>
      <c r="FE74" s="33">
        <v>236</v>
      </c>
      <c r="FF74" s="33">
        <v>229</v>
      </c>
      <c r="FG74" s="33">
        <v>233</v>
      </c>
      <c r="FH74" s="8">
        <v>127500</v>
      </c>
      <c r="FJ74" s="31">
        <v>44214</v>
      </c>
      <c r="FK74" s="32">
        <v>0</v>
      </c>
      <c r="FL74" s="33">
        <v>1709</v>
      </c>
      <c r="FM74" s="33">
        <v>1804</v>
      </c>
      <c r="FN74" s="33">
        <v>1691</v>
      </c>
      <c r="FO74" s="33">
        <v>1804</v>
      </c>
      <c r="FP74" s="8">
        <v>1102900</v>
      </c>
      <c r="FQ74"/>
      <c r="FR74" s="31">
        <v>44214</v>
      </c>
      <c r="FS74" s="32">
        <v>0</v>
      </c>
      <c r="FT74" s="33">
        <v>797</v>
      </c>
      <c r="FU74" s="33">
        <v>800</v>
      </c>
      <c r="FV74" s="33">
        <v>790</v>
      </c>
      <c r="FW74" s="33">
        <v>798</v>
      </c>
      <c r="FX74" s="8">
        <v>10400</v>
      </c>
      <c r="FY74"/>
      <c r="FZ74" s="31">
        <v>44214</v>
      </c>
      <c r="GA74" s="32">
        <v>0</v>
      </c>
      <c r="GB74" s="33">
        <v>626</v>
      </c>
      <c r="GC74" s="33">
        <v>631</v>
      </c>
      <c r="GD74" s="33">
        <v>617</v>
      </c>
      <c r="GE74" s="33">
        <v>619</v>
      </c>
      <c r="GF74" s="8">
        <v>33500</v>
      </c>
      <c r="GG74"/>
      <c r="GH74" s="31">
        <v>44214</v>
      </c>
      <c r="GI74" s="32">
        <v>0</v>
      </c>
      <c r="GJ74" s="33">
        <v>709</v>
      </c>
      <c r="GK74" s="33">
        <v>715</v>
      </c>
      <c r="GL74" s="33">
        <v>706</v>
      </c>
      <c r="GM74" s="33">
        <v>715</v>
      </c>
      <c r="GN74" s="8">
        <v>16100</v>
      </c>
      <c r="GO74"/>
      <c r="GP74" s="31">
        <v>44214</v>
      </c>
      <c r="GQ74" s="32">
        <v>0</v>
      </c>
      <c r="GR74" s="33">
        <v>1751</v>
      </c>
      <c r="GS74" s="33">
        <v>1900</v>
      </c>
      <c r="GT74" s="33">
        <v>1715</v>
      </c>
      <c r="GU74" s="33">
        <v>1793</v>
      </c>
      <c r="GV74" s="8">
        <v>115500</v>
      </c>
      <c r="GW74"/>
      <c r="GX74" s="31">
        <v>44214</v>
      </c>
      <c r="GY74" s="32">
        <v>0</v>
      </c>
      <c r="GZ74" s="33">
        <v>1751</v>
      </c>
      <c r="HA74" s="33">
        <v>1900</v>
      </c>
      <c r="HB74" s="33">
        <v>1715</v>
      </c>
      <c r="HC74" s="33">
        <v>1793</v>
      </c>
      <c r="HD74" s="8">
        <v>115500</v>
      </c>
      <c r="HE74"/>
      <c r="HF74" s="31">
        <v>44214</v>
      </c>
      <c r="HG74" s="32">
        <v>0</v>
      </c>
      <c r="HH74" s="33">
        <v>1740</v>
      </c>
      <c r="HI74" s="33">
        <v>1792</v>
      </c>
      <c r="HJ74" s="33">
        <v>1735</v>
      </c>
      <c r="HK74" s="33">
        <v>1775</v>
      </c>
      <c r="HL74" s="8">
        <v>47700</v>
      </c>
      <c r="HM74"/>
      <c r="HN74" s="31">
        <v>44214</v>
      </c>
      <c r="HO74" s="32">
        <v>0</v>
      </c>
      <c r="HP74" s="33">
        <v>528</v>
      </c>
      <c r="HQ74" s="33">
        <v>538</v>
      </c>
      <c r="HR74" s="33">
        <v>509</v>
      </c>
      <c r="HS74" s="33">
        <v>536</v>
      </c>
      <c r="HT74" s="8">
        <v>44000</v>
      </c>
      <c r="HU74"/>
      <c r="HV74" s="31">
        <v>44214</v>
      </c>
      <c r="HW74" s="32">
        <v>0</v>
      </c>
      <c r="HX74" s="33">
        <v>176</v>
      </c>
      <c r="HY74" s="33">
        <v>181</v>
      </c>
      <c r="HZ74" s="33">
        <v>175</v>
      </c>
      <c r="IA74" s="33">
        <v>180</v>
      </c>
      <c r="IB74" s="8">
        <v>227000</v>
      </c>
      <c r="IC74"/>
      <c r="ID74" s="31">
        <v>44214</v>
      </c>
      <c r="IE74" s="32">
        <v>0</v>
      </c>
      <c r="IF74" s="33">
        <v>1490</v>
      </c>
      <c r="IG74" s="33">
        <v>1490</v>
      </c>
      <c r="IH74" s="33">
        <v>1490</v>
      </c>
      <c r="II74" s="33">
        <v>1490</v>
      </c>
      <c r="IJ74" s="8">
        <v>1600</v>
      </c>
    </row>
    <row r="75" spans="6:244">
      <c r="F75" s="31">
        <v>44215</v>
      </c>
      <c r="G75" s="32">
        <v>0</v>
      </c>
      <c r="H75" s="33">
        <v>3100</v>
      </c>
      <c r="I75" s="33">
        <v>3145</v>
      </c>
      <c r="J75" s="33">
        <v>3065</v>
      </c>
      <c r="K75" s="33">
        <v>3065</v>
      </c>
      <c r="L75" s="8">
        <v>30900</v>
      </c>
      <c r="M75"/>
      <c r="N75" s="31">
        <v>44215</v>
      </c>
      <c r="O75" s="32">
        <v>0</v>
      </c>
      <c r="P75" s="33">
        <v>435</v>
      </c>
      <c r="Q75" s="33">
        <v>438</v>
      </c>
      <c r="R75" s="33">
        <v>431</v>
      </c>
      <c r="S75" s="33">
        <v>432</v>
      </c>
      <c r="T75" s="8">
        <v>1035300</v>
      </c>
      <c r="U75"/>
      <c r="V75" s="31">
        <v>44215</v>
      </c>
      <c r="W75" s="32">
        <v>0</v>
      </c>
      <c r="X75" s="33">
        <v>2260</v>
      </c>
      <c r="Y75" s="33">
        <v>2285</v>
      </c>
      <c r="Z75" s="33">
        <v>2252</v>
      </c>
      <c r="AA75" s="33">
        <v>2278</v>
      </c>
      <c r="AB75" s="8">
        <v>108000</v>
      </c>
      <c r="AC75"/>
      <c r="AD75" s="31">
        <v>44215</v>
      </c>
      <c r="AE75" s="32">
        <v>0</v>
      </c>
      <c r="AF75" s="33">
        <v>1000</v>
      </c>
      <c r="AG75" s="33">
        <v>1008</v>
      </c>
      <c r="AH75" s="33">
        <v>1000</v>
      </c>
      <c r="AI75" s="33">
        <v>1000</v>
      </c>
      <c r="AJ75" s="8">
        <v>700</v>
      </c>
      <c r="AK75"/>
      <c r="AL75" s="31">
        <v>44215</v>
      </c>
      <c r="AM75" s="32">
        <v>0</v>
      </c>
      <c r="AN75" s="33">
        <v>1785</v>
      </c>
      <c r="AO75" s="33">
        <v>1827</v>
      </c>
      <c r="AP75" s="33">
        <v>1785</v>
      </c>
      <c r="AQ75" s="33">
        <v>1795</v>
      </c>
      <c r="AR75" s="8">
        <v>205300</v>
      </c>
      <c r="AS75"/>
      <c r="AT75" s="31">
        <v>44215</v>
      </c>
      <c r="AU75" s="32">
        <v>0</v>
      </c>
      <c r="AV75" s="33">
        <v>1559</v>
      </c>
      <c r="AW75" s="33">
        <v>1568</v>
      </c>
      <c r="AX75" s="33">
        <v>1540</v>
      </c>
      <c r="AY75" s="33">
        <v>1547</v>
      </c>
      <c r="AZ75" s="8">
        <v>4100</v>
      </c>
      <c r="BA75"/>
      <c r="BB75" s="31">
        <v>44215</v>
      </c>
      <c r="BC75" s="32">
        <v>0</v>
      </c>
      <c r="BD75" s="33">
        <v>3800</v>
      </c>
      <c r="BE75" s="33">
        <v>3810</v>
      </c>
      <c r="BF75" s="33">
        <v>3725</v>
      </c>
      <c r="BG75" s="33">
        <v>3745</v>
      </c>
      <c r="BH75" s="8">
        <v>74900</v>
      </c>
      <c r="BI75"/>
      <c r="BJ75" s="31">
        <v>44215</v>
      </c>
      <c r="BK75" s="32">
        <v>0</v>
      </c>
      <c r="BL75" s="33">
        <v>2105</v>
      </c>
      <c r="BM75" s="33">
        <v>2112</v>
      </c>
      <c r="BN75" s="33">
        <v>2092</v>
      </c>
      <c r="BO75" s="33">
        <v>2099</v>
      </c>
      <c r="BP75" s="8">
        <v>79600</v>
      </c>
      <c r="BQ75"/>
      <c r="BR75" s="31">
        <v>44215</v>
      </c>
      <c r="BS75" s="32">
        <v>0</v>
      </c>
      <c r="BT75" s="33">
        <v>1175</v>
      </c>
      <c r="BU75" s="33">
        <v>1195</v>
      </c>
      <c r="BV75" s="33">
        <v>1175</v>
      </c>
      <c r="BW75" s="33">
        <v>1188</v>
      </c>
      <c r="BX75" s="8">
        <v>2900</v>
      </c>
      <c r="BY75"/>
      <c r="BZ75" s="31">
        <v>44215</v>
      </c>
      <c r="CA75" s="32">
        <v>0</v>
      </c>
      <c r="CB75" s="33">
        <v>3420</v>
      </c>
      <c r="CC75" s="33">
        <v>3440</v>
      </c>
      <c r="CD75" s="33">
        <v>3385</v>
      </c>
      <c r="CE75" s="33">
        <v>3440</v>
      </c>
      <c r="CF75" s="8">
        <v>2800</v>
      </c>
      <c r="CH75" s="31">
        <v>44215</v>
      </c>
      <c r="CI75" s="32">
        <v>0</v>
      </c>
      <c r="CJ75" s="33">
        <v>910</v>
      </c>
      <c r="CK75" s="33">
        <v>918</v>
      </c>
      <c r="CL75" s="33">
        <v>910</v>
      </c>
      <c r="CM75" s="33">
        <v>916</v>
      </c>
      <c r="CN75" s="8">
        <v>1100</v>
      </c>
      <c r="CO75"/>
      <c r="CP75" s="31">
        <v>44215</v>
      </c>
      <c r="CQ75" s="32">
        <v>0</v>
      </c>
      <c r="CR75" s="33">
        <v>2239</v>
      </c>
      <c r="CS75" s="33">
        <v>2259</v>
      </c>
      <c r="CT75" s="33">
        <v>2239</v>
      </c>
      <c r="CU75" s="33">
        <v>2259</v>
      </c>
      <c r="CV75" s="8">
        <v>1600</v>
      </c>
      <c r="CW75"/>
      <c r="CX75" s="31">
        <v>44215</v>
      </c>
      <c r="CY75" s="32">
        <v>0</v>
      </c>
      <c r="CZ75" s="33">
        <v>684</v>
      </c>
      <c r="DA75" s="33">
        <v>695</v>
      </c>
      <c r="DB75" s="33">
        <v>684</v>
      </c>
      <c r="DC75" s="33">
        <v>694</v>
      </c>
      <c r="DD75" s="8">
        <v>6700</v>
      </c>
      <c r="DE75"/>
      <c r="DF75" s="31">
        <v>44215</v>
      </c>
      <c r="DG75" s="32">
        <v>0</v>
      </c>
      <c r="DH75" s="33">
        <v>304</v>
      </c>
      <c r="DI75" s="33">
        <v>320</v>
      </c>
      <c r="DJ75" s="33">
        <v>303</v>
      </c>
      <c r="DK75" s="33">
        <v>305</v>
      </c>
      <c r="DL75" s="8">
        <v>395000</v>
      </c>
      <c r="DM75"/>
      <c r="DN75" s="31">
        <v>44215</v>
      </c>
      <c r="DO75" s="32">
        <v>0</v>
      </c>
      <c r="DP75" s="33">
        <v>641</v>
      </c>
      <c r="DQ75" s="33">
        <v>643</v>
      </c>
      <c r="DR75" s="33">
        <v>635</v>
      </c>
      <c r="DS75" s="33">
        <v>643</v>
      </c>
      <c r="DT75" s="8">
        <v>3700</v>
      </c>
      <c r="DU75"/>
      <c r="DV75" s="31">
        <v>44215</v>
      </c>
      <c r="DW75" s="32">
        <v>0</v>
      </c>
      <c r="DX75" s="33">
        <v>4925</v>
      </c>
      <c r="DY75" s="33">
        <v>4955</v>
      </c>
      <c r="DZ75" s="33">
        <v>4620</v>
      </c>
      <c r="EA75" s="33">
        <v>4745</v>
      </c>
      <c r="EB75" s="8">
        <v>793600</v>
      </c>
      <c r="EC75"/>
      <c r="ED75" s="31">
        <v>44215</v>
      </c>
      <c r="EE75" s="32">
        <v>0</v>
      </c>
      <c r="EF75" s="33">
        <v>2043</v>
      </c>
      <c r="EG75" s="33">
        <v>2059</v>
      </c>
      <c r="EH75" s="33">
        <v>2018</v>
      </c>
      <c r="EI75" s="33">
        <v>2018</v>
      </c>
      <c r="EJ75" s="8">
        <v>14200</v>
      </c>
      <c r="EK75"/>
      <c r="EL75" s="31">
        <v>44215</v>
      </c>
      <c r="EM75" s="32">
        <v>0</v>
      </c>
      <c r="EN75" s="33">
        <v>4600</v>
      </c>
      <c r="EO75" s="33">
        <v>4615</v>
      </c>
      <c r="EP75" s="33">
        <v>4560</v>
      </c>
      <c r="EQ75" s="33">
        <v>4570</v>
      </c>
      <c r="ER75" s="8">
        <v>171500</v>
      </c>
      <c r="ES75"/>
      <c r="ET75" s="31">
        <v>44215</v>
      </c>
      <c r="EU75" s="32">
        <v>0</v>
      </c>
      <c r="EV75" s="33">
        <v>1754</v>
      </c>
      <c r="EW75" s="33">
        <v>1754</v>
      </c>
      <c r="EX75" s="33">
        <v>1733</v>
      </c>
      <c r="EY75" s="33">
        <v>1736</v>
      </c>
      <c r="EZ75" s="8">
        <v>190000</v>
      </c>
      <c r="FA75"/>
      <c r="FB75" s="31">
        <v>44215</v>
      </c>
      <c r="FC75" s="32">
        <v>0</v>
      </c>
      <c r="FD75" s="33">
        <v>234</v>
      </c>
      <c r="FE75" s="33">
        <v>234</v>
      </c>
      <c r="FF75" s="33">
        <v>228</v>
      </c>
      <c r="FG75" s="33">
        <v>230</v>
      </c>
      <c r="FH75" s="8">
        <v>102700</v>
      </c>
      <c r="FJ75" s="31">
        <v>44215</v>
      </c>
      <c r="FK75" s="32">
        <v>0</v>
      </c>
      <c r="FL75" s="33">
        <v>1788</v>
      </c>
      <c r="FM75" s="33">
        <v>1834</v>
      </c>
      <c r="FN75" s="33">
        <v>1780</v>
      </c>
      <c r="FO75" s="33">
        <v>1810</v>
      </c>
      <c r="FP75" s="8">
        <v>550000</v>
      </c>
      <c r="FQ75"/>
      <c r="FR75" s="31">
        <v>44215</v>
      </c>
      <c r="FS75" s="32">
        <v>0</v>
      </c>
      <c r="FT75" s="33">
        <v>790</v>
      </c>
      <c r="FU75" s="33">
        <v>801</v>
      </c>
      <c r="FV75" s="33">
        <v>790</v>
      </c>
      <c r="FW75" s="33">
        <v>801</v>
      </c>
      <c r="FX75" s="8">
        <v>7400</v>
      </c>
      <c r="FY75"/>
      <c r="FZ75" s="31">
        <v>44215</v>
      </c>
      <c r="GA75" s="32">
        <v>0</v>
      </c>
      <c r="GB75" s="33">
        <v>615</v>
      </c>
      <c r="GC75" s="33">
        <v>628</v>
      </c>
      <c r="GD75" s="33">
        <v>615</v>
      </c>
      <c r="GE75" s="33">
        <v>626</v>
      </c>
      <c r="GF75" s="8">
        <v>47900</v>
      </c>
      <c r="GG75"/>
      <c r="GH75" s="31">
        <v>44215</v>
      </c>
      <c r="GI75" s="32">
        <v>0</v>
      </c>
      <c r="GJ75" s="33">
        <v>713</v>
      </c>
      <c r="GK75" s="33">
        <v>713</v>
      </c>
      <c r="GL75" s="33">
        <v>703</v>
      </c>
      <c r="GM75" s="33">
        <v>707</v>
      </c>
      <c r="GN75" s="8">
        <v>18100</v>
      </c>
      <c r="GO75"/>
      <c r="GP75" s="31">
        <v>44215</v>
      </c>
      <c r="GQ75" s="32">
        <v>0</v>
      </c>
      <c r="GR75" s="33">
        <v>1780</v>
      </c>
      <c r="GS75" s="33">
        <v>1837</v>
      </c>
      <c r="GT75" s="33">
        <v>1780</v>
      </c>
      <c r="GU75" s="33">
        <v>1821</v>
      </c>
      <c r="GV75" s="8">
        <v>39600</v>
      </c>
      <c r="GW75"/>
      <c r="GX75" s="31">
        <v>44215</v>
      </c>
      <c r="GY75" s="32">
        <v>0</v>
      </c>
      <c r="GZ75" s="33">
        <v>1780</v>
      </c>
      <c r="HA75" s="33">
        <v>1837</v>
      </c>
      <c r="HB75" s="33">
        <v>1780</v>
      </c>
      <c r="HC75" s="33">
        <v>1821</v>
      </c>
      <c r="HD75" s="8">
        <v>39600</v>
      </c>
      <c r="HE75"/>
      <c r="HF75" s="31">
        <v>44215</v>
      </c>
      <c r="HG75" s="32">
        <v>0</v>
      </c>
      <c r="HH75" s="33">
        <v>1789</v>
      </c>
      <c r="HI75" s="33">
        <v>1876</v>
      </c>
      <c r="HJ75" s="33">
        <v>1780</v>
      </c>
      <c r="HK75" s="33">
        <v>1855</v>
      </c>
      <c r="HL75" s="8">
        <v>101900</v>
      </c>
      <c r="HM75"/>
      <c r="HN75" s="31">
        <v>44215</v>
      </c>
      <c r="HO75" s="32">
        <v>0</v>
      </c>
      <c r="HP75" s="33">
        <v>540</v>
      </c>
      <c r="HQ75" s="33">
        <v>570</v>
      </c>
      <c r="HR75" s="33">
        <v>540</v>
      </c>
      <c r="HS75" s="33">
        <v>560</v>
      </c>
      <c r="HT75" s="8">
        <v>78000</v>
      </c>
      <c r="HU75"/>
      <c r="HV75" s="31">
        <v>44215</v>
      </c>
      <c r="HW75" s="32">
        <v>0</v>
      </c>
      <c r="HX75" s="33">
        <v>180</v>
      </c>
      <c r="HY75" s="33">
        <v>182</v>
      </c>
      <c r="HZ75" s="33">
        <v>179</v>
      </c>
      <c r="IA75" s="33">
        <v>182</v>
      </c>
      <c r="IB75" s="8">
        <v>127300</v>
      </c>
      <c r="IC75"/>
      <c r="ID75" s="31">
        <v>44215</v>
      </c>
      <c r="IE75" s="32">
        <v>0</v>
      </c>
      <c r="IF75" s="33">
        <v>1490</v>
      </c>
      <c r="IG75" s="33">
        <v>1490</v>
      </c>
      <c r="IH75" s="33">
        <v>1490</v>
      </c>
      <c r="II75" s="33">
        <v>1490</v>
      </c>
      <c r="IJ75" s="8">
        <v>1000</v>
      </c>
    </row>
    <row r="76" spans="6:244">
      <c r="F76" s="31">
        <v>44216</v>
      </c>
      <c r="G76" s="32">
        <v>0</v>
      </c>
      <c r="H76" s="33">
        <v>3095</v>
      </c>
      <c r="I76" s="33">
        <v>3095</v>
      </c>
      <c r="J76" s="33">
        <v>3015</v>
      </c>
      <c r="K76" s="33">
        <v>3020</v>
      </c>
      <c r="L76" s="8">
        <v>24600</v>
      </c>
      <c r="M76"/>
      <c r="N76" s="31">
        <v>44216</v>
      </c>
      <c r="O76" s="32">
        <v>0</v>
      </c>
      <c r="P76" s="33">
        <v>432</v>
      </c>
      <c r="Q76" s="33">
        <v>432</v>
      </c>
      <c r="R76" s="33">
        <v>425</v>
      </c>
      <c r="S76" s="33">
        <v>426</v>
      </c>
      <c r="T76" s="8">
        <v>1516700</v>
      </c>
      <c r="U76"/>
      <c r="V76" s="31">
        <v>44216</v>
      </c>
      <c r="W76" s="32">
        <v>0</v>
      </c>
      <c r="X76" s="33">
        <v>2289</v>
      </c>
      <c r="Y76" s="33">
        <v>2309</v>
      </c>
      <c r="Z76" s="33">
        <v>2276</v>
      </c>
      <c r="AA76" s="33">
        <v>2308</v>
      </c>
      <c r="AB76" s="8">
        <v>193500</v>
      </c>
      <c r="AC76"/>
      <c r="AD76" s="31">
        <v>44216</v>
      </c>
      <c r="AE76" s="32">
        <v>0</v>
      </c>
      <c r="AF76" s="33">
        <v>987</v>
      </c>
      <c r="AG76" s="33">
        <v>1000</v>
      </c>
      <c r="AH76" s="33">
        <v>987</v>
      </c>
      <c r="AI76" s="33">
        <v>995</v>
      </c>
      <c r="AJ76" s="8">
        <v>800</v>
      </c>
      <c r="AK76"/>
      <c r="AL76" s="31">
        <v>44216</v>
      </c>
      <c r="AM76" s="32">
        <v>0</v>
      </c>
      <c r="AN76" s="33">
        <v>1801</v>
      </c>
      <c r="AO76" s="33">
        <v>1813</v>
      </c>
      <c r="AP76" s="33">
        <v>1792</v>
      </c>
      <c r="AQ76" s="33">
        <v>1804</v>
      </c>
      <c r="AR76" s="8">
        <v>72500</v>
      </c>
      <c r="AS76"/>
      <c r="AT76" s="31">
        <v>44216</v>
      </c>
      <c r="AU76" s="32">
        <v>0</v>
      </c>
      <c r="AV76" s="33">
        <v>1549</v>
      </c>
      <c r="AW76" s="33">
        <v>1553</v>
      </c>
      <c r="AX76" s="33">
        <v>1540</v>
      </c>
      <c r="AY76" s="33">
        <v>1540</v>
      </c>
      <c r="AZ76" s="8">
        <v>1800</v>
      </c>
      <c r="BA76"/>
      <c r="BB76" s="31">
        <v>44216</v>
      </c>
      <c r="BC76" s="32">
        <v>0</v>
      </c>
      <c r="BD76" s="33">
        <v>3715</v>
      </c>
      <c r="BE76" s="33">
        <v>3720</v>
      </c>
      <c r="BF76" s="33">
        <v>3670</v>
      </c>
      <c r="BG76" s="33">
        <v>3720</v>
      </c>
      <c r="BH76" s="8">
        <v>88700</v>
      </c>
      <c r="BI76"/>
      <c r="BJ76" s="31">
        <v>44216</v>
      </c>
      <c r="BK76" s="32">
        <v>0</v>
      </c>
      <c r="BL76" s="33">
        <v>2119</v>
      </c>
      <c r="BM76" s="33">
        <v>2165</v>
      </c>
      <c r="BN76" s="33">
        <v>2116</v>
      </c>
      <c r="BO76" s="33">
        <v>2165</v>
      </c>
      <c r="BP76" s="8">
        <v>160300</v>
      </c>
      <c r="BQ76"/>
      <c r="BR76" s="31">
        <v>44216</v>
      </c>
      <c r="BS76" s="32">
        <v>0</v>
      </c>
      <c r="BT76" s="33">
        <v>1200</v>
      </c>
      <c r="BU76" s="33">
        <v>1200</v>
      </c>
      <c r="BV76" s="33">
        <v>1171</v>
      </c>
      <c r="BW76" s="33">
        <v>1191</v>
      </c>
      <c r="BX76" s="8">
        <v>4000</v>
      </c>
      <c r="BY76"/>
      <c r="BZ76" s="31">
        <v>44216</v>
      </c>
      <c r="CA76" s="32">
        <v>0</v>
      </c>
      <c r="CB76" s="33">
        <v>3435</v>
      </c>
      <c r="CC76" s="33">
        <v>3440</v>
      </c>
      <c r="CD76" s="33">
        <v>3420</v>
      </c>
      <c r="CE76" s="33">
        <v>3430</v>
      </c>
      <c r="CF76" s="8">
        <v>2900</v>
      </c>
      <c r="CH76" s="31">
        <v>44216</v>
      </c>
      <c r="CI76" s="32">
        <v>0</v>
      </c>
      <c r="CJ76" s="33">
        <v>910</v>
      </c>
      <c r="CK76" s="33">
        <v>919</v>
      </c>
      <c r="CL76" s="33">
        <v>892</v>
      </c>
      <c r="CM76" s="33">
        <v>892</v>
      </c>
      <c r="CN76" s="8">
        <v>5300</v>
      </c>
      <c r="CO76"/>
      <c r="CP76" s="31">
        <v>44216</v>
      </c>
      <c r="CQ76" s="32">
        <v>0</v>
      </c>
      <c r="CR76" s="33">
        <v>2259</v>
      </c>
      <c r="CS76" s="33">
        <v>2300</v>
      </c>
      <c r="CT76" s="33">
        <v>2258</v>
      </c>
      <c r="CU76" s="33">
        <v>2290</v>
      </c>
      <c r="CV76" s="8">
        <v>1900</v>
      </c>
      <c r="CW76"/>
      <c r="CX76" s="31">
        <v>44216</v>
      </c>
      <c r="CY76" s="32">
        <v>0</v>
      </c>
      <c r="CZ76" s="33">
        <v>696</v>
      </c>
      <c r="DA76" s="33">
        <v>696</v>
      </c>
      <c r="DB76" s="33">
        <v>689</v>
      </c>
      <c r="DC76" s="33">
        <v>689</v>
      </c>
      <c r="DD76" s="8">
        <v>5700</v>
      </c>
      <c r="DE76"/>
      <c r="DF76" s="31">
        <v>44216</v>
      </c>
      <c r="DG76" s="32">
        <v>0</v>
      </c>
      <c r="DH76" s="33">
        <v>313</v>
      </c>
      <c r="DI76" s="33">
        <v>318</v>
      </c>
      <c r="DJ76" s="33">
        <v>302</v>
      </c>
      <c r="DK76" s="33">
        <v>312</v>
      </c>
      <c r="DL76" s="8">
        <v>174900</v>
      </c>
      <c r="DM76"/>
      <c r="DN76" s="31">
        <v>44216</v>
      </c>
      <c r="DO76" s="32">
        <v>0</v>
      </c>
      <c r="DP76" s="33">
        <v>650</v>
      </c>
      <c r="DQ76" s="33">
        <v>650</v>
      </c>
      <c r="DR76" s="33">
        <v>637</v>
      </c>
      <c r="DS76" s="33">
        <v>637</v>
      </c>
      <c r="DT76" s="8">
        <v>5500</v>
      </c>
      <c r="DU76"/>
      <c r="DV76" s="31">
        <v>44216</v>
      </c>
      <c r="DW76" s="32">
        <v>0</v>
      </c>
      <c r="DX76" s="33">
        <v>4770</v>
      </c>
      <c r="DY76" s="33">
        <v>4930</v>
      </c>
      <c r="DZ76" s="33">
        <v>4745</v>
      </c>
      <c r="EA76" s="33">
        <v>4930</v>
      </c>
      <c r="EB76" s="8">
        <v>574200</v>
      </c>
      <c r="EC76"/>
      <c r="ED76" s="31">
        <v>44216</v>
      </c>
      <c r="EE76" s="32">
        <v>0</v>
      </c>
      <c r="EF76" s="33">
        <v>2067</v>
      </c>
      <c r="EG76" s="33">
        <v>2067</v>
      </c>
      <c r="EH76" s="33">
        <v>2014</v>
      </c>
      <c r="EI76" s="33">
        <v>2029</v>
      </c>
      <c r="EJ76" s="8">
        <v>7000</v>
      </c>
      <c r="EK76"/>
      <c r="EL76" s="31">
        <v>44216</v>
      </c>
      <c r="EM76" s="32">
        <v>0</v>
      </c>
      <c r="EN76" s="33">
        <v>4560</v>
      </c>
      <c r="EO76" s="33">
        <v>4565</v>
      </c>
      <c r="EP76" s="33">
        <v>4500</v>
      </c>
      <c r="EQ76" s="33">
        <v>4545</v>
      </c>
      <c r="ER76" s="8">
        <v>294200</v>
      </c>
      <c r="ES76"/>
      <c r="ET76" s="31">
        <v>44216</v>
      </c>
      <c r="EU76" s="32">
        <v>0</v>
      </c>
      <c r="EV76" s="33">
        <v>1742</v>
      </c>
      <c r="EW76" s="33">
        <v>1742</v>
      </c>
      <c r="EX76" s="33">
        <v>1721</v>
      </c>
      <c r="EY76" s="33">
        <v>1737</v>
      </c>
      <c r="EZ76" s="8">
        <v>228000</v>
      </c>
      <c r="FA76"/>
      <c r="FB76" s="31">
        <v>44216</v>
      </c>
      <c r="FC76" s="32">
        <v>0</v>
      </c>
      <c r="FD76" s="33">
        <v>234</v>
      </c>
      <c r="FE76" s="33">
        <v>237</v>
      </c>
      <c r="FF76" s="33">
        <v>231</v>
      </c>
      <c r="FG76" s="33">
        <v>235</v>
      </c>
      <c r="FH76" s="8">
        <v>89700</v>
      </c>
      <c r="FJ76" s="31">
        <v>44216</v>
      </c>
      <c r="FK76" s="32">
        <v>0</v>
      </c>
      <c r="FL76" s="33">
        <v>1815</v>
      </c>
      <c r="FM76" s="33">
        <v>1918</v>
      </c>
      <c r="FN76" s="33">
        <v>1812</v>
      </c>
      <c r="FO76" s="33">
        <v>1915</v>
      </c>
      <c r="FP76" s="8">
        <v>942800</v>
      </c>
      <c r="FQ76"/>
      <c r="FR76" s="31">
        <v>44216</v>
      </c>
      <c r="FS76" s="32">
        <v>0</v>
      </c>
      <c r="FT76" s="33">
        <v>798</v>
      </c>
      <c r="FU76" s="33">
        <v>820</v>
      </c>
      <c r="FV76" s="33">
        <v>792</v>
      </c>
      <c r="FW76" s="33">
        <v>820</v>
      </c>
      <c r="FX76" s="8">
        <v>12900</v>
      </c>
      <c r="FY76"/>
      <c r="FZ76" s="31">
        <v>44216</v>
      </c>
      <c r="GA76" s="32">
        <v>0</v>
      </c>
      <c r="GB76" s="33">
        <v>622</v>
      </c>
      <c r="GC76" s="33">
        <v>622</v>
      </c>
      <c r="GD76" s="33">
        <v>606</v>
      </c>
      <c r="GE76" s="33">
        <v>615</v>
      </c>
      <c r="GF76" s="8">
        <v>53200</v>
      </c>
      <c r="GG76"/>
      <c r="GH76" s="31">
        <v>44216</v>
      </c>
      <c r="GI76" s="32">
        <v>0</v>
      </c>
      <c r="GJ76" s="33">
        <v>708</v>
      </c>
      <c r="GK76" s="33">
        <v>715</v>
      </c>
      <c r="GL76" s="33">
        <v>708</v>
      </c>
      <c r="GM76" s="33">
        <v>710</v>
      </c>
      <c r="GN76" s="8">
        <v>23500</v>
      </c>
      <c r="GO76"/>
      <c r="GP76" s="31">
        <v>44216</v>
      </c>
      <c r="GQ76" s="32">
        <v>0</v>
      </c>
      <c r="GR76" s="33">
        <v>1821</v>
      </c>
      <c r="GS76" s="33">
        <v>1848</v>
      </c>
      <c r="GT76" s="33">
        <v>1787</v>
      </c>
      <c r="GU76" s="33">
        <v>1790</v>
      </c>
      <c r="GV76" s="8">
        <v>33800</v>
      </c>
      <c r="GW76"/>
      <c r="GX76" s="31">
        <v>44216</v>
      </c>
      <c r="GY76" s="32">
        <v>0</v>
      </c>
      <c r="GZ76" s="33">
        <v>1821</v>
      </c>
      <c r="HA76" s="33">
        <v>1848</v>
      </c>
      <c r="HB76" s="33">
        <v>1787</v>
      </c>
      <c r="HC76" s="33">
        <v>1790</v>
      </c>
      <c r="HD76" s="8">
        <v>33800</v>
      </c>
      <c r="HE76"/>
      <c r="HF76" s="31">
        <v>44216</v>
      </c>
      <c r="HG76" s="32">
        <v>0</v>
      </c>
      <c r="HH76" s="33">
        <v>2015</v>
      </c>
      <c r="HI76" s="33">
        <v>2020</v>
      </c>
      <c r="HJ76" s="33">
        <v>1869</v>
      </c>
      <c r="HK76" s="33">
        <v>1905</v>
      </c>
      <c r="HL76" s="8">
        <v>206000</v>
      </c>
      <c r="HM76"/>
      <c r="HN76" s="31">
        <v>44216</v>
      </c>
      <c r="HO76" s="32">
        <v>0</v>
      </c>
      <c r="HP76" s="33">
        <v>561</v>
      </c>
      <c r="HQ76" s="33">
        <v>561</v>
      </c>
      <c r="HR76" s="33">
        <v>543</v>
      </c>
      <c r="HS76" s="33">
        <v>549</v>
      </c>
      <c r="HT76" s="8">
        <v>45700</v>
      </c>
      <c r="HU76"/>
      <c r="HV76" s="31">
        <v>44216</v>
      </c>
      <c r="HW76" s="32">
        <v>0</v>
      </c>
      <c r="HX76" s="33">
        <v>182</v>
      </c>
      <c r="HY76" s="33">
        <v>182</v>
      </c>
      <c r="HZ76" s="33">
        <v>179</v>
      </c>
      <c r="IA76" s="33">
        <v>179</v>
      </c>
      <c r="IB76" s="8">
        <v>130900</v>
      </c>
      <c r="IC76"/>
      <c r="ID76" s="31">
        <v>44216</v>
      </c>
      <c r="IE76" s="32">
        <v>0</v>
      </c>
      <c r="IF76" s="33">
        <v>1490</v>
      </c>
      <c r="IG76" s="33">
        <v>1490</v>
      </c>
      <c r="IH76" s="33">
        <v>1490</v>
      </c>
      <c r="II76" s="33">
        <v>1490</v>
      </c>
      <c r="IJ76" s="8">
        <v>1000</v>
      </c>
    </row>
    <row r="77" spans="6:244">
      <c r="F77" s="31">
        <v>44217</v>
      </c>
      <c r="G77" s="32">
        <v>0</v>
      </c>
      <c r="H77" s="33">
        <v>3050</v>
      </c>
      <c r="I77" s="33">
        <v>3065</v>
      </c>
      <c r="J77" s="33">
        <v>3020</v>
      </c>
      <c r="K77" s="33">
        <v>3025</v>
      </c>
      <c r="L77" s="8">
        <v>13600</v>
      </c>
      <c r="M77"/>
      <c r="N77" s="31">
        <v>44217</v>
      </c>
      <c r="O77" s="32">
        <v>0</v>
      </c>
      <c r="P77" s="33">
        <v>429</v>
      </c>
      <c r="Q77" s="33">
        <v>436</v>
      </c>
      <c r="R77" s="33">
        <v>429</v>
      </c>
      <c r="S77" s="33">
        <v>433</v>
      </c>
      <c r="T77" s="8">
        <v>1539200</v>
      </c>
      <c r="U77"/>
      <c r="V77" s="31">
        <v>44217</v>
      </c>
      <c r="W77" s="32">
        <v>0</v>
      </c>
      <c r="X77" s="33">
        <v>2321</v>
      </c>
      <c r="Y77" s="33">
        <v>2347</v>
      </c>
      <c r="Z77" s="33">
        <v>2313</v>
      </c>
      <c r="AA77" s="33">
        <v>2334</v>
      </c>
      <c r="AB77" s="8">
        <v>203500</v>
      </c>
      <c r="AC77"/>
      <c r="AD77" s="31">
        <v>44217</v>
      </c>
      <c r="AE77" s="32">
        <v>0</v>
      </c>
      <c r="AF77" s="33">
        <v>983</v>
      </c>
      <c r="AG77" s="33">
        <v>1007</v>
      </c>
      <c r="AH77" s="33">
        <v>983</v>
      </c>
      <c r="AI77" s="33">
        <v>997</v>
      </c>
      <c r="AJ77" s="8">
        <v>600</v>
      </c>
      <c r="AK77"/>
      <c r="AL77" s="31">
        <v>44217</v>
      </c>
      <c r="AM77" s="32">
        <v>0</v>
      </c>
      <c r="AN77" s="33">
        <v>1812</v>
      </c>
      <c r="AO77" s="33">
        <v>1849</v>
      </c>
      <c r="AP77" s="33">
        <v>1811</v>
      </c>
      <c r="AQ77" s="33">
        <v>1819</v>
      </c>
      <c r="AR77" s="8">
        <v>151000</v>
      </c>
      <c r="AS77"/>
      <c r="AT77" s="31">
        <v>44217</v>
      </c>
      <c r="AU77" s="32">
        <v>0</v>
      </c>
      <c r="AV77" s="33">
        <v>1541</v>
      </c>
      <c r="AW77" s="33">
        <v>1561</v>
      </c>
      <c r="AX77" s="33">
        <v>1541</v>
      </c>
      <c r="AY77" s="33">
        <v>1551</v>
      </c>
      <c r="AZ77" s="8">
        <v>2100</v>
      </c>
      <c r="BA77"/>
      <c r="BB77" s="31">
        <v>44217</v>
      </c>
      <c r="BC77" s="32">
        <v>0</v>
      </c>
      <c r="BD77" s="33">
        <v>3720</v>
      </c>
      <c r="BE77" s="33">
        <v>3755</v>
      </c>
      <c r="BF77" s="33">
        <v>3670</v>
      </c>
      <c r="BG77" s="33">
        <v>3675</v>
      </c>
      <c r="BH77" s="8">
        <v>82400</v>
      </c>
      <c r="BI77"/>
      <c r="BJ77" s="31">
        <v>44217</v>
      </c>
      <c r="BK77" s="32">
        <v>0</v>
      </c>
      <c r="BL77" s="33">
        <v>2173</v>
      </c>
      <c r="BM77" s="33">
        <v>2189</v>
      </c>
      <c r="BN77" s="33">
        <v>2146</v>
      </c>
      <c r="BO77" s="33">
        <v>2152</v>
      </c>
      <c r="BP77" s="8">
        <v>108400</v>
      </c>
      <c r="BQ77"/>
      <c r="BR77" s="31">
        <v>44217</v>
      </c>
      <c r="BS77" s="32">
        <v>0</v>
      </c>
      <c r="BT77" s="33">
        <v>1185</v>
      </c>
      <c r="BU77" s="33">
        <v>1185</v>
      </c>
      <c r="BV77" s="33">
        <v>1167</v>
      </c>
      <c r="BW77" s="33">
        <v>1169</v>
      </c>
      <c r="BX77" s="8">
        <v>3000</v>
      </c>
      <c r="BY77"/>
      <c r="BZ77" s="31">
        <v>44217</v>
      </c>
      <c r="CA77" s="32">
        <v>0</v>
      </c>
      <c r="CB77" s="33">
        <v>3465</v>
      </c>
      <c r="CC77" s="33">
        <v>3585</v>
      </c>
      <c r="CD77" s="33">
        <v>3445</v>
      </c>
      <c r="CE77" s="33">
        <v>3585</v>
      </c>
      <c r="CF77" s="8">
        <v>8300</v>
      </c>
      <c r="CH77" s="31">
        <v>44217</v>
      </c>
      <c r="CI77" s="32">
        <v>0</v>
      </c>
      <c r="CJ77" s="33">
        <v>894</v>
      </c>
      <c r="CK77" s="33">
        <v>900</v>
      </c>
      <c r="CL77" s="33">
        <v>891</v>
      </c>
      <c r="CM77" s="33">
        <v>893</v>
      </c>
      <c r="CN77" s="8">
        <v>2600</v>
      </c>
      <c r="CO77"/>
      <c r="CP77" s="31">
        <v>44217</v>
      </c>
      <c r="CQ77" s="32">
        <v>0</v>
      </c>
      <c r="CR77" s="33">
        <v>2300</v>
      </c>
      <c r="CS77" s="33">
        <v>2300</v>
      </c>
      <c r="CT77" s="33">
        <v>2265</v>
      </c>
      <c r="CU77" s="33">
        <v>2265</v>
      </c>
      <c r="CV77" s="8">
        <v>2600</v>
      </c>
      <c r="CW77"/>
      <c r="CX77" s="31">
        <v>44217</v>
      </c>
      <c r="CY77" s="32">
        <v>0</v>
      </c>
      <c r="CZ77" s="33">
        <v>689</v>
      </c>
      <c r="DA77" s="33">
        <v>695</v>
      </c>
      <c r="DB77" s="33">
        <v>680</v>
      </c>
      <c r="DC77" s="33">
        <v>695</v>
      </c>
      <c r="DD77" s="8">
        <v>6200</v>
      </c>
      <c r="DE77"/>
      <c r="DF77" s="31">
        <v>44217</v>
      </c>
      <c r="DG77" s="32">
        <v>0</v>
      </c>
      <c r="DH77" s="33">
        <v>312</v>
      </c>
      <c r="DI77" s="33">
        <v>325</v>
      </c>
      <c r="DJ77" s="33">
        <v>307</v>
      </c>
      <c r="DK77" s="33">
        <v>321</v>
      </c>
      <c r="DL77" s="8">
        <v>135000</v>
      </c>
      <c r="DM77"/>
      <c r="DN77" s="31">
        <v>44217</v>
      </c>
      <c r="DO77" s="32">
        <v>0</v>
      </c>
      <c r="DP77" s="33">
        <v>641</v>
      </c>
      <c r="DQ77" s="33">
        <v>645</v>
      </c>
      <c r="DR77" s="33">
        <v>636</v>
      </c>
      <c r="DS77" s="33">
        <v>640</v>
      </c>
      <c r="DT77" s="8">
        <v>5400</v>
      </c>
      <c r="DU77"/>
      <c r="DV77" s="31">
        <v>44217</v>
      </c>
      <c r="DW77" s="32">
        <v>0</v>
      </c>
      <c r="DX77" s="33">
        <v>5080</v>
      </c>
      <c r="DY77" s="33">
        <v>5150</v>
      </c>
      <c r="DZ77" s="33">
        <v>4960</v>
      </c>
      <c r="EA77" s="33">
        <v>5020</v>
      </c>
      <c r="EB77" s="8">
        <v>464300</v>
      </c>
      <c r="EC77"/>
      <c r="ED77" s="31">
        <v>44217</v>
      </c>
      <c r="EE77" s="32">
        <v>0</v>
      </c>
      <c r="EF77" s="33">
        <v>2030</v>
      </c>
      <c r="EG77" s="33">
        <v>2067</v>
      </c>
      <c r="EH77" s="33">
        <v>2012</v>
      </c>
      <c r="EI77" s="33">
        <v>2047</v>
      </c>
      <c r="EJ77" s="8">
        <v>16000</v>
      </c>
      <c r="EK77"/>
      <c r="EL77" s="31">
        <v>44217</v>
      </c>
      <c r="EM77" s="32">
        <v>0</v>
      </c>
      <c r="EN77" s="33">
        <v>4550</v>
      </c>
      <c r="EO77" s="33">
        <v>4620</v>
      </c>
      <c r="EP77" s="33">
        <v>4530</v>
      </c>
      <c r="EQ77" s="33">
        <v>4555</v>
      </c>
      <c r="ER77" s="8">
        <v>241900</v>
      </c>
      <c r="ES77"/>
      <c r="ET77" s="31">
        <v>44217</v>
      </c>
      <c r="EU77" s="32">
        <v>0</v>
      </c>
      <c r="EV77" s="33">
        <v>1740</v>
      </c>
      <c r="EW77" s="33">
        <v>1754</v>
      </c>
      <c r="EX77" s="33">
        <v>1724</v>
      </c>
      <c r="EY77" s="33">
        <v>1725</v>
      </c>
      <c r="EZ77" s="8">
        <v>256800</v>
      </c>
      <c r="FA77"/>
      <c r="FB77" s="31">
        <v>44217</v>
      </c>
      <c r="FC77" s="32">
        <v>0</v>
      </c>
      <c r="FD77" s="33">
        <v>240</v>
      </c>
      <c r="FE77" s="33">
        <v>242</v>
      </c>
      <c r="FF77" s="33">
        <v>237</v>
      </c>
      <c r="FG77" s="33">
        <v>237</v>
      </c>
      <c r="FH77" s="8">
        <v>94000</v>
      </c>
      <c r="FJ77" s="31">
        <v>44217</v>
      </c>
      <c r="FK77" s="32">
        <v>0</v>
      </c>
      <c r="FL77" s="33">
        <v>1901</v>
      </c>
      <c r="FM77" s="33">
        <v>1923</v>
      </c>
      <c r="FN77" s="33">
        <v>1865</v>
      </c>
      <c r="FO77" s="33">
        <v>1877</v>
      </c>
      <c r="FP77" s="8">
        <v>596700</v>
      </c>
      <c r="FQ77"/>
      <c r="FR77" s="31">
        <v>44217</v>
      </c>
      <c r="FS77" s="32">
        <v>0</v>
      </c>
      <c r="FT77" s="33">
        <v>826</v>
      </c>
      <c r="FU77" s="33">
        <v>860</v>
      </c>
      <c r="FV77" s="33">
        <v>820</v>
      </c>
      <c r="FW77" s="33">
        <v>850</v>
      </c>
      <c r="FX77" s="8">
        <v>71100</v>
      </c>
      <c r="FY77"/>
      <c r="FZ77" s="31">
        <v>44217</v>
      </c>
      <c r="GA77" s="32">
        <v>0</v>
      </c>
      <c r="GB77" s="33">
        <v>617</v>
      </c>
      <c r="GC77" s="33">
        <v>631</v>
      </c>
      <c r="GD77" s="33">
        <v>617</v>
      </c>
      <c r="GE77" s="33">
        <v>627</v>
      </c>
      <c r="GF77" s="8">
        <v>61400</v>
      </c>
      <c r="GG77"/>
      <c r="GH77" s="31">
        <v>44217</v>
      </c>
      <c r="GI77" s="32">
        <v>0</v>
      </c>
      <c r="GJ77" s="33">
        <v>700</v>
      </c>
      <c r="GK77" s="33">
        <v>709</v>
      </c>
      <c r="GL77" s="33">
        <v>700</v>
      </c>
      <c r="GM77" s="33">
        <v>701</v>
      </c>
      <c r="GN77" s="8">
        <v>49800</v>
      </c>
      <c r="GO77"/>
      <c r="GP77" s="31">
        <v>44217</v>
      </c>
      <c r="GQ77" s="32">
        <v>0</v>
      </c>
      <c r="GR77" s="33">
        <v>1784</v>
      </c>
      <c r="GS77" s="33">
        <v>1825</v>
      </c>
      <c r="GT77" s="33">
        <v>1781</v>
      </c>
      <c r="GU77" s="33">
        <v>1821</v>
      </c>
      <c r="GV77" s="8">
        <v>33100</v>
      </c>
      <c r="GW77"/>
      <c r="GX77" s="31">
        <v>44217</v>
      </c>
      <c r="GY77" s="32">
        <v>0</v>
      </c>
      <c r="GZ77" s="33">
        <v>1784</v>
      </c>
      <c r="HA77" s="33">
        <v>1825</v>
      </c>
      <c r="HB77" s="33">
        <v>1781</v>
      </c>
      <c r="HC77" s="33">
        <v>1821</v>
      </c>
      <c r="HD77" s="8">
        <v>33100</v>
      </c>
      <c r="HE77"/>
      <c r="HF77" s="31">
        <v>44217</v>
      </c>
      <c r="HG77" s="32">
        <v>0</v>
      </c>
      <c r="HH77" s="33">
        <v>1826</v>
      </c>
      <c r="HI77" s="33">
        <v>1866</v>
      </c>
      <c r="HJ77" s="33">
        <v>1787</v>
      </c>
      <c r="HK77" s="33">
        <v>1793</v>
      </c>
      <c r="HL77" s="8">
        <v>156000</v>
      </c>
      <c r="HM77"/>
      <c r="HN77" s="31">
        <v>44217</v>
      </c>
      <c r="HO77" s="32">
        <v>0</v>
      </c>
      <c r="HP77" s="33">
        <v>555</v>
      </c>
      <c r="HQ77" s="33">
        <v>630</v>
      </c>
      <c r="HR77" s="33">
        <v>552</v>
      </c>
      <c r="HS77" s="33">
        <v>614</v>
      </c>
      <c r="HT77" s="8">
        <v>537700</v>
      </c>
      <c r="HU77"/>
      <c r="HV77" s="31">
        <v>44217</v>
      </c>
      <c r="HW77" s="32">
        <v>0</v>
      </c>
      <c r="HX77" s="33">
        <v>179</v>
      </c>
      <c r="HY77" s="33">
        <v>183</v>
      </c>
      <c r="HZ77" s="33">
        <v>179</v>
      </c>
      <c r="IA77" s="33">
        <v>183</v>
      </c>
      <c r="IB77" s="8">
        <v>162200</v>
      </c>
      <c r="IC77"/>
      <c r="ID77" s="31">
        <v>44217</v>
      </c>
      <c r="IE77" s="32">
        <v>0</v>
      </c>
      <c r="IF77" s="33">
        <v>1456</v>
      </c>
      <c r="IG77" s="33">
        <v>1456</v>
      </c>
      <c r="IH77" s="33">
        <v>1450</v>
      </c>
      <c r="II77" s="33">
        <v>1450</v>
      </c>
      <c r="IJ77" s="8">
        <v>300</v>
      </c>
    </row>
    <row r="78" spans="6:244">
      <c r="F78" s="31">
        <v>44218</v>
      </c>
      <c r="G78" s="32">
        <v>0</v>
      </c>
      <c r="H78" s="33">
        <v>3045</v>
      </c>
      <c r="I78" s="33">
        <v>3090</v>
      </c>
      <c r="J78" s="33">
        <v>3035</v>
      </c>
      <c r="K78" s="33">
        <v>3085</v>
      </c>
      <c r="L78" s="8">
        <v>19600</v>
      </c>
      <c r="M78"/>
      <c r="N78" s="31">
        <v>44218</v>
      </c>
      <c r="O78" s="32">
        <v>0</v>
      </c>
      <c r="P78" s="33">
        <v>432</v>
      </c>
      <c r="Q78" s="33">
        <v>439</v>
      </c>
      <c r="R78" s="33">
        <v>430</v>
      </c>
      <c r="S78" s="33">
        <v>437</v>
      </c>
      <c r="T78" s="8">
        <v>1374000</v>
      </c>
      <c r="U78"/>
      <c r="V78" s="31">
        <v>44218</v>
      </c>
      <c r="W78" s="32">
        <v>0</v>
      </c>
      <c r="X78" s="33">
        <v>2314</v>
      </c>
      <c r="Y78" s="33">
        <v>2329</v>
      </c>
      <c r="Z78" s="33">
        <v>2301</v>
      </c>
      <c r="AA78" s="33">
        <v>2315</v>
      </c>
      <c r="AB78" s="8">
        <v>137900</v>
      </c>
      <c r="AC78"/>
      <c r="AD78" s="31">
        <v>44218</v>
      </c>
      <c r="AE78" s="32">
        <v>0</v>
      </c>
      <c r="AF78" s="33">
        <v>1012</v>
      </c>
      <c r="AG78" s="33">
        <v>1013</v>
      </c>
      <c r="AH78" s="33">
        <v>1000</v>
      </c>
      <c r="AI78" s="33">
        <v>1000</v>
      </c>
      <c r="AJ78" s="8">
        <v>1400</v>
      </c>
      <c r="AK78"/>
      <c r="AL78" s="31">
        <v>44218</v>
      </c>
      <c r="AM78" s="32">
        <v>0</v>
      </c>
      <c r="AN78" s="33">
        <v>1819</v>
      </c>
      <c r="AO78" s="33">
        <v>1850</v>
      </c>
      <c r="AP78" s="33">
        <v>1819</v>
      </c>
      <c r="AQ78" s="33">
        <v>1839</v>
      </c>
      <c r="AR78" s="8">
        <v>104200</v>
      </c>
      <c r="AS78"/>
      <c r="AT78" s="31">
        <v>44218</v>
      </c>
      <c r="AU78" s="32">
        <v>0</v>
      </c>
      <c r="AV78" s="33">
        <v>1558</v>
      </c>
      <c r="AW78" s="33">
        <v>1558</v>
      </c>
      <c r="AX78" s="33">
        <v>1532</v>
      </c>
      <c r="AY78" s="33">
        <v>1534</v>
      </c>
      <c r="AZ78" s="8">
        <v>2900</v>
      </c>
      <c r="BA78"/>
      <c r="BB78" s="31">
        <v>44218</v>
      </c>
      <c r="BC78" s="32">
        <v>0</v>
      </c>
      <c r="BD78" s="33">
        <v>3640</v>
      </c>
      <c r="BE78" s="33">
        <v>3645</v>
      </c>
      <c r="BF78" s="33">
        <v>3610</v>
      </c>
      <c r="BG78" s="33">
        <v>3610</v>
      </c>
      <c r="BH78" s="8">
        <v>55100</v>
      </c>
      <c r="BI78"/>
      <c r="BJ78" s="31">
        <v>44218</v>
      </c>
      <c r="BK78" s="32">
        <v>0</v>
      </c>
      <c r="BL78" s="33">
        <v>2150</v>
      </c>
      <c r="BM78" s="33">
        <v>2159</v>
      </c>
      <c r="BN78" s="33">
        <v>2132</v>
      </c>
      <c r="BO78" s="33">
        <v>2144</v>
      </c>
      <c r="BP78" s="8">
        <v>74700</v>
      </c>
      <c r="BQ78"/>
      <c r="BR78" s="31">
        <v>44218</v>
      </c>
      <c r="BS78" s="32">
        <v>0</v>
      </c>
      <c r="BT78" s="33">
        <v>1197</v>
      </c>
      <c r="BU78" s="33">
        <v>1198</v>
      </c>
      <c r="BV78" s="33">
        <v>1171</v>
      </c>
      <c r="BW78" s="33">
        <v>1179</v>
      </c>
      <c r="BX78" s="8">
        <v>5600</v>
      </c>
      <c r="BY78"/>
      <c r="BZ78" s="31">
        <v>44218</v>
      </c>
      <c r="CA78" s="32">
        <v>0</v>
      </c>
      <c r="CB78" s="33">
        <v>3560</v>
      </c>
      <c r="CC78" s="33">
        <v>3560</v>
      </c>
      <c r="CD78" s="33">
        <v>3385</v>
      </c>
      <c r="CE78" s="33">
        <v>3415</v>
      </c>
      <c r="CF78" s="8">
        <v>16600</v>
      </c>
      <c r="CH78" s="31">
        <v>44218</v>
      </c>
      <c r="CI78" s="32">
        <v>0</v>
      </c>
      <c r="CJ78" s="33">
        <v>903</v>
      </c>
      <c r="CK78" s="33">
        <v>903</v>
      </c>
      <c r="CL78" s="33">
        <v>891</v>
      </c>
      <c r="CM78" s="33">
        <v>891</v>
      </c>
      <c r="CN78" s="8">
        <v>600</v>
      </c>
      <c r="CO78"/>
      <c r="CP78" s="31">
        <v>44218</v>
      </c>
      <c r="CQ78" s="32">
        <v>0</v>
      </c>
      <c r="CR78" s="33">
        <v>2272</v>
      </c>
      <c r="CS78" s="33">
        <v>2275</v>
      </c>
      <c r="CT78" s="33">
        <v>2270</v>
      </c>
      <c r="CU78" s="33">
        <v>2275</v>
      </c>
      <c r="CV78" s="8">
        <v>800</v>
      </c>
      <c r="CW78"/>
      <c r="CX78" s="31">
        <v>44218</v>
      </c>
      <c r="CY78" s="32">
        <v>0</v>
      </c>
      <c r="CZ78" s="33">
        <v>692</v>
      </c>
      <c r="DA78" s="33">
        <v>700</v>
      </c>
      <c r="DB78" s="33">
        <v>692</v>
      </c>
      <c r="DC78" s="33">
        <v>700</v>
      </c>
      <c r="DD78" s="8">
        <v>6500</v>
      </c>
      <c r="DE78"/>
      <c r="DF78" s="31">
        <v>44218</v>
      </c>
      <c r="DG78" s="32">
        <v>0</v>
      </c>
      <c r="DH78" s="33">
        <v>313</v>
      </c>
      <c r="DI78" s="33">
        <v>319</v>
      </c>
      <c r="DJ78" s="33">
        <v>305</v>
      </c>
      <c r="DK78" s="33">
        <v>309</v>
      </c>
      <c r="DL78" s="8">
        <v>168600</v>
      </c>
      <c r="DM78"/>
      <c r="DN78" s="31">
        <v>44218</v>
      </c>
      <c r="DO78" s="32">
        <v>0</v>
      </c>
      <c r="DP78" s="33">
        <v>642</v>
      </c>
      <c r="DQ78" s="33">
        <v>642</v>
      </c>
      <c r="DR78" s="33">
        <v>631</v>
      </c>
      <c r="DS78" s="33">
        <v>633</v>
      </c>
      <c r="DT78" s="8">
        <v>12300</v>
      </c>
      <c r="DU78"/>
      <c r="DV78" s="31">
        <v>44218</v>
      </c>
      <c r="DW78" s="32">
        <v>0</v>
      </c>
      <c r="DX78" s="33">
        <v>5100</v>
      </c>
      <c r="DY78" s="33">
        <v>5330</v>
      </c>
      <c r="DZ78" s="33">
        <v>5020</v>
      </c>
      <c r="EA78" s="33">
        <v>5290</v>
      </c>
      <c r="EB78" s="8">
        <v>661700</v>
      </c>
      <c r="EC78"/>
      <c r="ED78" s="31">
        <v>44218</v>
      </c>
      <c r="EE78" s="32">
        <v>0</v>
      </c>
      <c r="EF78" s="33">
        <v>2050</v>
      </c>
      <c r="EG78" s="33">
        <v>2050</v>
      </c>
      <c r="EH78" s="33">
        <v>1996</v>
      </c>
      <c r="EI78" s="33">
        <v>2029</v>
      </c>
      <c r="EJ78" s="8">
        <v>29200</v>
      </c>
      <c r="EK78"/>
      <c r="EL78" s="31">
        <v>44218</v>
      </c>
      <c r="EM78" s="32">
        <v>0</v>
      </c>
      <c r="EN78" s="33">
        <v>4540</v>
      </c>
      <c r="EO78" s="33">
        <v>4710</v>
      </c>
      <c r="EP78" s="33">
        <v>4530</v>
      </c>
      <c r="EQ78" s="33">
        <v>4705</v>
      </c>
      <c r="ER78" s="8">
        <v>267100</v>
      </c>
      <c r="ES78"/>
      <c r="ET78" s="31">
        <v>44218</v>
      </c>
      <c r="EU78" s="32">
        <v>0</v>
      </c>
      <c r="EV78" s="33">
        <v>1709</v>
      </c>
      <c r="EW78" s="33">
        <v>1722</v>
      </c>
      <c r="EX78" s="33">
        <v>1698</v>
      </c>
      <c r="EY78" s="33">
        <v>1708</v>
      </c>
      <c r="EZ78" s="8">
        <v>270100</v>
      </c>
      <c r="FA78"/>
      <c r="FB78" s="31">
        <v>44218</v>
      </c>
      <c r="FC78" s="32">
        <v>0</v>
      </c>
      <c r="FD78" s="33">
        <v>236</v>
      </c>
      <c r="FE78" s="33">
        <v>238</v>
      </c>
      <c r="FF78" s="33">
        <v>233</v>
      </c>
      <c r="FG78" s="33">
        <v>237</v>
      </c>
      <c r="FH78" s="8">
        <v>69500</v>
      </c>
      <c r="FJ78" s="31">
        <v>44218</v>
      </c>
      <c r="FK78" s="32">
        <v>0</v>
      </c>
      <c r="FL78" s="33">
        <v>1870</v>
      </c>
      <c r="FM78" s="33">
        <v>1907</v>
      </c>
      <c r="FN78" s="33">
        <v>1866</v>
      </c>
      <c r="FO78" s="33">
        <v>1906</v>
      </c>
      <c r="FP78" s="8">
        <v>353800</v>
      </c>
      <c r="FQ78"/>
      <c r="FR78" s="31">
        <v>44218</v>
      </c>
      <c r="FS78" s="32">
        <v>0</v>
      </c>
      <c r="FT78" s="33">
        <v>849</v>
      </c>
      <c r="FU78" s="33">
        <v>849</v>
      </c>
      <c r="FV78" s="33">
        <v>826</v>
      </c>
      <c r="FW78" s="33">
        <v>835</v>
      </c>
      <c r="FX78" s="8">
        <v>33900</v>
      </c>
      <c r="FY78"/>
      <c r="FZ78" s="31">
        <v>44218</v>
      </c>
      <c r="GA78" s="32">
        <v>0</v>
      </c>
      <c r="GB78" s="33">
        <v>623</v>
      </c>
      <c r="GC78" s="33">
        <v>627</v>
      </c>
      <c r="GD78" s="33">
        <v>612</v>
      </c>
      <c r="GE78" s="33">
        <v>612</v>
      </c>
      <c r="GF78" s="8">
        <v>55800</v>
      </c>
      <c r="GG78"/>
      <c r="GH78" s="31">
        <v>44218</v>
      </c>
      <c r="GI78" s="32">
        <v>0</v>
      </c>
      <c r="GJ78" s="33">
        <v>701</v>
      </c>
      <c r="GK78" s="33">
        <v>709</v>
      </c>
      <c r="GL78" s="33">
        <v>701</v>
      </c>
      <c r="GM78" s="33">
        <v>703</v>
      </c>
      <c r="GN78" s="8">
        <v>13700</v>
      </c>
      <c r="GO78"/>
      <c r="GP78" s="31">
        <v>44218</v>
      </c>
      <c r="GQ78" s="32">
        <v>0</v>
      </c>
      <c r="GR78" s="33">
        <v>1820</v>
      </c>
      <c r="GS78" s="33">
        <v>1820</v>
      </c>
      <c r="GT78" s="33">
        <v>1791</v>
      </c>
      <c r="GU78" s="33">
        <v>1797</v>
      </c>
      <c r="GV78" s="8">
        <v>19300</v>
      </c>
      <c r="GW78"/>
      <c r="GX78" s="31">
        <v>44218</v>
      </c>
      <c r="GY78" s="32">
        <v>0</v>
      </c>
      <c r="GZ78" s="33">
        <v>1820</v>
      </c>
      <c r="HA78" s="33">
        <v>1820</v>
      </c>
      <c r="HB78" s="33">
        <v>1791</v>
      </c>
      <c r="HC78" s="33">
        <v>1797</v>
      </c>
      <c r="HD78" s="8">
        <v>19300</v>
      </c>
      <c r="HE78"/>
      <c r="HF78" s="31">
        <v>44218</v>
      </c>
      <c r="HG78" s="32">
        <v>0</v>
      </c>
      <c r="HH78" s="33">
        <v>1789</v>
      </c>
      <c r="HI78" s="33">
        <v>1828</v>
      </c>
      <c r="HJ78" s="33">
        <v>1767</v>
      </c>
      <c r="HK78" s="33">
        <v>1771</v>
      </c>
      <c r="HL78" s="8">
        <v>70800</v>
      </c>
      <c r="HM78"/>
      <c r="HN78" s="31">
        <v>44218</v>
      </c>
      <c r="HO78" s="32">
        <v>0</v>
      </c>
      <c r="HP78" s="33">
        <v>609</v>
      </c>
      <c r="HQ78" s="33">
        <v>638</v>
      </c>
      <c r="HR78" s="33">
        <v>600</v>
      </c>
      <c r="HS78" s="33">
        <v>605</v>
      </c>
      <c r="HT78" s="8">
        <v>229800</v>
      </c>
      <c r="HU78"/>
      <c r="HV78" s="31">
        <v>44218</v>
      </c>
      <c r="HW78" s="32">
        <v>0</v>
      </c>
      <c r="HX78" s="33">
        <v>180</v>
      </c>
      <c r="HY78" s="33">
        <v>180</v>
      </c>
      <c r="HZ78" s="33">
        <v>177</v>
      </c>
      <c r="IA78" s="33">
        <v>178</v>
      </c>
      <c r="IB78" s="8">
        <v>148400</v>
      </c>
      <c r="IC78"/>
      <c r="ID78" s="31">
        <v>44218</v>
      </c>
      <c r="IE78" s="32">
        <v>0</v>
      </c>
      <c r="IF78" s="33">
        <v>1451</v>
      </c>
      <c r="IG78" s="33">
        <v>1500</v>
      </c>
      <c r="IH78" s="33">
        <v>1451</v>
      </c>
      <c r="II78" s="33">
        <v>1500</v>
      </c>
      <c r="IJ78" s="8">
        <v>1600</v>
      </c>
    </row>
    <row r="79" spans="6:244">
      <c r="F79" s="31">
        <v>44221</v>
      </c>
      <c r="G79" s="32">
        <v>0</v>
      </c>
      <c r="H79" s="33">
        <v>3140</v>
      </c>
      <c r="I79" s="33">
        <v>3140</v>
      </c>
      <c r="J79" s="33">
        <v>3075</v>
      </c>
      <c r="K79" s="33">
        <v>3100</v>
      </c>
      <c r="L79" s="8">
        <v>25400</v>
      </c>
      <c r="M79"/>
      <c r="N79" s="31">
        <v>44221</v>
      </c>
      <c r="O79" s="32">
        <v>0</v>
      </c>
      <c r="P79" s="33">
        <v>440</v>
      </c>
      <c r="Q79" s="33">
        <v>440</v>
      </c>
      <c r="R79" s="33">
        <v>432</v>
      </c>
      <c r="S79" s="33">
        <v>434</v>
      </c>
      <c r="T79" s="8">
        <v>1534600</v>
      </c>
      <c r="U79"/>
      <c r="V79" s="31">
        <v>44221</v>
      </c>
      <c r="W79" s="32">
        <v>0</v>
      </c>
      <c r="X79" s="33">
        <v>2319</v>
      </c>
      <c r="Y79" s="33">
        <v>2350</v>
      </c>
      <c r="Z79" s="33">
        <v>2306</v>
      </c>
      <c r="AA79" s="33">
        <v>2350</v>
      </c>
      <c r="AB79" s="8">
        <v>139600</v>
      </c>
      <c r="AC79"/>
      <c r="AD79" s="31">
        <v>44221</v>
      </c>
      <c r="AE79" s="32">
        <v>0</v>
      </c>
      <c r="AF79" s="33">
        <v>1000</v>
      </c>
      <c r="AG79" s="33">
        <v>1007</v>
      </c>
      <c r="AH79" s="33">
        <v>1000</v>
      </c>
      <c r="AI79" s="33">
        <v>1004</v>
      </c>
      <c r="AJ79" s="8">
        <v>1300</v>
      </c>
      <c r="AK79"/>
      <c r="AL79" s="31">
        <v>44221</v>
      </c>
      <c r="AM79" s="32">
        <v>0</v>
      </c>
      <c r="AN79" s="33">
        <v>1840</v>
      </c>
      <c r="AO79" s="33">
        <v>1840</v>
      </c>
      <c r="AP79" s="33">
        <v>1787</v>
      </c>
      <c r="AQ79" s="33">
        <v>1815</v>
      </c>
      <c r="AR79" s="8">
        <v>134500</v>
      </c>
      <c r="AS79"/>
      <c r="AT79" s="31">
        <v>44221</v>
      </c>
      <c r="AU79" s="32">
        <v>0</v>
      </c>
      <c r="AV79" s="33">
        <v>1549</v>
      </c>
      <c r="AW79" s="33">
        <v>1560</v>
      </c>
      <c r="AX79" s="33">
        <v>1534</v>
      </c>
      <c r="AY79" s="33">
        <v>1553</v>
      </c>
      <c r="AZ79" s="8">
        <v>6000</v>
      </c>
      <c r="BA79"/>
      <c r="BB79" s="31">
        <v>44221</v>
      </c>
      <c r="BC79" s="32">
        <v>0</v>
      </c>
      <c r="BD79" s="33">
        <v>3640</v>
      </c>
      <c r="BE79" s="33">
        <v>3640</v>
      </c>
      <c r="BF79" s="33">
        <v>3600</v>
      </c>
      <c r="BG79" s="33">
        <v>3630</v>
      </c>
      <c r="BH79" s="8">
        <v>42600</v>
      </c>
      <c r="BI79"/>
      <c r="BJ79" s="31">
        <v>44221</v>
      </c>
      <c r="BK79" s="32">
        <v>0</v>
      </c>
      <c r="BL79" s="33">
        <v>2162</v>
      </c>
      <c r="BM79" s="33">
        <v>2185</v>
      </c>
      <c r="BN79" s="33">
        <v>2154</v>
      </c>
      <c r="BO79" s="33">
        <v>2176</v>
      </c>
      <c r="BP79" s="8">
        <v>90900</v>
      </c>
      <c r="BQ79"/>
      <c r="BR79" s="31">
        <v>44221</v>
      </c>
      <c r="BS79" s="32">
        <v>0</v>
      </c>
      <c r="BT79" s="33">
        <v>1179</v>
      </c>
      <c r="BU79" s="33">
        <v>1193</v>
      </c>
      <c r="BV79" s="33">
        <v>1170</v>
      </c>
      <c r="BW79" s="33">
        <v>1191</v>
      </c>
      <c r="BX79" s="8">
        <v>1700</v>
      </c>
      <c r="BY79"/>
      <c r="BZ79" s="31">
        <v>44221</v>
      </c>
      <c r="CA79" s="32">
        <v>0</v>
      </c>
      <c r="CB79" s="33">
        <v>3385</v>
      </c>
      <c r="CC79" s="33">
        <v>3405</v>
      </c>
      <c r="CD79" s="33">
        <v>3310</v>
      </c>
      <c r="CE79" s="33">
        <v>3395</v>
      </c>
      <c r="CF79" s="8">
        <v>13300</v>
      </c>
      <c r="CH79" s="31">
        <v>44221</v>
      </c>
      <c r="CI79" s="32">
        <v>0</v>
      </c>
      <c r="CJ79" s="33">
        <v>906</v>
      </c>
      <c r="CK79" s="33">
        <v>910</v>
      </c>
      <c r="CL79" s="33">
        <v>894</v>
      </c>
      <c r="CM79" s="33">
        <v>902</v>
      </c>
      <c r="CN79" s="8">
        <v>2500</v>
      </c>
      <c r="CO79"/>
      <c r="CP79" s="31">
        <v>44221</v>
      </c>
      <c r="CQ79" s="32">
        <v>0</v>
      </c>
      <c r="CR79" s="33">
        <v>2269</v>
      </c>
      <c r="CS79" s="33">
        <v>2275</v>
      </c>
      <c r="CT79" s="33">
        <v>2260</v>
      </c>
      <c r="CU79" s="33">
        <v>2260</v>
      </c>
      <c r="CV79" s="8">
        <v>2900</v>
      </c>
      <c r="CW79"/>
      <c r="CX79" s="31">
        <v>44221</v>
      </c>
      <c r="CY79" s="32">
        <v>0</v>
      </c>
      <c r="CZ79" s="33">
        <v>702</v>
      </c>
      <c r="DA79" s="33">
        <v>705</v>
      </c>
      <c r="DB79" s="33">
        <v>700</v>
      </c>
      <c r="DC79" s="33">
        <v>705</v>
      </c>
      <c r="DD79" s="8">
        <v>4700</v>
      </c>
      <c r="DE79"/>
      <c r="DF79" s="31">
        <v>44221</v>
      </c>
      <c r="DG79" s="32">
        <v>0</v>
      </c>
      <c r="DH79" s="33">
        <v>313</v>
      </c>
      <c r="DI79" s="33">
        <v>314</v>
      </c>
      <c r="DJ79" s="33">
        <v>301</v>
      </c>
      <c r="DK79" s="33">
        <v>309</v>
      </c>
      <c r="DL79" s="8">
        <v>94400</v>
      </c>
      <c r="DM79"/>
      <c r="DN79" s="31">
        <v>44221</v>
      </c>
      <c r="DO79" s="32">
        <v>0</v>
      </c>
      <c r="DP79" s="33">
        <v>649</v>
      </c>
      <c r="DQ79" s="33">
        <v>649</v>
      </c>
      <c r="DR79" s="33">
        <v>634</v>
      </c>
      <c r="DS79" s="33">
        <v>640</v>
      </c>
      <c r="DT79" s="8">
        <v>5600</v>
      </c>
      <c r="DU79"/>
      <c r="DV79" s="31">
        <v>44221</v>
      </c>
      <c r="DW79" s="32">
        <v>0</v>
      </c>
      <c r="DX79" s="33">
        <v>5370</v>
      </c>
      <c r="DY79" s="33">
        <v>5420</v>
      </c>
      <c r="DZ79" s="33">
        <v>5210</v>
      </c>
      <c r="EA79" s="33">
        <v>5270</v>
      </c>
      <c r="EB79" s="8">
        <v>422800</v>
      </c>
      <c r="EC79"/>
      <c r="ED79" s="31">
        <v>44221</v>
      </c>
      <c r="EE79" s="32">
        <v>0</v>
      </c>
      <c r="EF79" s="33">
        <v>2054</v>
      </c>
      <c r="EG79" s="33">
        <v>2055</v>
      </c>
      <c r="EH79" s="33">
        <v>2033</v>
      </c>
      <c r="EI79" s="33">
        <v>2055</v>
      </c>
      <c r="EJ79" s="8">
        <v>9400</v>
      </c>
      <c r="EK79"/>
      <c r="EL79" s="31">
        <v>44221</v>
      </c>
      <c r="EM79" s="32">
        <v>0</v>
      </c>
      <c r="EN79" s="33">
        <v>4680</v>
      </c>
      <c r="EO79" s="33">
        <v>4685</v>
      </c>
      <c r="EP79" s="33">
        <v>4585</v>
      </c>
      <c r="EQ79" s="33">
        <v>4625</v>
      </c>
      <c r="ER79" s="8">
        <v>279000</v>
      </c>
      <c r="ES79"/>
      <c r="ET79" s="31">
        <v>44221</v>
      </c>
      <c r="EU79" s="32">
        <v>0</v>
      </c>
      <c r="EV79" s="33">
        <v>1704</v>
      </c>
      <c r="EW79" s="33">
        <v>1712</v>
      </c>
      <c r="EX79" s="33">
        <v>1681</v>
      </c>
      <c r="EY79" s="33">
        <v>1704</v>
      </c>
      <c r="EZ79" s="8">
        <v>301700</v>
      </c>
      <c r="FA79"/>
      <c r="FB79" s="31">
        <v>44221</v>
      </c>
      <c r="FC79" s="32">
        <v>0</v>
      </c>
      <c r="FD79" s="33">
        <v>236</v>
      </c>
      <c r="FE79" s="33">
        <v>237</v>
      </c>
      <c r="FF79" s="33">
        <v>234</v>
      </c>
      <c r="FG79" s="33">
        <v>234</v>
      </c>
      <c r="FH79" s="8">
        <v>45800</v>
      </c>
      <c r="FJ79" s="31">
        <v>44221</v>
      </c>
      <c r="FK79" s="32">
        <v>0</v>
      </c>
      <c r="FL79" s="33">
        <v>1901</v>
      </c>
      <c r="FM79" s="33">
        <v>1941</v>
      </c>
      <c r="FN79" s="33">
        <v>1895</v>
      </c>
      <c r="FO79" s="33">
        <v>1912</v>
      </c>
      <c r="FP79" s="8">
        <v>279400</v>
      </c>
      <c r="FQ79"/>
      <c r="FR79" s="31">
        <v>44221</v>
      </c>
      <c r="FS79" s="32">
        <v>0</v>
      </c>
      <c r="FT79" s="33">
        <v>841</v>
      </c>
      <c r="FU79" s="33">
        <v>865</v>
      </c>
      <c r="FV79" s="33">
        <v>841</v>
      </c>
      <c r="FW79" s="33">
        <v>864</v>
      </c>
      <c r="FX79" s="8">
        <v>39200</v>
      </c>
      <c r="FY79"/>
      <c r="FZ79" s="31">
        <v>44221</v>
      </c>
      <c r="GA79" s="32">
        <v>0</v>
      </c>
      <c r="GB79" s="33">
        <v>617</v>
      </c>
      <c r="GC79" s="33">
        <v>622</v>
      </c>
      <c r="GD79" s="33">
        <v>608</v>
      </c>
      <c r="GE79" s="33">
        <v>621</v>
      </c>
      <c r="GF79" s="8">
        <v>52500</v>
      </c>
      <c r="GG79"/>
      <c r="GH79" s="31">
        <v>44221</v>
      </c>
      <c r="GI79" s="32">
        <v>0</v>
      </c>
      <c r="GJ79" s="33">
        <v>700</v>
      </c>
      <c r="GK79" s="33">
        <v>706</v>
      </c>
      <c r="GL79" s="33">
        <v>700</v>
      </c>
      <c r="GM79" s="33">
        <v>704</v>
      </c>
      <c r="GN79" s="8">
        <v>18000</v>
      </c>
      <c r="GO79"/>
      <c r="GP79" s="31">
        <v>44221</v>
      </c>
      <c r="GQ79" s="32">
        <v>0</v>
      </c>
      <c r="GR79" s="33">
        <v>1812</v>
      </c>
      <c r="GS79" s="33">
        <v>1819</v>
      </c>
      <c r="GT79" s="33">
        <v>1791</v>
      </c>
      <c r="GU79" s="33">
        <v>1800</v>
      </c>
      <c r="GV79" s="8">
        <v>20000</v>
      </c>
      <c r="GW79"/>
      <c r="GX79" s="31">
        <v>44221</v>
      </c>
      <c r="GY79" s="32">
        <v>0</v>
      </c>
      <c r="GZ79" s="33">
        <v>1812</v>
      </c>
      <c r="HA79" s="33">
        <v>1819</v>
      </c>
      <c r="HB79" s="33">
        <v>1791</v>
      </c>
      <c r="HC79" s="33">
        <v>1800</v>
      </c>
      <c r="HD79" s="8">
        <v>20000</v>
      </c>
      <c r="HE79"/>
      <c r="HF79" s="31">
        <v>44221</v>
      </c>
      <c r="HG79" s="32">
        <v>0</v>
      </c>
      <c r="HH79" s="33">
        <v>1770</v>
      </c>
      <c r="HI79" s="33">
        <v>1785</v>
      </c>
      <c r="HJ79" s="33">
        <v>1760</v>
      </c>
      <c r="HK79" s="33">
        <v>1771</v>
      </c>
      <c r="HL79" s="8">
        <v>56600</v>
      </c>
      <c r="HM79"/>
      <c r="HN79" s="31">
        <v>44221</v>
      </c>
      <c r="HO79" s="32">
        <v>0</v>
      </c>
      <c r="HP79" s="33">
        <v>598</v>
      </c>
      <c r="HQ79" s="33">
        <v>609</v>
      </c>
      <c r="HR79" s="33">
        <v>569</v>
      </c>
      <c r="HS79" s="33">
        <v>591</v>
      </c>
      <c r="HT79" s="8">
        <v>171400</v>
      </c>
      <c r="HU79"/>
      <c r="HV79" s="31">
        <v>44221</v>
      </c>
      <c r="HW79" s="32">
        <v>0</v>
      </c>
      <c r="HX79" s="33">
        <v>178</v>
      </c>
      <c r="HY79" s="33">
        <v>180</v>
      </c>
      <c r="HZ79" s="33">
        <v>177</v>
      </c>
      <c r="IA79" s="33">
        <v>178</v>
      </c>
      <c r="IB79" s="8">
        <v>101700</v>
      </c>
      <c r="IC79"/>
      <c r="ID79" s="31">
        <v>44221</v>
      </c>
      <c r="IE79" s="32">
        <v>0</v>
      </c>
      <c r="IF79" s="33">
        <v>1500</v>
      </c>
      <c r="IG79" s="33">
        <v>1500</v>
      </c>
      <c r="IH79" s="33">
        <v>1500</v>
      </c>
      <c r="II79" s="33">
        <v>1500</v>
      </c>
      <c r="IJ79" s="8">
        <v>200</v>
      </c>
    </row>
    <row r="80" spans="6:244">
      <c r="F80" s="31">
        <v>44222</v>
      </c>
      <c r="G80" s="32">
        <v>0</v>
      </c>
      <c r="H80" s="33">
        <v>3080</v>
      </c>
      <c r="I80" s="33">
        <v>3080</v>
      </c>
      <c r="J80" s="33">
        <v>3030</v>
      </c>
      <c r="K80" s="33">
        <v>3040</v>
      </c>
      <c r="L80" s="8">
        <v>21300</v>
      </c>
      <c r="M80"/>
      <c r="N80" s="31">
        <v>44222</v>
      </c>
      <c r="O80" s="32">
        <v>0</v>
      </c>
      <c r="P80" s="33">
        <v>435</v>
      </c>
      <c r="Q80" s="33">
        <v>442</v>
      </c>
      <c r="R80" s="33">
        <v>433</v>
      </c>
      <c r="S80" s="33">
        <v>441</v>
      </c>
      <c r="T80" s="8">
        <v>1635300</v>
      </c>
      <c r="U80"/>
      <c r="V80" s="31">
        <v>44222</v>
      </c>
      <c r="W80" s="32">
        <v>0</v>
      </c>
      <c r="X80" s="33">
        <v>2356</v>
      </c>
      <c r="Y80" s="33">
        <v>2362</v>
      </c>
      <c r="Z80" s="33">
        <v>2337</v>
      </c>
      <c r="AA80" s="33">
        <v>2355</v>
      </c>
      <c r="AB80" s="8">
        <v>163500</v>
      </c>
      <c r="AC80"/>
      <c r="AD80" s="31">
        <v>44222</v>
      </c>
      <c r="AE80" s="32">
        <v>0</v>
      </c>
      <c r="AF80" s="33">
        <v>1014</v>
      </c>
      <c r="AG80" s="33">
        <v>1014</v>
      </c>
      <c r="AH80" s="33">
        <v>993</v>
      </c>
      <c r="AI80" s="33">
        <v>993</v>
      </c>
      <c r="AJ80" s="8">
        <v>1800</v>
      </c>
      <c r="AK80"/>
      <c r="AL80" s="31">
        <v>44222</v>
      </c>
      <c r="AM80" s="32">
        <v>0</v>
      </c>
      <c r="AN80" s="33">
        <v>1815</v>
      </c>
      <c r="AO80" s="33">
        <v>1827</v>
      </c>
      <c r="AP80" s="33">
        <v>1789</v>
      </c>
      <c r="AQ80" s="33">
        <v>1794</v>
      </c>
      <c r="AR80" s="8">
        <v>86500</v>
      </c>
      <c r="AS80"/>
      <c r="AT80" s="31">
        <v>44222</v>
      </c>
      <c r="AU80" s="32">
        <v>0</v>
      </c>
      <c r="AV80" s="33">
        <v>1553</v>
      </c>
      <c r="AW80" s="33">
        <v>1590</v>
      </c>
      <c r="AX80" s="33">
        <v>1550</v>
      </c>
      <c r="AY80" s="33">
        <v>1590</v>
      </c>
      <c r="AZ80" s="8">
        <v>3700</v>
      </c>
      <c r="BA80"/>
      <c r="BB80" s="31">
        <v>44222</v>
      </c>
      <c r="BC80" s="32">
        <v>0</v>
      </c>
      <c r="BD80" s="33">
        <v>3635</v>
      </c>
      <c r="BE80" s="33">
        <v>3730</v>
      </c>
      <c r="BF80" s="33">
        <v>3620</v>
      </c>
      <c r="BG80" s="33">
        <v>3730</v>
      </c>
      <c r="BH80" s="8">
        <v>86100</v>
      </c>
      <c r="BI80"/>
      <c r="BJ80" s="31">
        <v>44222</v>
      </c>
      <c r="BK80" s="32">
        <v>0</v>
      </c>
      <c r="BL80" s="33">
        <v>2176</v>
      </c>
      <c r="BM80" s="33">
        <v>2182</v>
      </c>
      <c r="BN80" s="33">
        <v>2169</v>
      </c>
      <c r="BO80" s="33">
        <v>2170</v>
      </c>
      <c r="BP80" s="8">
        <v>61700</v>
      </c>
      <c r="BQ80"/>
      <c r="BR80" s="31">
        <v>44222</v>
      </c>
      <c r="BS80" s="32">
        <v>0</v>
      </c>
      <c r="BT80" s="33">
        <v>1194</v>
      </c>
      <c r="BU80" s="33">
        <v>1196</v>
      </c>
      <c r="BV80" s="33">
        <v>1182</v>
      </c>
      <c r="BW80" s="33">
        <v>1196</v>
      </c>
      <c r="BX80" s="8">
        <v>1100</v>
      </c>
      <c r="BY80"/>
      <c r="BZ80" s="31">
        <v>44222</v>
      </c>
      <c r="CA80" s="32">
        <v>0</v>
      </c>
      <c r="CB80" s="33">
        <v>3335</v>
      </c>
      <c r="CC80" s="33">
        <v>3370</v>
      </c>
      <c r="CD80" s="33">
        <v>3260</v>
      </c>
      <c r="CE80" s="33">
        <v>3370</v>
      </c>
      <c r="CF80" s="8">
        <v>5300</v>
      </c>
      <c r="CH80" s="31">
        <v>44222</v>
      </c>
      <c r="CI80" s="32">
        <v>0</v>
      </c>
      <c r="CJ80" s="33">
        <v>903</v>
      </c>
      <c r="CK80" s="33">
        <v>903</v>
      </c>
      <c r="CL80" s="33">
        <v>895</v>
      </c>
      <c r="CM80" s="33">
        <v>903</v>
      </c>
      <c r="CN80" s="8">
        <v>800</v>
      </c>
      <c r="CO80"/>
      <c r="CP80" s="31">
        <v>44222</v>
      </c>
      <c r="CQ80" s="32">
        <v>0</v>
      </c>
      <c r="CR80" s="33">
        <v>2260</v>
      </c>
      <c r="CS80" s="33">
        <v>2280</v>
      </c>
      <c r="CT80" s="33">
        <v>2260</v>
      </c>
      <c r="CU80" s="33">
        <v>2277</v>
      </c>
      <c r="CV80" s="8">
        <v>1200</v>
      </c>
      <c r="CW80"/>
      <c r="CX80" s="31">
        <v>44222</v>
      </c>
      <c r="CY80" s="32">
        <v>0</v>
      </c>
      <c r="CZ80" s="33">
        <v>703</v>
      </c>
      <c r="DA80" s="33">
        <v>706</v>
      </c>
      <c r="DB80" s="33">
        <v>700</v>
      </c>
      <c r="DC80" s="33">
        <v>706</v>
      </c>
      <c r="DD80" s="8">
        <v>5300</v>
      </c>
      <c r="DE80"/>
      <c r="DF80" s="31">
        <v>44222</v>
      </c>
      <c r="DG80" s="32">
        <v>0</v>
      </c>
      <c r="DH80" s="33">
        <v>305</v>
      </c>
      <c r="DI80" s="33">
        <v>305</v>
      </c>
      <c r="DJ80" s="33">
        <v>295</v>
      </c>
      <c r="DK80" s="33">
        <v>297</v>
      </c>
      <c r="DL80" s="8">
        <v>108400</v>
      </c>
      <c r="DM80"/>
      <c r="DN80" s="31">
        <v>44222</v>
      </c>
      <c r="DO80" s="32">
        <v>0</v>
      </c>
      <c r="DP80" s="33">
        <v>643</v>
      </c>
      <c r="DQ80" s="33">
        <v>647</v>
      </c>
      <c r="DR80" s="33">
        <v>639</v>
      </c>
      <c r="DS80" s="33">
        <v>639</v>
      </c>
      <c r="DT80" s="8">
        <v>3500</v>
      </c>
      <c r="DU80"/>
      <c r="DV80" s="31">
        <v>44222</v>
      </c>
      <c r="DW80" s="32">
        <v>0</v>
      </c>
      <c r="DX80" s="33">
        <v>5180</v>
      </c>
      <c r="DY80" s="33">
        <v>5250</v>
      </c>
      <c r="DZ80" s="33">
        <v>5040</v>
      </c>
      <c r="EA80" s="33">
        <v>5040</v>
      </c>
      <c r="EB80" s="8">
        <v>306000</v>
      </c>
      <c r="EC80"/>
      <c r="ED80" s="31">
        <v>44222</v>
      </c>
      <c r="EE80" s="32">
        <v>0</v>
      </c>
      <c r="EF80" s="33">
        <v>2033</v>
      </c>
      <c r="EG80" s="33">
        <v>2072</v>
      </c>
      <c r="EH80" s="33">
        <v>2028</v>
      </c>
      <c r="EI80" s="33">
        <v>2028</v>
      </c>
      <c r="EJ80" s="8">
        <v>12400</v>
      </c>
      <c r="EK80"/>
      <c r="EL80" s="31">
        <v>44222</v>
      </c>
      <c r="EM80" s="32">
        <v>0</v>
      </c>
      <c r="EN80" s="33">
        <v>4630</v>
      </c>
      <c r="EO80" s="33">
        <v>4645</v>
      </c>
      <c r="EP80" s="33">
        <v>4575</v>
      </c>
      <c r="EQ80" s="33">
        <v>4605</v>
      </c>
      <c r="ER80" s="8">
        <v>158000</v>
      </c>
      <c r="ES80"/>
      <c r="ET80" s="31">
        <v>44222</v>
      </c>
      <c r="EU80" s="32">
        <v>0</v>
      </c>
      <c r="EV80" s="33">
        <v>1710</v>
      </c>
      <c r="EW80" s="33">
        <v>1717</v>
      </c>
      <c r="EX80" s="33">
        <v>1691</v>
      </c>
      <c r="EY80" s="33">
        <v>1698</v>
      </c>
      <c r="EZ80" s="8">
        <v>266500</v>
      </c>
      <c r="FA80"/>
      <c r="FB80" s="31">
        <v>44222</v>
      </c>
      <c r="FC80" s="32">
        <v>0</v>
      </c>
      <c r="FD80" s="33">
        <v>234</v>
      </c>
      <c r="FE80" s="33">
        <v>235</v>
      </c>
      <c r="FF80" s="33">
        <v>230</v>
      </c>
      <c r="FG80" s="33">
        <v>230</v>
      </c>
      <c r="FH80" s="8">
        <v>73500</v>
      </c>
      <c r="FJ80" s="31">
        <v>44222</v>
      </c>
      <c r="FK80" s="32">
        <v>0</v>
      </c>
      <c r="FL80" s="33">
        <v>1913</v>
      </c>
      <c r="FM80" s="33">
        <v>1937</v>
      </c>
      <c r="FN80" s="33">
        <v>1907</v>
      </c>
      <c r="FO80" s="33">
        <v>1935</v>
      </c>
      <c r="FP80" s="8">
        <v>191600</v>
      </c>
      <c r="FQ80"/>
      <c r="FR80" s="31">
        <v>44222</v>
      </c>
      <c r="FS80" s="32">
        <v>0</v>
      </c>
      <c r="FT80" s="33">
        <v>855</v>
      </c>
      <c r="FU80" s="33">
        <v>865</v>
      </c>
      <c r="FV80" s="33">
        <v>854</v>
      </c>
      <c r="FW80" s="33">
        <v>865</v>
      </c>
      <c r="FX80" s="8">
        <v>25800</v>
      </c>
      <c r="FY80"/>
      <c r="FZ80" s="31">
        <v>44222</v>
      </c>
      <c r="GA80" s="32">
        <v>0</v>
      </c>
      <c r="GB80" s="33">
        <v>615</v>
      </c>
      <c r="GC80" s="33">
        <v>621</v>
      </c>
      <c r="GD80" s="33">
        <v>615</v>
      </c>
      <c r="GE80" s="33">
        <v>620</v>
      </c>
      <c r="GF80" s="8">
        <v>27900</v>
      </c>
      <c r="GG80"/>
      <c r="GH80" s="31">
        <v>44222</v>
      </c>
      <c r="GI80" s="32">
        <v>0</v>
      </c>
      <c r="GJ80" s="33">
        <v>704</v>
      </c>
      <c r="GK80" s="33">
        <v>706</v>
      </c>
      <c r="GL80" s="33">
        <v>701</v>
      </c>
      <c r="GM80" s="33">
        <v>706</v>
      </c>
      <c r="GN80" s="8">
        <v>12600</v>
      </c>
      <c r="GO80"/>
      <c r="GP80" s="31">
        <v>44222</v>
      </c>
      <c r="GQ80" s="32">
        <v>0</v>
      </c>
      <c r="GR80" s="33">
        <v>1809</v>
      </c>
      <c r="GS80" s="33">
        <v>1809</v>
      </c>
      <c r="GT80" s="33">
        <v>1743</v>
      </c>
      <c r="GU80" s="33">
        <v>1747</v>
      </c>
      <c r="GV80" s="8">
        <v>41900</v>
      </c>
      <c r="GW80"/>
      <c r="GX80" s="31">
        <v>44222</v>
      </c>
      <c r="GY80" s="32">
        <v>0</v>
      </c>
      <c r="GZ80" s="33">
        <v>1809</v>
      </c>
      <c r="HA80" s="33">
        <v>1809</v>
      </c>
      <c r="HB80" s="33">
        <v>1743</v>
      </c>
      <c r="HC80" s="33">
        <v>1747</v>
      </c>
      <c r="HD80" s="8">
        <v>41900</v>
      </c>
      <c r="HE80"/>
      <c r="HF80" s="31">
        <v>44222</v>
      </c>
      <c r="HG80" s="32">
        <v>0</v>
      </c>
      <c r="HH80" s="33">
        <v>1765</v>
      </c>
      <c r="HI80" s="33">
        <v>1769</v>
      </c>
      <c r="HJ80" s="33">
        <v>1710</v>
      </c>
      <c r="HK80" s="33">
        <v>1710</v>
      </c>
      <c r="HL80" s="8">
        <v>128800</v>
      </c>
      <c r="HM80"/>
      <c r="HN80" s="31">
        <v>44222</v>
      </c>
      <c r="HO80" s="32">
        <v>0</v>
      </c>
      <c r="HP80" s="33">
        <v>601</v>
      </c>
      <c r="HQ80" s="33">
        <v>619</v>
      </c>
      <c r="HR80" s="33">
        <v>601</v>
      </c>
      <c r="HS80" s="33">
        <v>612</v>
      </c>
      <c r="HT80" s="8">
        <v>71100</v>
      </c>
      <c r="HU80"/>
      <c r="HV80" s="31">
        <v>44222</v>
      </c>
      <c r="HW80" s="32">
        <v>0</v>
      </c>
      <c r="HX80" s="33">
        <v>177</v>
      </c>
      <c r="HY80" s="33">
        <v>178</v>
      </c>
      <c r="HZ80" s="33">
        <v>175</v>
      </c>
      <c r="IA80" s="33">
        <v>176</v>
      </c>
      <c r="IB80" s="8">
        <v>167700</v>
      </c>
      <c r="IC80"/>
      <c r="ID80" s="31">
        <v>44222</v>
      </c>
      <c r="IE80" s="32">
        <v>0</v>
      </c>
      <c r="IF80" s="33">
        <v>1500</v>
      </c>
      <c r="IG80" s="33">
        <v>1500</v>
      </c>
      <c r="IH80" s="33">
        <v>1500</v>
      </c>
      <c r="II80" s="33">
        <v>1500</v>
      </c>
      <c r="IJ80" s="8">
        <v>100</v>
      </c>
    </row>
    <row r="81" spans="6:244">
      <c r="F81" s="31">
        <v>44223</v>
      </c>
      <c r="G81" s="32">
        <v>0</v>
      </c>
      <c r="H81" s="33">
        <v>3060</v>
      </c>
      <c r="I81" s="33">
        <v>3070</v>
      </c>
      <c r="J81" s="33">
        <v>3040</v>
      </c>
      <c r="K81" s="33">
        <v>3060</v>
      </c>
      <c r="L81" s="8">
        <v>16100</v>
      </c>
      <c r="M81"/>
      <c r="N81" s="31">
        <v>44223</v>
      </c>
      <c r="O81" s="32">
        <v>0</v>
      </c>
      <c r="P81" s="33">
        <v>445</v>
      </c>
      <c r="Q81" s="33">
        <v>447</v>
      </c>
      <c r="R81" s="33">
        <v>442</v>
      </c>
      <c r="S81" s="33">
        <v>445</v>
      </c>
      <c r="T81" s="8">
        <v>2150400</v>
      </c>
      <c r="U81"/>
      <c r="V81" s="31">
        <v>44223</v>
      </c>
      <c r="W81" s="32">
        <v>0</v>
      </c>
      <c r="X81" s="33">
        <v>2386</v>
      </c>
      <c r="Y81" s="33">
        <v>2411</v>
      </c>
      <c r="Z81" s="33">
        <v>2364</v>
      </c>
      <c r="AA81" s="33">
        <v>2371</v>
      </c>
      <c r="AB81" s="8">
        <v>189600</v>
      </c>
      <c r="AC81"/>
      <c r="AD81" s="31">
        <v>44223</v>
      </c>
      <c r="AE81" s="32">
        <v>0</v>
      </c>
      <c r="AF81" s="33">
        <v>995</v>
      </c>
      <c r="AG81" s="33">
        <v>1004</v>
      </c>
      <c r="AH81" s="33">
        <v>995</v>
      </c>
      <c r="AI81" s="33">
        <v>996</v>
      </c>
      <c r="AJ81" s="8">
        <v>500</v>
      </c>
      <c r="AK81"/>
      <c r="AL81" s="31">
        <v>44223</v>
      </c>
      <c r="AM81" s="32">
        <v>0</v>
      </c>
      <c r="AN81" s="33">
        <v>1818</v>
      </c>
      <c r="AO81" s="33">
        <v>1821</v>
      </c>
      <c r="AP81" s="33">
        <v>1800</v>
      </c>
      <c r="AQ81" s="33">
        <v>1805</v>
      </c>
      <c r="AR81" s="8">
        <v>68200</v>
      </c>
      <c r="AS81"/>
      <c r="AT81" s="31">
        <v>44223</v>
      </c>
      <c r="AU81" s="32">
        <v>0</v>
      </c>
      <c r="AV81" s="33">
        <v>1589</v>
      </c>
      <c r="AW81" s="33">
        <v>1590</v>
      </c>
      <c r="AX81" s="33">
        <v>1573</v>
      </c>
      <c r="AY81" s="33">
        <v>1582</v>
      </c>
      <c r="AZ81" s="8">
        <v>5500</v>
      </c>
      <c r="BA81"/>
      <c r="BB81" s="31">
        <v>44223</v>
      </c>
      <c r="BC81" s="32">
        <v>0</v>
      </c>
      <c r="BD81" s="33">
        <v>3780</v>
      </c>
      <c r="BE81" s="33">
        <v>3790</v>
      </c>
      <c r="BF81" s="33">
        <v>3725</v>
      </c>
      <c r="BG81" s="33">
        <v>3775</v>
      </c>
      <c r="BH81" s="8">
        <v>94500</v>
      </c>
      <c r="BI81"/>
      <c r="BJ81" s="31">
        <v>44223</v>
      </c>
      <c r="BK81" s="32">
        <v>0</v>
      </c>
      <c r="BL81" s="33">
        <v>2185</v>
      </c>
      <c r="BM81" s="33">
        <v>2203</v>
      </c>
      <c r="BN81" s="33">
        <v>2176</v>
      </c>
      <c r="BO81" s="33">
        <v>2185</v>
      </c>
      <c r="BP81" s="8">
        <v>79600</v>
      </c>
      <c r="BQ81"/>
      <c r="BR81" s="31">
        <v>44223</v>
      </c>
      <c r="BS81" s="32">
        <v>0</v>
      </c>
      <c r="BT81" s="33">
        <v>1198</v>
      </c>
      <c r="BU81" s="33">
        <v>1199</v>
      </c>
      <c r="BV81" s="33">
        <v>1190</v>
      </c>
      <c r="BW81" s="33">
        <v>1193</v>
      </c>
      <c r="BX81" s="8">
        <v>1300</v>
      </c>
      <c r="BY81"/>
      <c r="BZ81" s="31">
        <v>44223</v>
      </c>
      <c r="CA81" s="32">
        <v>0</v>
      </c>
      <c r="CB81" s="33">
        <v>3365</v>
      </c>
      <c r="CC81" s="33">
        <v>3390</v>
      </c>
      <c r="CD81" s="33">
        <v>3315</v>
      </c>
      <c r="CE81" s="33">
        <v>3365</v>
      </c>
      <c r="CF81" s="8">
        <v>2300</v>
      </c>
      <c r="CH81" s="31">
        <v>44223</v>
      </c>
      <c r="CI81" s="32">
        <v>0</v>
      </c>
      <c r="CJ81" s="33">
        <v>903</v>
      </c>
      <c r="CK81" s="33">
        <v>908</v>
      </c>
      <c r="CL81" s="33">
        <v>895</v>
      </c>
      <c r="CM81" s="33">
        <v>907</v>
      </c>
      <c r="CN81" s="8">
        <v>2300</v>
      </c>
      <c r="CO81"/>
      <c r="CP81" s="31">
        <v>44223</v>
      </c>
      <c r="CQ81" s="32">
        <v>0</v>
      </c>
      <c r="CR81" s="33">
        <v>2288</v>
      </c>
      <c r="CS81" s="33">
        <v>2289</v>
      </c>
      <c r="CT81" s="33">
        <v>2271</v>
      </c>
      <c r="CU81" s="33">
        <v>2289</v>
      </c>
      <c r="CV81" s="8">
        <v>1500</v>
      </c>
      <c r="CW81"/>
      <c r="CX81" s="31">
        <v>44223</v>
      </c>
      <c r="CY81" s="32">
        <v>0</v>
      </c>
      <c r="CZ81" s="33">
        <v>708</v>
      </c>
      <c r="DA81" s="33">
        <v>708</v>
      </c>
      <c r="DB81" s="33">
        <v>702</v>
      </c>
      <c r="DC81" s="33">
        <v>702</v>
      </c>
      <c r="DD81" s="8">
        <v>3200</v>
      </c>
      <c r="DE81"/>
      <c r="DF81" s="31">
        <v>44223</v>
      </c>
      <c r="DG81" s="32">
        <v>0</v>
      </c>
      <c r="DH81" s="33">
        <v>302</v>
      </c>
      <c r="DI81" s="33">
        <v>308</v>
      </c>
      <c r="DJ81" s="33">
        <v>294</v>
      </c>
      <c r="DK81" s="33">
        <v>300</v>
      </c>
      <c r="DL81" s="8">
        <v>79600</v>
      </c>
      <c r="DM81"/>
      <c r="DN81" s="31">
        <v>44223</v>
      </c>
      <c r="DO81" s="32">
        <v>0</v>
      </c>
      <c r="DP81" s="33">
        <v>639</v>
      </c>
      <c r="DQ81" s="33">
        <v>644</v>
      </c>
      <c r="DR81" s="33">
        <v>635</v>
      </c>
      <c r="DS81" s="33">
        <v>643</v>
      </c>
      <c r="DT81" s="8">
        <v>6700</v>
      </c>
      <c r="DU81"/>
      <c r="DV81" s="31">
        <v>44223</v>
      </c>
      <c r="DW81" s="32">
        <v>0</v>
      </c>
      <c r="DX81" s="33">
        <v>5000</v>
      </c>
      <c r="DY81" s="33">
        <v>5030</v>
      </c>
      <c r="DZ81" s="33">
        <v>4825</v>
      </c>
      <c r="EA81" s="33">
        <v>4875</v>
      </c>
      <c r="EB81" s="8">
        <v>370600</v>
      </c>
      <c r="EC81"/>
      <c r="ED81" s="31">
        <v>44223</v>
      </c>
      <c r="EE81" s="32">
        <v>0</v>
      </c>
      <c r="EF81" s="33">
        <v>2075</v>
      </c>
      <c r="EG81" s="33">
        <v>2075</v>
      </c>
      <c r="EH81" s="33">
        <v>2031</v>
      </c>
      <c r="EI81" s="33">
        <v>2039</v>
      </c>
      <c r="EJ81" s="8">
        <v>9200</v>
      </c>
      <c r="EK81"/>
      <c r="EL81" s="31">
        <v>44223</v>
      </c>
      <c r="EM81" s="32">
        <v>0</v>
      </c>
      <c r="EN81" s="33">
        <v>4625</v>
      </c>
      <c r="EO81" s="33">
        <v>4695</v>
      </c>
      <c r="EP81" s="33">
        <v>4620</v>
      </c>
      <c r="EQ81" s="33">
        <v>4685</v>
      </c>
      <c r="ER81" s="8">
        <v>177700</v>
      </c>
      <c r="ES81"/>
      <c r="ET81" s="31">
        <v>44223</v>
      </c>
      <c r="EU81" s="32">
        <v>0</v>
      </c>
      <c r="EV81" s="33">
        <v>1697</v>
      </c>
      <c r="EW81" s="33">
        <v>1719</v>
      </c>
      <c r="EX81" s="33">
        <v>1696</v>
      </c>
      <c r="EY81" s="33">
        <v>1710</v>
      </c>
      <c r="EZ81" s="8">
        <v>294900</v>
      </c>
      <c r="FA81"/>
      <c r="FB81" s="31">
        <v>44223</v>
      </c>
      <c r="FC81" s="32">
        <v>0</v>
      </c>
      <c r="FD81" s="33">
        <v>233</v>
      </c>
      <c r="FE81" s="33">
        <v>233</v>
      </c>
      <c r="FF81" s="33">
        <v>228</v>
      </c>
      <c r="FG81" s="33">
        <v>232</v>
      </c>
      <c r="FH81" s="8">
        <v>53900</v>
      </c>
      <c r="FJ81" s="31">
        <v>44223</v>
      </c>
      <c r="FK81" s="32">
        <v>0</v>
      </c>
      <c r="FL81" s="33">
        <v>1936</v>
      </c>
      <c r="FM81" s="33">
        <v>1952</v>
      </c>
      <c r="FN81" s="33">
        <v>1927</v>
      </c>
      <c r="FO81" s="33">
        <v>1934</v>
      </c>
      <c r="FP81" s="8">
        <v>236600</v>
      </c>
      <c r="FQ81"/>
      <c r="FR81" s="31">
        <v>44223</v>
      </c>
      <c r="FS81" s="32">
        <v>0</v>
      </c>
      <c r="FT81" s="33">
        <v>861</v>
      </c>
      <c r="FU81" s="33">
        <v>865</v>
      </c>
      <c r="FV81" s="33">
        <v>850</v>
      </c>
      <c r="FW81" s="33">
        <v>861</v>
      </c>
      <c r="FX81" s="8">
        <v>16400</v>
      </c>
      <c r="FY81"/>
      <c r="FZ81" s="31">
        <v>44223</v>
      </c>
      <c r="GA81" s="32">
        <v>0</v>
      </c>
      <c r="GB81" s="33">
        <v>616</v>
      </c>
      <c r="GC81" s="33">
        <v>620</v>
      </c>
      <c r="GD81" s="33">
        <v>607</v>
      </c>
      <c r="GE81" s="33">
        <v>611</v>
      </c>
      <c r="GF81" s="8">
        <v>68000</v>
      </c>
      <c r="GG81"/>
      <c r="GH81" s="31">
        <v>44223</v>
      </c>
      <c r="GI81" s="32">
        <v>0</v>
      </c>
      <c r="GJ81" s="33">
        <v>706</v>
      </c>
      <c r="GK81" s="33">
        <v>709</v>
      </c>
      <c r="GL81" s="33">
        <v>705</v>
      </c>
      <c r="GM81" s="33">
        <v>709</v>
      </c>
      <c r="GN81" s="8">
        <v>12600</v>
      </c>
      <c r="GO81"/>
      <c r="GP81" s="31">
        <v>44223</v>
      </c>
      <c r="GQ81" s="32">
        <v>0</v>
      </c>
      <c r="GR81" s="33">
        <v>1740</v>
      </c>
      <c r="GS81" s="33">
        <v>1740</v>
      </c>
      <c r="GT81" s="33">
        <v>1700</v>
      </c>
      <c r="GU81" s="33">
        <v>1718</v>
      </c>
      <c r="GV81" s="8">
        <v>38900</v>
      </c>
      <c r="GW81"/>
      <c r="GX81" s="31">
        <v>44223</v>
      </c>
      <c r="GY81" s="32">
        <v>0</v>
      </c>
      <c r="GZ81" s="33">
        <v>1740</v>
      </c>
      <c r="HA81" s="33">
        <v>1740</v>
      </c>
      <c r="HB81" s="33">
        <v>1700</v>
      </c>
      <c r="HC81" s="33">
        <v>1718</v>
      </c>
      <c r="HD81" s="8">
        <v>38900</v>
      </c>
      <c r="HE81"/>
      <c r="HF81" s="31">
        <v>44223</v>
      </c>
      <c r="HG81" s="32">
        <v>0</v>
      </c>
      <c r="HH81" s="33">
        <v>1696</v>
      </c>
      <c r="HI81" s="33">
        <v>1722</v>
      </c>
      <c r="HJ81" s="33">
        <v>1680</v>
      </c>
      <c r="HK81" s="33">
        <v>1697</v>
      </c>
      <c r="HL81" s="8">
        <v>240500</v>
      </c>
      <c r="HM81"/>
      <c r="HN81" s="31">
        <v>44223</v>
      </c>
      <c r="HO81" s="32">
        <v>0</v>
      </c>
      <c r="HP81" s="33">
        <v>609</v>
      </c>
      <c r="HQ81" s="33">
        <v>609</v>
      </c>
      <c r="HR81" s="33">
        <v>600</v>
      </c>
      <c r="HS81" s="33">
        <v>601</v>
      </c>
      <c r="HT81" s="8">
        <v>27900</v>
      </c>
      <c r="HU81"/>
      <c r="HV81" s="31">
        <v>44223</v>
      </c>
      <c r="HW81" s="32">
        <v>0</v>
      </c>
      <c r="HX81" s="33">
        <v>176</v>
      </c>
      <c r="HY81" s="33">
        <v>178</v>
      </c>
      <c r="HZ81" s="33">
        <v>174</v>
      </c>
      <c r="IA81" s="33">
        <v>176</v>
      </c>
      <c r="IB81" s="8">
        <v>165100</v>
      </c>
      <c r="IC81"/>
      <c r="ID81" s="31">
        <v>44223</v>
      </c>
      <c r="IE81" s="32">
        <v>0</v>
      </c>
      <c r="IF81" s="33">
        <v>1500</v>
      </c>
      <c r="IG81" s="33">
        <v>1500</v>
      </c>
      <c r="IH81" s="33">
        <v>1500</v>
      </c>
      <c r="II81" s="33">
        <v>1500</v>
      </c>
      <c r="IJ81" s="8">
        <v>0</v>
      </c>
    </row>
    <row r="82" spans="6:244">
      <c r="F82" s="31">
        <v>44224</v>
      </c>
      <c r="G82" s="32">
        <v>0</v>
      </c>
      <c r="H82" s="33">
        <v>3035</v>
      </c>
      <c r="I82" s="33">
        <v>3080</v>
      </c>
      <c r="J82" s="33">
        <v>3030</v>
      </c>
      <c r="K82" s="33">
        <v>3080</v>
      </c>
      <c r="L82" s="8">
        <v>39100</v>
      </c>
      <c r="M82"/>
      <c r="N82" s="31">
        <v>44224</v>
      </c>
      <c r="O82" s="32">
        <v>0</v>
      </c>
      <c r="P82" s="33">
        <v>436</v>
      </c>
      <c r="Q82" s="33">
        <v>446</v>
      </c>
      <c r="R82" s="33">
        <v>435</v>
      </c>
      <c r="S82" s="33">
        <v>444</v>
      </c>
      <c r="T82" s="8">
        <v>3207300</v>
      </c>
      <c r="U82"/>
      <c r="V82" s="31">
        <v>44224</v>
      </c>
      <c r="W82" s="32">
        <v>0</v>
      </c>
      <c r="X82" s="33">
        <v>2337</v>
      </c>
      <c r="Y82" s="33">
        <v>2386</v>
      </c>
      <c r="Z82" s="33">
        <v>2330</v>
      </c>
      <c r="AA82" s="33">
        <v>2384</v>
      </c>
      <c r="AB82" s="8">
        <v>532100</v>
      </c>
      <c r="AC82"/>
      <c r="AD82" s="31">
        <v>44224</v>
      </c>
      <c r="AE82" s="32">
        <v>0</v>
      </c>
      <c r="AF82" s="33">
        <v>1004</v>
      </c>
      <c r="AG82" s="33">
        <v>1004</v>
      </c>
      <c r="AH82" s="33">
        <v>993</v>
      </c>
      <c r="AI82" s="33">
        <v>998</v>
      </c>
      <c r="AJ82" s="8">
        <v>3600</v>
      </c>
      <c r="AK82"/>
      <c r="AL82" s="31">
        <v>44224</v>
      </c>
      <c r="AM82" s="32">
        <v>0</v>
      </c>
      <c r="AN82" s="33">
        <v>1801</v>
      </c>
      <c r="AO82" s="33">
        <v>1830</v>
      </c>
      <c r="AP82" s="33">
        <v>1801</v>
      </c>
      <c r="AQ82" s="33">
        <v>1813</v>
      </c>
      <c r="AR82" s="8">
        <v>135400</v>
      </c>
      <c r="AS82"/>
      <c r="AT82" s="31">
        <v>44224</v>
      </c>
      <c r="AU82" s="32">
        <v>0</v>
      </c>
      <c r="AV82" s="33">
        <v>1565</v>
      </c>
      <c r="AW82" s="33">
        <v>1604</v>
      </c>
      <c r="AX82" s="33">
        <v>1551</v>
      </c>
      <c r="AY82" s="33">
        <v>1604</v>
      </c>
      <c r="AZ82" s="8">
        <v>8000</v>
      </c>
      <c r="BA82"/>
      <c r="BB82" s="31">
        <v>44224</v>
      </c>
      <c r="BC82" s="32">
        <v>0</v>
      </c>
      <c r="BD82" s="33">
        <v>3735</v>
      </c>
      <c r="BE82" s="33">
        <v>3770</v>
      </c>
      <c r="BF82" s="33">
        <v>3680</v>
      </c>
      <c r="BG82" s="33">
        <v>3745</v>
      </c>
      <c r="BH82" s="8">
        <v>72900</v>
      </c>
      <c r="BI82"/>
      <c r="BJ82" s="31">
        <v>44224</v>
      </c>
      <c r="BK82" s="32">
        <v>0</v>
      </c>
      <c r="BL82" s="33">
        <v>2168</v>
      </c>
      <c r="BM82" s="33">
        <v>2183</v>
      </c>
      <c r="BN82" s="33">
        <v>2162</v>
      </c>
      <c r="BO82" s="33">
        <v>2165</v>
      </c>
      <c r="BP82" s="8">
        <v>205900</v>
      </c>
      <c r="BQ82"/>
      <c r="BR82" s="31">
        <v>44224</v>
      </c>
      <c r="BS82" s="32">
        <v>0</v>
      </c>
      <c r="BT82" s="33">
        <v>1185</v>
      </c>
      <c r="BU82" s="33">
        <v>1194</v>
      </c>
      <c r="BV82" s="33">
        <v>1180</v>
      </c>
      <c r="BW82" s="33">
        <v>1193</v>
      </c>
      <c r="BX82" s="8">
        <v>3900</v>
      </c>
      <c r="BY82"/>
      <c r="BZ82" s="31">
        <v>44224</v>
      </c>
      <c r="CA82" s="32">
        <v>0</v>
      </c>
      <c r="CB82" s="33">
        <v>3340</v>
      </c>
      <c r="CC82" s="33">
        <v>3355</v>
      </c>
      <c r="CD82" s="33">
        <v>3300</v>
      </c>
      <c r="CE82" s="33">
        <v>3305</v>
      </c>
      <c r="CF82" s="8">
        <v>3100</v>
      </c>
      <c r="CH82" s="31">
        <v>44224</v>
      </c>
      <c r="CI82" s="32">
        <v>0</v>
      </c>
      <c r="CJ82" s="33">
        <v>890</v>
      </c>
      <c r="CK82" s="33">
        <v>907</v>
      </c>
      <c r="CL82" s="33">
        <v>890</v>
      </c>
      <c r="CM82" s="33">
        <v>892</v>
      </c>
      <c r="CN82" s="8">
        <v>2200</v>
      </c>
      <c r="CO82"/>
      <c r="CP82" s="31">
        <v>44224</v>
      </c>
      <c r="CQ82" s="32">
        <v>0</v>
      </c>
      <c r="CR82" s="33">
        <v>2280</v>
      </c>
      <c r="CS82" s="33">
        <v>2290</v>
      </c>
      <c r="CT82" s="33">
        <v>2280</v>
      </c>
      <c r="CU82" s="33">
        <v>2281</v>
      </c>
      <c r="CV82" s="8">
        <v>1500</v>
      </c>
      <c r="CW82"/>
      <c r="CX82" s="31">
        <v>44224</v>
      </c>
      <c r="CY82" s="32">
        <v>0</v>
      </c>
      <c r="CZ82" s="33">
        <v>702</v>
      </c>
      <c r="DA82" s="33">
        <v>709</v>
      </c>
      <c r="DB82" s="33">
        <v>702</v>
      </c>
      <c r="DC82" s="33">
        <v>709</v>
      </c>
      <c r="DD82" s="8">
        <v>6400</v>
      </c>
      <c r="DE82"/>
      <c r="DF82" s="31">
        <v>44224</v>
      </c>
      <c r="DG82" s="32">
        <v>0</v>
      </c>
      <c r="DH82" s="33">
        <v>295</v>
      </c>
      <c r="DI82" s="33">
        <v>308</v>
      </c>
      <c r="DJ82" s="33">
        <v>295</v>
      </c>
      <c r="DK82" s="33">
        <v>300</v>
      </c>
      <c r="DL82" s="8">
        <v>53400</v>
      </c>
      <c r="DM82"/>
      <c r="DN82" s="31">
        <v>44224</v>
      </c>
      <c r="DO82" s="32">
        <v>0</v>
      </c>
      <c r="DP82" s="33">
        <v>633</v>
      </c>
      <c r="DQ82" s="33">
        <v>641</v>
      </c>
      <c r="DR82" s="33">
        <v>632</v>
      </c>
      <c r="DS82" s="33">
        <v>641</v>
      </c>
      <c r="DT82" s="8">
        <v>5700</v>
      </c>
      <c r="DU82"/>
      <c r="DV82" s="31">
        <v>44224</v>
      </c>
      <c r="DW82" s="32">
        <v>0</v>
      </c>
      <c r="DX82" s="33">
        <v>4695</v>
      </c>
      <c r="DY82" s="33">
        <v>4720</v>
      </c>
      <c r="DZ82" s="33">
        <v>4420</v>
      </c>
      <c r="EA82" s="33">
        <v>4460</v>
      </c>
      <c r="EB82" s="8">
        <v>1005400</v>
      </c>
      <c r="EC82"/>
      <c r="ED82" s="31">
        <v>44224</v>
      </c>
      <c r="EE82" s="32">
        <v>0</v>
      </c>
      <c r="EF82" s="33">
        <v>2010</v>
      </c>
      <c r="EG82" s="33">
        <v>2080</v>
      </c>
      <c r="EH82" s="33">
        <v>2010</v>
      </c>
      <c r="EI82" s="33">
        <v>2080</v>
      </c>
      <c r="EJ82" s="8">
        <v>24100</v>
      </c>
      <c r="EK82"/>
      <c r="EL82" s="31">
        <v>44224</v>
      </c>
      <c r="EM82" s="32">
        <v>0</v>
      </c>
      <c r="EN82" s="33">
        <v>4595</v>
      </c>
      <c r="EO82" s="33">
        <v>4655</v>
      </c>
      <c r="EP82" s="33">
        <v>4565</v>
      </c>
      <c r="EQ82" s="33">
        <v>4600</v>
      </c>
      <c r="ER82" s="8">
        <v>459900</v>
      </c>
      <c r="ES82"/>
      <c r="ET82" s="31">
        <v>44224</v>
      </c>
      <c r="EU82" s="32">
        <v>0</v>
      </c>
      <c r="EV82" s="33">
        <v>1704</v>
      </c>
      <c r="EW82" s="33">
        <v>1704</v>
      </c>
      <c r="EX82" s="33">
        <v>1669</v>
      </c>
      <c r="EY82" s="33">
        <v>1673</v>
      </c>
      <c r="EZ82" s="8">
        <v>1400000</v>
      </c>
      <c r="FA82"/>
      <c r="FB82" s="31">
        <v>44224</v>
      </c>
      <c r="FC82" s="32">
        <v>0</v>
      </c>
      <c r="FD82" s="33">
        <v>230</v>
      </c>
      <c r="FE82" s="33">
        <v>231</v>
      </c>
      <c r="FF82" s="33">
        <v>228</v>
      </c>
      <c r="FG82" s="33">
        <v>229</v>
      </c>
      <c r="FH82" s="8">
        <v>42100</v>
      </c>
      <c r="FJ82" s="31">
        <v>44224</v>
      </c>
      <c r="FK82" s="32">
        <v>0</v>
      </c>
      <c r="FL82" s="33">
        <v>1920</v>
      </c>
      <c r="FM82" s="33">
        <v>1964</v>
      </c>
      <c r="FN82" s="33">
        <v>1908</v>
      </c>
      <c r="FO82" s="33">
        <v>1963</v>
      </c>
      <c r="FP82" s="8">
        <v>541000</v>
      </c>
      <c r="FQ82"/>
      <c r="FR82" s="31">
        <v>44224</v>
      </c>
      <c r="FS82" s="32">
        <v>0</v>
      </c>
      <c r="FT82" s="33">
        <v>858</v>
      </c>
      <c r="FU82" s="33">
        <v>867</v>
      </c>
      <c r="FV82" s="33">
        <v>844</v>
      </c>
      <c r="FW82" s="33">
        <v>867</v>
      </c>
      <c r="FX82" s="8">
        <v>63900</v>
      </c>
      <c r="FY82"/>
      <c r="FZ82" s="31">
        <v>44224</v>
      </c>
      <c r="GA82" s="32">
        <v>0</v>
      </c>
      <c r="GB82" s="33">
        <v>601</v>
      </c>
      <c r="GC82" s="33">
        <v>609</v>
      </c>
      <c r="GD82" s="33">
        <v>601</v>
      </c>
      <c r="GE82" s="33">
        <v>603</v>
      </c>
      <c r="GF82" s="8">
        <v>72100</v>
      </c>
      <c r="GG82"/>
      <c r="GH82" s="31">
        <v>44224</v>
      </c>
      <c r="GI82" s="32">
        <v>0</v>
      </c>
      <c r="GJ82" s="33">
        <v>709</v>
      </c>
      <c r="GK82" s="33">
        <v>714</v>
      </c>
      <c r="GL82" s="33">
        <v>704</v>
      </c>
      <c r="GM82" s="33">
        <v>710</v>
      </c>
      <c r="GN82" s="8">
        <v>27900</v>
      </c>
      <c r="GO82"/>
      <c r="GP82" s="31">
        <v>44224</v>
      </c>
      <c r="GQ82" s="32">
        <v>0</v>
      </c>
      <c r="GR82" s="33">
        <v>1650</v>
      </c>
      <c r="GS82" s="33">
        <v>1700</v>
      </c>
      <c r="GT82" s="33">
        <v>1640</v>
      </c>
      <c r="GU82" s="33">
        <v>1687</v>
      </c>
      <c r="GV82" s="8">
        <v>45100</v>
      </c>
      <c r="GW82"/>
      <c r="GX82" s="31">
        <v>44224</v>
      </c>
      <c r="GY82" s="32">
        <v>0</v>
      </c>
      <c r="GZ82" s="33">
        <v>1650</v>
      </c>
      <c r="HA82" s="33">
        <v>1700</v>
      </c>
      <c r="HB82" s="33">
        <v>1640</v>
      </c>
      <c r="HC82" s="33">
        <v>1687</v>
      </c>
      <c r="HD82" s="8">
        <v>45100</v>
      </c>
      <c r="HE82"/>
      <c r="HF82" s="31">
        <v>44224</v>
      </c>
      <c r="HG82" s="32">
        <v>0</v>
      </c>
      <c r="HH82" s="33">
        <v>1670</v>
      </c>
      <c r="HI82" s="33">
        <v>1724</v>
      </c>
      <c r="HJ82" s="33">
        <v>1659</v>
      </c>
      <c r="HK82" s="33">
        <v>1724</v>
      </c>
      <c r="HL82" s="8">
        <v>196500</v>
      </c>
      <c r="HM82"/>
      <c r="HN82" s="31">
        <v>44224</v>
      </c>
      <c r="HO82" s="32">
        <v>0</v>
      </c>
      <c r="HP82" s="33">
        <v>591</v>
      </c>
      <c r="HQ82" s="33">
        <v>599</v>
      </c>
      <c r="HR82" s="33">
        <v>586</v>
      </c>
      <c r="HS82" s="33">
        <v>589</v>
      </c>
      <c r="HT82" s="8">
        <v>41700</v>
      </c>
      <c r="HU82"/>
      <c r="HV82" s="31">
        <v>44224</v>
      </c>
      <c r="HW82" s="32">
        <v>0</v>
      </c>
      <c r="HX82" s="33">
        <v>174</v>
      </c>
      <c r="HY82" s="33">
        <v>175</v>
      </c>
      <c r="HZ82" s="33">
        <v>172</v>
      </c>
      <c r="IA82" s="33">
        <v>172</v>
      </c>
      <c r="IB82" s="8">
        <v>302800</v>
      </c>
      <c r="IC82"/>
      <c r="ID82" s="31">
        <v>44224</v>
      </c>
      <c r="IE82" s="32">
        <v>0</v>
      </c>
      <c r="IF82" s="33">
        <v>1500</v>
      </c>
      <c r="IG82" s="33">
        <v>1500</v>
      </c>
      <c r="IH82" s="33">
        <v>1500</v>
      </c>
      <c r="II82" s="33">
        <v>1500</v>
      </c>
      <c r="IJ82" s="8">
        <v>0</v>
      </c>
    </row>
    <row r="83" spans="6:244">
      <c r="F83" s="31">
        <v>44225</v>
      </c>
      <c r="G83" s="32">
        <v>0</v>
      </c>
      <c r="H83" s="33">
        <v>3080</v>
      </c>
      <c r="I83" s="33">
        <v>3080</v>
      </c>
      <c r="J83" s="33">
        <v>3020</v>
      </c>
      <c r="K83" s="33">
        <v>3030</v>
      </c>
      <c r="L83" s="8">
        <v>21300</v>
      </c>
      <c r="M83"/>
      <c r="N83" s="31">
        <v>44225</v>
      </c>
      <c r="O83" s="32">
        <v>0</v>
      </c>
      <c r="P83" s="33">
        <v>445</v>
      </c>
      <c r="Q83" s="33">
        <v>450</v>
      </c>
      <c r="R83" s="33">
        <v>437</v>
      </c>
      <c r="S83" s="33">
        <v>437</v>
      </c>
      <c r="T83" s="8">
        <v>2063500</v>
      </c>
      <c r="U83"/>
      <c r="V83" s="31">
        <v>44225</v>
      </c>
      <c r="W83" s="32">
        <v>0</v>
      </c>
      <c r="X83" s="33">
        <v>2380</v>
      </c>
      <c r="Y83" s="33">
        <v>2393</v>
      </c>
      <c r="Z83" s="33">
        <v>2342</v>
      </c>
      <c r="AA83" s="33">
        <v>2354</v>
      </c>
      <c r="AB83" s="8">
        <v>153700</v>
      </c>
      <c r="AC83"/>
      <c r="AD83" s="31">
        <v>44225</v>
      </c>
      <c r="AE83" s="32">
        <v>0</v>
      </c>
      <c r="AF83" s="33">
        <v>1001</v>
      </c>
      <c r="AG83" s="33">
        <v>1005</v>
      </c>
      <c r="AH83" s="33">
        <v>994</v>
      </c>
      <c r="AI83" s="33">
        <v>997</v>
      </c>
      <c r="AJ83" s="8">
        <v>5200</v>
      </c>
      <c r="AK83"/>
      <c r="AL83" s="31">
        <v>44225</v>
      </c>
      <c r="AM83" s="32">
        <v>0</v>
      </c>
      <c r="AN83" s="33">
        <v>1818</v>
      </c>
      <c r="AO83" s="33">
        <v>1825</v>
      </c>
      <c r="AP83" s="33">
        <v>1766</v>
      </c>
      <c r="AQ83" s="33">
        <v>1776</v>
      </c>
      <c r="AR83" s="8">
        <v>106400</v>
      </c>
      <c r="AS83"/>
      <c r="AT83" s="31">
        <v>44225</v>
      </c>
      <c r="AU83" s="32">
        <v>0</v>
      </c>
      <c r="AV83" s="33">
        <v>1596</v>
      </c>
      <c r="AW83" s="33">
        <v>1597</v>
      </c>
      <c r="AX83" s="33">
        <v>1569</v>
      </c>
      <c r="AY83" s="33">
        <v>1584</v>
      </c>
      <c r="AZ83" s="8">
        <v>2000</v>
      </c>
      <c r="BA83"/>
      <c r="BB83" s="31">
        <v>44225</v>
      </c>
      <c r="BC83" s="32">
        <v>0</v>
      </c>
      <c r="BD83" s="33">
        <v>3745</v>
      </c>
      <c r="BE83" s="33">
        <v>3795</v>
      </c>
      <c r="BF83" s="33">
        <v>3695</v>
      </c>
      <c r="BG83" s="33">
        <v>3695</v>
      </c>
      <c r="BH83" s="8">
        <v>102500</v>
      </c>
      <c r="BI83"/>
      <c r="BJ83" s="31">
        <v>44225</v>
      </c>
      <c r="BK83" s="32">
        <v>0</v>
      </c>
      <c r="BL83" s="33">
        <v>2185</v>
      </c>
      <c r="BM83" s="33">
        <v>2188</v>
      </c>
      <c r="BN83" s="33">
        <v>2157</v>
      </c>
      <c r="BO83" s="33">
        <v>2161</v>
      </c>
      <c r="BP83" s="8">
        <v>77100</v>
      </c>
      <c r="BQ83"/>
      <c r="BR83" s="31">
        <v>44225</v>
      </c>
      <c r="BS83" s="32">
        <v>0</v>
      </c>
      <c r="BT83" s="33">
        <v>1191</v>
      </c>
      <c r="BU83" s="33">
        <v>1201</v>
      </c>
      <c r="BV83" s="33">
        <v>1186</v>
      </c>
      <c r="BW83" s="33">
        <v>1187</v>
      </c>
      <c r="BX83" s="8">
        <v>4400</v>
      </c>
      <c r="BY83"/>
      <c r="BZ83" s="31">
        <v>44225</v>
      </c>
      <c r="CA83" s="32">
        <v>0</v>
      </c>
      <c r="CB83" s="33">
        <v>3300</v>
      </c>
      <c r="CC83" s="33">
        <v>3315</v>
      </c>
      <c r="CD83" s="33">
        <v>3275</v>
      </c>
      <c r="CE83" s="33">
        <v>3275</v>
      </c>
      <c r="CF83" s="8">
        <v>2000</v>
      </c>
      <c r="CH83" s="31">
        <v>44225</v>
      </c>
      <c r="CI83" s="32">
        <v>0</v>
      </c>
      <c r="CJ83" s="33">
        <v>896</v>
      </c>
      <c r="CK83" s="33">
        <v>900</v>
      </c>
      <c r="CL83" s="33">
        <v>895</v>
      </c>
      <c r="CM83" s="33">
        <v>895</v>
      </c>
      <c r="CN83" s="8">
        <v>900</v>
      </c>
      <c r="CO83"/>
      <c r="CP83" s="31">
        <v>44225</v>
      </c>
      <c r="CQ83" s="32">
        <v>0</v>
      </c>
      <c r="CR83" s="33">
        <v>2283</v>
      </c>
      <c r="CS83" s="33">
        <v>2288</v>
      </c>
      <c r="CT83" s="33">
        <v>2275</v>
      </c>
      <c r="CU83" s="33">
        <v>2275</v>
      </c>
      <c r="CV83" s="8">
        <v>2900</v>
      </c>
      <c r="CW83"/>
      <c r="CX83" s="31">
        <v>44225</v>
      </c>
      <c r="CY83" s="32">
        <v>0</v>
      </c>
      <c r="CZ83" s="33">
        <v>708</v>
      </c>
      <c r="DA83" s="33">
        <v>708</v>
      </c>
      <c r="DB83" s="33">
        <v>703</v>
      </c>
      <c r="DC83" s="33">
        <v>705</v>
      </c>
      <c r="DD83" s="8">
        <v>1200</v>
      </c>
      <c r="DE83"/>
      <c r="DF83" s="31">
        <v>44225</v>
      </c>
      <c r="DG83" s="32">
        <v>0</v>
      </c>
      <c r="DH83" s="33">
        <v>305</v>
      </c>
      <c r="DI83" s="33">
        <v>306</v>
      </c>
      <c r="DJ83" s="33">
        <v>287</v>
      </c>
      <c r="DK83" s="33">
        <v>293</v>
      </c>
      <c r="DL83" s="8">
        <v>109100</v>
      </c>
      <c r="DM83"/>
      <c r="DN83" s="31">
        <v>44225</v>
      </c>
      <c r="DO83" s="32">
        <v>0</v>
      </c>
      <c r="DP83" s="33">
        <v>632</v>
      </c>
      <c r="DQ83" s="33">
        <v>642</v>
      </c>
      <c r="DR83" s="33">
        <v>615</v>
      </c>
      <c r="DS83" s="33">
        <v>621</v>
      </c>
      <c r="DT83" s="8">
        <v>14200</v>
      </c>
      <c r="DU83"/>
      <c r="DV83" s="31">
        <v>44225</v>
      </c>
      <c r="DW83" s="32">
        <v>0</v>
      </c>
      <c r="DX83" s="33">
        <v>4565</v>
      </c>
      <c r="DY83" s="33">
        <v>4580</v>
      </c>
      <c r="DZ83" s="33">
        <v>4325</v>
      </c>
      <c r="EA83" s="33">
        <v>4395</v>
      </c>
      <c r="EB83" s="8">
        <v>961700</v>
      </c>
      <c r="EC83"/>
      <c r="ED83" s="31">
        <v>44225</v>
      </c>
      <c r="EE83" s="32">
        <v>0</v>
      </c>
      <c r="EF83" s="33">
        <v>2067</v>
      </c>
      <c r="EG83" s="33">
        <v>2082</v>
      </c>
      <c r="EH83" s="33">
        <v>2025</v>
      </c>
      <c r="EI83" s="33">
        <v>2025</v>
      </c>
      <c r="EJ83" s="8">
        <v>15000</v>
      </c>
      <c r="EK83"/>
      <c r="EL83" s="31">
        <v>44225</v>
      </c>
      <c r="EM83" s="32">
        <v>0</v>
      </c>
      <c r="EN83" s="33">
        <v>4590</v>
      </c>
      <c r="EO83" s="33">
        <v>4600</v>
      </c>
      <c r="EP83" s="33">
        <v>4520</v>
      </c>
      <c r="EQ83" s="33">
        <v>4555</v>
      </c>
      <c r="ER83" s="8">
        <v>175500</v>
      </c>
      <c r="ES83"/>
      <c r="ET83" s="31">
        <v>44225</v>
      </c>
      <c r="EU83" s="32">
        <v>0</v>
      </c>
      <c r="EV83" s="33">
        <v>1680</v>
      </c>
      <c r="EW83" s="33">
        <v>1700</v>
      </c>
      <c r="EX83" s="33">
        <v>1657</v>
      </c>
      <c r="EY83" s="33">
        <v>1670</v>
      </c>
      <c r="EZ83" s="8">
        <v>431700</v>
      </c>
      <c r="FA83"/>
      <c r="FB83" s="31">
        <v>44225</v>
      </c>
      <c r="FC83" s="32">
        <v>0</v>
      </c>
      <c r="FD83" s="33">
        <v>231</v>
      </c>
      <c r="FE83" s="33">
        <v>232</v>
      </c>
      <c r="FF83" s="33">
        <v>229</v>
      </c>
      <c r="FG83" s="33">
        <v>231</v>
      </c>
      <c r="FH83" s="8">
        <v>52200</v>
      </c>
      <c r="FJ83" s="31">
        <v>44225</v>
      </c>
      <c r="FK83" s="32">
        <v>0</v>
      </c>
      <c r="FL83" s="33">
        <v>1969</v>
      </c>
      <c r="FM83" s="33">
        <v>1988</v>
      </c>
      <c r="FN83" s="33">
        <v>1916</v>
      </c>
      <c r="FO83" s="33">
        <v>1917</v>
      </c>
      <c r="FP83" s="8">
        <v>373900</v>
      </c>
      <c r="FQ83"/>
      <c r="FR83" s="31">
        <v>44225</v>
      </c>
      <c r="FS83" s="32">
        <v>0</v>
      </c>
      <c r="FT83" s="33">
        <v>868</v>
      </c>
      <c r="FU83" s="33">
        <v>870</v>
      </c>
      <c r="FV83" s="33">
        <v>860</v>
      </c>
      <c r="FW83" s="33">
        <v>866</v>
      </c>
      <c r="FX83" s="8">
        <v>18700</v>
      </c>
      <c r="FY83"/>
      <c r="FZ83" s="31">
        <v>44225</v>
      </c>
      <c r="GA83" s="32">
        <v>0</v>
      </c>
      <c r="GB83" s="33">
        <v>603</v>
      </c>
      <c r="GC83" s="33">
        <v>608</v>
      </c>
      <c r="GD83" s="33">
        <v>591</v>
      </c>
      <c r="GE83" s="33">
        <v>596</v>
      </c>
      <c r="GF83" s="8">
        <v>66700</v>
      </c>
      <c r="GG83"/>
      <c r="GH83" s="31">
        <v>44225</v>
      </c>
      <c r="GI83" s="32">
        <v>0</v>
      </c>
      <c r="GJ83" s="33">
        <v>706</v>
      </c>
      <c r="GK83" s="33">
        <v>711</v>
      </c>
      <c r="GL83" s="33">
        <v>701</v>
      </c>
      <c r="GM83" s="33">
        <v>703</v>
      </c>
      <c r="GN83" s="8">
        <v>16800</v>
      </c>
      <c r="GO83"/>
      <c r="GP83" s="31">
        <v>44225</v>
      </c>
      <c r="GQ83" s="32">
        <v>0</v>
      </c>
      <c r="GR83" s="33">
        <v>1708</v>
      </c>
      <c r="GS83" s="33">
        <v>1743</v>
      </c>
      <c r="GT83" s="33">
        <v>1664</v>
      </c>
      <c r="GU83" s="33">
        <v>1721</v>
      </c>
      <c r="GV83" s="8">
        <v>43500</v>
      </c>
      <c r="GW83"/>
      <c r="GX83" s="31">
        <v>44225</v>
      </c>
      <c r="GY83" s="32">
        <v>0</v>
      </c>
      <c r="GZ83" s="33">
        <v>1708</v>
      </c>
      <c r="HA83" s="33">
        <v>1743</v>
      </c>
      <c r="HB83" s="33">
        <v>1664</v>
      </c>
      <c r="HC83" s="33">
        <v>1721</v>
      </c>
      <c r="HD83" s="8">
        <v>43500</v>
      </c>
      <c r="HE83"/>
      <c r="HF83" s="31">
        <v>44225</v>
      </c>
      <c r="HG83" s="32">
        <v>0</v>
      </c>
      <c r="HH83" s="33">
        <v>1730</v>
      </c>
      <c r="HI83" s="33">
        <v>1745</v>
      </c>
      <c r="HJ83" s="33">
        <v>1667</v>
      </c>
      <c r="HK83" s="33">
        <v>1668</v>
      </c>
      <c r="HL83" s="8">
        <v>69700</v>
      </c>
      <c r="HM83"/>
      <c r="HN83" s="31">
        <v>44225</v>
      </c>
      <c r="HO83" s="32">
        <v>0</v>
      </c>
      <c r="HP83" s="33">
        <v>599</v>
      </c>
      <c r="HQ83" s="33">
        <v>599</v>
      </c>
      <c r="HR83" s="33">
        <v>564</v>
      </c>
      <c r="HS83" s="33">
        <v>573</v>
      </c>
      <c r="HT83" s="8">
        <v>50000</v>
      </c>
      <c r="HU83"/>
      <c r="HV83" s="31">
        <v>44225</v>
      </c>
      <c r="HW83" s="32">
        <v>0</v>
      </c>
      <c r="HX83" s="33">
        <v>173</v>
      </c>
      <c r="HY83" s="33">
        <v>177</v>
      </c>
      <c r="HZ83" s="33">
        <v>171</v>
      </c>
      <c r="IA83" s="33">
        <v>171</v>
      </c>
      <c r="IB83" s="8">
        <v>356300</v>
      </c>
      <c r="IC83"/>
      <c r="ID83" s="31">
        <v>44225</v>
      </c>
      <c r="IE83" s="32">
        <v>0</v>
      </c>
      <c r="IF83" s="33">
        <v>1468</v>
      </c>
      <c r="IG83" s="33">
        <v>1468</v>
      </c>
      <c r="IH83" s="33">
        <v>1468</v>
      </c>
      <c r="II83" s="33">
        <v>1468</v>
      </c>
      <c r="IJ83" s="8">
        <v>100</v>
      </c>
    </row>
    <row r="84" spans="6:244">
      <c r="F84" s="31">
        <v>44228</v>
      </c>
      <c r="G84" s="32">
        <v>0</v>
      </c>
      <c r="H84" s="33">
        <v>3025</v>
      </c>
      <c r="I84" s="33">
        <v>3030</v>
      </c>
      <c r="J84" s="33">
        <v>3005</v>
      </c>
      <c r="K84" s="33">
        <v>3020</v>
      </c>
      <c r="L84" s="8">
        <v>17400</v>
      </c>
      <c r="M84"/>
      <c r="N84" s="31">
        <v>44228</v>
      </c>
      <c r="O84" s="32">
        <v>0</v>
      </c>
      <c r="P84" s="33">
        <v>439</v>
      </c>
      <c r="Q84" s="33">
        <v>445</v>
      </c>
      <c r="R84" s="33">
        <v>439</v>
      </c>
      <c r="S84" s="33">
        <v>443</v>
      </c>
      <c r="T84" s="8">
        <v>1594400</v>
      </c>
      <c r="U84"/>
      <c r="V84" s="31">
        <v>44228</v>
      </c>
      <c r="W84" s="32">
        <v>0</v>
      </c>
      <c r="X84" s="33">
        <v>2350</v>
      </c>
      <c r="Y84" s="33">
        <v>2370</v>
      </c>
      <c r="Z84" s="33">
        <v>2333</v>
      </c>
      <c r="AA84" s="33">
        <v>2337</v>
      </c>
      <c r="AB84" s="8">
        <v>115600</v>
      </c>
      <c r="AC84"/>
      <c r="AD84" s="31">
        <v>44228</v>
      </c>
      <c r="AE84" s="32">
        <v>0</v>
      </c>
      <c r="AF84" s="33">
        <v>1007</v>
      </c>
      <c r="AG84" s="33">
        <v>1007</v>
      </c>
      <c r="AH84" s="33">
        <v>986</v>
      </c>
      <c r="AI84" s="33">
        <v>990</v>
      </c>
      <c r="AJ84" s="8">
        <v>1200</v>
      </c>
      <c r="AK84"/>
      <c r="AL84" s="31">
        <v>44228</v>
      </c>
      <c r="AM84" s="32">
        <v>0</v>
      </c>
      <c r="AN84" s="33">
        <v>1788</v>
      </c>
      <c r="AO84" s="33">
        <v>1811</v>
      </c>
      <c r="AP84" s="33">
        <v>1775</v>
      </c>
      <c r="AQ84" s="33">
        <v>1794</v>
      </c>
      <c r="AR84" s="8">
        <v>66500</v>
      </c>
      <c r="AS84"/>
      <c r="AT84" s="31">
        <v>44228</v>
      </c>
      <c r="AU84" s="32">
        <v>0</v>
      </c>
      <c r="AV84" s="33">
        <v>1575</v>
      </c>
      <c r="AW84" s="33">
        <v>1596</v>
      </c>
      <c r="AX84" s="33">
        <v>1562</v>
      </c>
      <c r="AY84" s="33">
        <v>1568</v>
      </c>
      <c r="AZ84" s="8">
        <v>3500</v>
      </c>
      <c r="BA84"/>
      <c r="BB84" s="31">
        <v>44228</v>
      </c>
      <c r="BC84" s="32">
        <v>0</v>
      </c>
      <c r="BD84" s="33">
        <v>3675</v>
      </c>
      <c r="BE84" s="33">
        <v>3700</v>
      </c>
      <c r="BF84" s="33">
        <v>3645</v>
      </c>
      <c r="BG84" s="33">
        <v>3645</v>
      </c>
      <c r="BH84" s="8">
        <v>42500</v>
      </c>
      <c r="BI84"/>
      <c r="BJ84" s="31">
        <v>44228</v>
      </c>
      <c r="BK84" s="32">
        <v>0</v>
      </c>
      <c r="BL84" s="33">
        <v>2156</v>
      </c>
      <c r="BM84" s="33">
        <v>2164</v>
      </c>
      <c r="BN84" s="33">
        <v>2139</v>
      </c>
      <c r="BO84" s="33">
        <v>2156</v>
      </c>
      <c r="BP84" s="8">
        <v>63000</v>
      </c>
      <c r="BQ84"/>
      <c r="BR84" s="31">
        <v>44228</v>
      </c>
      <c r="BS84" s="32">
        <v>0</v>
      </c>
      <c r="BT84" s="33">
        <v>1208</v>
      </c>
      <c r="BU84" s="33">
        <v>1208</v>
      </c>
      <c r="BV84" s="33">
        <v>1175</v>
      </c>
      <c r="BW84" s="33">
        <v>1185</v>
      </c>
      <c r="BX84" s="8">
        <v>7500</v>
      </c>
      <c r="BY84"/>
      <c r="BZ84" s="31">
        <v>44228</v>
      </c>
      <c r="CA84" s="32">
        <v>0</v>
      </c>
      <c r="CB84" s="33">
        <v>3265</v>
      </c>
      <c r="CC84" s="33">
        <v>3300</v>
      </c>
      <c r="CD84" s="33">
        <v>3225</v>
      </c>
      <c r="CE84" s="33">
        <v>3300</v>
      </c>
      <c r="CF84" s="8">
        <v>3300</v>
      </c>
      <c r="CH84" s="31">
        <v>44228</v>
      </c>
      <c r="CI84" s="32">
        <v>0</v>
      </c>
      <c r="CJ84" s="33">
        <v>897</v>
      </c>
      <c r="CK84" s="33">
        <v>903</v>
      </c>
      <c r="CL84" s="33">
        <v>890</v>
      </c>
      <c r="CM84" s="33">
        <v>896</v>
      </c>
      <c r="CN84" s="8">
        <v>1800</v>
      </c>
      <c r="CO84"/>
      <c r="CP84" s="31">
        <v>44228</v>
      </c>
      <c r="CQ84" s="32">
        <v>0</v>
      </c>
      <c r="CR84" s="33">
        <v>2276</v>
      </c>
      <c r="CS84" s="33">
        <v>2290</v>
      </c>
      <c r="CT84" s="33">
        <v>2270</v>
      </c>
      <c r="CU84" s="33">
        <v>2290</v>
      </c>
      <c r="CV84" s="8">
        <v>5400</v>
      </c>
      <c r="CW84"/>
      <c r="CX84" s="31">
        <v>44228</v>
      </c>
      <c r="CY84" s="32">
        <v>0</v>
      </c>
      <c r="CZ84" s="33">
        <v>700</v>
      </c>
      <c r="DA84" s="33">
        <v>700</v>
      </c>
      <c r="DB84" s="33">
        <v>695</v>
      </c>
      <c r="DC84" s="33">
        <v>698</v>
      </c>
      <c r="DD84" s="8">
        <v>3100</v>
      </c>
      <c r="DE84"/>
      <c r="DF84" s="31">
        <v>44228</v>
      </c>
      <c r="DG84" s="32">
        <v>0</v>
      </c>
      <c r="DH84" s="33">
        <v>282</v>
      </c>
      <c r="DI84" s="33">
        <v>296</v>
      </c>
      <c r="DJ84" s="33">
        <v>279</v>
      </c>
      <c r="DK84" s="33">
        <v>292</v>
      </c>
      <c r="DL84" s="8">
        <v>94500</v>
      </c>
      <c r="DM84"/>
      <c r="DN84" s="31">
        <v>44228</v>
      </c>
      <c r="DO84" s="32">
        <v>0</v>
      </c>
      <c r="DP84" s="33">
        <v>615</v>
      </c>
      <c r="DQ84" s="33">
        <v>621</v>
      </c>
      <c r="DR84" s="33">
        <v>615</v>
      </c>
      <c r="DS84" s="33">
        <v>620</v>
      </c>
      <c r="DT84" s="8">
        <v>8700</v>
      </c>
      <c r="DU84"/>
      <c r="DV84" s="31">
        <v>44228</v>
      </c>
      <c r="DW84" s="32">
        <v>0</v>
      </c>
      <c r="DX84" s="33">
        <v>4305</v>
      </c>
      <c r="DY84" s="33">
        <v>4605</v>
      </c>
      <c r="DZ84" s="33">
        <v>4215</v>
      </c>
      <c r="EA84" s="33">
        <v>4575</v>
      </c>
      <c r="EB84" s="8">
        <v>533100</v>
      </c>
      <c r="EC84"/>
      <c r="ED84" s="31">
        <v>44228</v>
      </c>
      <c r="EE84" s="32">
        <v>0</v>
      </c>
      <c r="EF84" s="33">
        <v>2025</v>
      </c>
      <c r="EG84" s="33">
        <v>2050</v>
      </c>
      <c r="EH84" s="33">
        <v>2013</v>
      </c>
      <c r="EI84" s="33">
        <v>2020</v>
      </c>
      <c r="EJ84" s="8">
        <v>15400</v>
      </c>
      <c r="EK84"/>
      <c r="EL84" s="31">
        <v>44228</v>
      </c>
      <c r="EM84" s="32">
        <v>0</v>
      </c>
      <c r="EN84" s="33">
        <v>4535</v>
      </c>
      <c r="EO84" s="33">
        <v>4575</v>
      </c>
      <c r="EP84" s="33">
        <v>4520</v>
      </c>
      <c r="EQ84" s="33">
        <v>4520</v>
      </c>
      <c r="ER84" s="8">
        <v>122800</v>
      </c>
      <c r="ES84"/>
      <c r="ET84" s="31">
        <v>44228</v>
      </c>
      <c r="EU84" s="32">
        <v>0</v>
      </c>
      <c r="EV84" s="33">
        <v>1667</v>
      </c>
      <c r="EW84" s="33">
        <v>1718</v>
      </c>
      <c r="EX84" s="33">
        <v>1663</v>
      </c>
      <c r="EY84" s="33">
        <v>1707</v>
      </c>
      <c r="EZ84" s="8">
        <v>333700</v>
      </c>
      <c r="FA84"/>
      <c r="FB84" s="31">
        <v>44228</v>
      </c>
      <c r="FC84" s="32">
        <v>0</v>
      </c>
      <c r="FD84" s="33">
        <v>232</v>
      </c>
      <c r="FE84" s="33">
        <v>232</v>
      </c>
      <c r="FF84" s="33">
        <v>227</v>
      </c>
      <c r="FG84" s="33">
        <v>230</v>
      </c>
      <c r="FH84" s="8">
        <v>35100</v>
      </c>
      <c r="FJ84" s="31">
        <v>44228</v>
      </c>
      <c r="FK84" s="32">
        <v>0</v>
      </c>
      <c r="FL84" s="33">
        <v>1910</v>
      </c>
      <c r="FM84" s="33">
        <v>1950</v>
      </c>
      <c r="FN84" s="33">
        <v>1897</v>
      </c>
      <c r="FO84" s="33">
        <v>1916</v>
      </c>
      <c r="FP84" s="8">
        <v>204200</v>
      </c>
      <c r="FQ84"/>
      <c r="FR84" s="31">
        <v>44228</v>
      </c>
      <c r="FS84" s="32">
        <v>0</v>
      </c>
      <c r="FT84" s="33">
        <v>859</v>
      </c>
      <c r="FU84" s="33">
        <v>863</v>
      </c>
      <c r="FV84" s="33">
        <v>850</v>
      </c>
      <c r="FW84" s="33">
        <v>852</v>
      </c>
      <c r="FX84" s="8">
        <v>14000</v>
      </c>
      <c r="FY84"/>
      <c r="FZ84" s="31">
        <v>44228</v>
      </c>
      <c r="GA84" s="32">
        <v>0</v>
      </c>
      <c r="GB84" s="33">
        <v>590</v>
      </c>
      <c r="GC84" s="33">
        <v>594</v>
      </c>
      <c r="GD84" s="33">
        <v>575</v>
      </c>
      <c r="GE84" s="33">
        <v>585</v>
      </c>
      <c r="GF84" s="8">
        <v>98500</v>
      </c>
      <c r="GG84"/>
      <c r="GH84" s="31">
        <v>44228</v>
      </c>
      <c r="GI84" s="32">
        <v>0</v>
      </c>
      <c r="GJ84" s="33">
        <v>701</v>
      </c>
      <c r="GK84" s="33">
        <v>712</v>
      </c>
      <c r="GL84" s="33">
        <v>701</v>
      </c>
      <c r="GM84" s="33">
        <v>707</v>
      </c>
      <c r="GN84" s="8">
        <v>20000</v>
      </c>
      <c r="GO84"/>
      <c r="GP84" s="31">
        <v>44228</v>
      </c>
      <c r="GQ84" s="32">
        <v>0</v>
      </c>
      <c r="GR84" s="33">
        <v>1720</v>
      </c>
      <c r="GS84" s="33">
        <v>1748</v>
      </c>
      <c r="GT84" s="33">
        <v>1662</v>
      </c>
      <c r="GU84" s="33">
        <v>1738</v>
      </c>
      <c r="GV84" s="8">
        <v>30000</v>
      </c>
      <c r="GW84"/>
      <c r="GX84" s="31">
        <v>44228</v>
      </c>
      <c r="GY84" s="32">
        <v>0</v>
      </c>
      <c r="GZ84" s="33">
        <v>1720</v>
      </c>
      <c r="HA84" s="33">
        <v>1748</v>
      </c>
      <c r="HB84" s="33">
        <v>1662</v>
      </c>
      <c r="HC84" s="33">
        <v>1738</v>
      </c>
      <c r="HD84" s="8">
        <v>30000</v>
      </c>
      <c r="HE84"/>
      <c r="HF84" s="31">
        <v>44228</v>
      </c>
      <c r="HG84" s="32">
        <v>0</v>
      </c>
      <c r="HH84" s="33">
        <v>1650</v>
      </c>
      <c r="HI84" s="33">
        <v>1650</v>
      </c>
      <c r="HJ84" s="33">
        <v>1615</v>
      </c>
      <c r="HK84" s="33">
        <v>1615</v>
      </c>
      <c r="HL84" s="8">
        <v>47100</v>
      </c>
      <c r="HM84"/>
      <c r="HN84" s="31">
        <v>44228</v>
      </c>
      <c r="HO84" s="32">
        <v>0</v>
      </c>
      <c r="HP84" s="33">
        <v>570</v>
      </c>
      <c r="HQ84" s="33">
        <v>576</v>
      </c>
      <c r="HR84" s="33">
        <v>565</v>
      </c>
      <c r="HS84" s="33">
        <v>575</v>
      </c>
      <c r="HT84" s="8">
        <v>22600</v>
      </c>
      <c r="HU84"/>
      <c r="HV84" s="31">
        <v>44228</v>
      </c>
      <c r="HW84" s="32">
        <v>0</v>
      </c>
      <c r="HX84" s="33">
        <v>171</v>
      </c>
      <c r="HY84" s="33">
        <v>172</v>
      </c>
      <c r="HZ84" s="33">
        <v>170</v>
      </c>
      <c r="IA84" s="33">
        <v>170</v>
      </c>
      <c r="IB84" s="8">
        <v>192900</v>
      </c>
      <c r="IC84"/>
      <c r="ID84" s="31">
        <v>44228</v>
      </c>
      <c r="IE84" s="32">
        <v>0</v>
      </c>
      <c r="IF84" s="33">
        <v>1446</v>
      </c>
      <c r="IG84" s="33">
        <v>1499</v>
      </c>
      <c r="IH84" s="33">
        <v>1446</v>
      </c>
      <c r="II84" s="33">
        <v>1490</v>
      </c>
      <c r="IJ84" s="8">
        <v>600</v>
      </c>
    </row>
    <row r="85" spans="6:244">
      <c r="F85" s="31">
        <v>44229</v>
      </c>
      <c r="G85" s="32">
        <v>0</v>
      </c>
      <c r="H85" s="33">
        <v>3020</v>
      </c>
      <c r="I85" s="33">
        <v>3040</v>
      </c>
      <c r="J85" s="33">
        <v>3010</v>
      </c>
      <c r="K85" s="33">
        <v>3025</v>
      </c>
      <c r="L85" s="8">
        <v>15900</v>
      </c>
      <c r="M85"/>
      <c r="N85" s="31">
        <v>44229</v>
      </c>
      <c r="O85" s="32">
        <v>0</v>
      </c>
      <c r="P85" s="33">
        <v>442</v>
      </c>
      <c r="Q85" s="33">
        <v>444</v>
      </c>
      <c r="R85" s="33">
        <v>439</v>
      </c>
      <c r="S85" s="33">
        <v>442</v>
      </c>
      <c r="T85" s="8">
        <v>1181900</v>
      </c>
      <c r="U85"/>
      <c r="V85" s="31">
        <v>44229</v>
      </c>
      <c r="W85" s="32">
        <v>0</v>
      </c>
      <c r="X85" s="33">
        <v>2340</v>
      </c>
      <c r="Y85" s="33">
        <v>2349</v>
      </c>
      <c r="Z85" s="33">
        <v>2323</v>
      </c>
      <c r="AA85" s="33">
        <v>2348</v>
      </c>
      <c r="AB85" s="8">
        <v>118300</v>
      </c>
      <c r="AC85"/>
      <c r="AD85" s="31">
        <v>44229</v>
      </c>
      <c r="AE85" s="32">
        <v>0</v>
      </c>
      <c r="AF85" s="33">
        <v>1004</v>
      </c>
      <c r="AG85" s="33">
        <v>1004</v>
      </c>
      <c r="AH85" s="33">
        <v>991</v>
      </c>
      <c r="AI85" s="33">
        <v>1002</v>
      </c>
      <c r="AJ85" s="8">
        <v>900</v>
      </c>
      <c r="AK85"/>
      <c r="AL85" s="31">
        <v>44229</v>
      </c>
      <c r="AM85" s="32">
        <v>0</v>
      </c>
      <c r="AN85" s="33">
        <v>1800</v>
      </c>
      <c r="AO85" s="33">
        <v>1829</v>
      </c>
      <c r="AP85" s="33">
        <v>1796</v>
      </c>
      <c r="AQ85" s="33">
        <v>1825</v>
      </c>
      <c r="AR85" s="8">
        <v>107400</v>
      </c>
      <c r="AS85"/>
      <c r="AT85" s="31">
        <v>44229</v>
      </c>
      <c r="AU85" s="32">
        <v>0</v>
      </c>
      <c r="AV85" s="33">
        <v>1568</v>
      </c>
      <c r="AW85" s="33">
        <v>1578</v>
      </c>
      <c r="AX85" s="33">
        <v>1564</v>
      </c>
      <c r="AY85" s="33">
        <v>1573</v>
      </c>
      <c r="AZ85" s="8">
        <v>2600</v>
      </c>
      <c r="BA85"/>
      <c r="BB85" s="31">
        <v>44229</v>
      </c>
      <c r="BC85" s="32">
        <v>0</v>
      </c>
      <c r="BD85" s="33">
        <v>3675</v>
      </c>
      <c r="BE85" s="33">
        <v>3755</v>
      </c>
      <c r="BF85" s="33">
        <v>3665</v>
      </c>
      <c r="BG85" s="33">
        <v>3745</v>
      </c>
      <c r="BH85" s="8">
        <v>54100</v>
      </c>
      <c r="BI85"/>
      <c r="BJ85" s="31">
        <v>44229</v>
      </c>
      <c r="BK85" s="32">
        <v>0</v>
      </c>
      <c r="BL85" s="33">
        <v>2174</v>
      </c>
      <c r="BM85" s="33">
        <v>2186</v>
      </c>
      <c r="BN85" s="33">
        <v>2161</v>
      </c>
      <c r="BO85" s="33">
        <v>2185</v>
      </c>
      <c r="BP85" s="8">
        <v>73400</v>
      </c>
      <c r="BQ85"/>
      <c r="BR85" s="31">
        <v>44229</v>
      </c>
      <c r="BS85" s="32">
        <v>0</v>
      </c>
      <c r="BT85" s="33">
        <v>1191</v>
      </c>
      <c r="BU85" s="33">
        <v>1218</v>
      </c>
      <c r="BV85" s="33">
        <v>1185</v>
      </c>
      <c r="BW85" s="33">
        <v>1201</v>
      </c>
      <c r="BX85" s="8">
        <v>9900</v>
      </c>
      <c r="BY85"/>
      <c r="BZ85" s="31">
        <v>44229</v>
      </c>
      <c r="CA85" s="32">
        <v>0</v>
      </c>
      <c r="CB85" s="33">
        <v>3300</v>
      </c>
      <c r="CC85" s="33">
        <v>3300</v>
      </c>
      <c r="CD85" s="33">
        <v>3285</v>
      </c>
      <c r="CE85" s="33">
        <v>3285</v>
      </c>
      <c r="CF85" s="8">
        <v>500</v>
      </c>
      <c r="CH85" s="31">
        <v>44229</v>
      </c>
      <c r="CI85" s="32">
        <v>0</v>
      </c>
      <c r="CJ85" s="33">
        <v>896</v>
      </c>
      <c r="CK85" s="33">
        <v>896</v>
      </c>
      <c r="CL85" s="33">
        <v>896</v>
      </c>
      <c r="CM85" s="33">
        <v>896</v>
      </c>
      <c r="CN85" s="8">
        <v>200</v>
      </c>
      <c r="CO85"/>
      <c r="CP85" s="31">
        <v>44229</v>
      </c>
      <c r="CQ85" s="32">
        <v>0</v>
      </c>
      <c r="CR85" s="33">
        <v>2290</v>
      </c>
      <c r="CS85" s="33">
        <v>2330</v>
      </c>
      <c r="CT85" s="33">
        <v>2279</v>
      </c>
      <c r="CU85" s="33">
        <v>2323</v>
      </c>
      <c r="CV85" s="8">
        <v>4300</v>
      </c>
      <c r="CW85"/>
      <c r="CX85" s="31">
        <v>44229</v>
      </c>
      <c r="CY85" s="32">
        <v>0</v>
      </c>
      <c r="CZ85" s="33">
        <v>698</v>
      </c>
      <c r="DA85" s="33">
        <v>698</v>
      </c>
      <c r="DB85" s="33">
        <v>695</v>
      </c>
      <c r="DC85" s="33">
        <v>698</v>
      </c>
      <c r="DD85" s="8">
        <v>2700</v>
      </c>
      <c r="DE85"/>
      <c r="DF85" s="31">
        <v>44229</v>
      </c>
      <c r="DG85" s="32">
        <v>0</v>
      </c>
      <c r="DH85" s="33">
        <v>292</v>
      </c>
      <c r="DI85" s="33">
        <v>304</v>
      </c>
      <c r="DJ85" s="33">
        <v>286</v>
      </c>
      <c r="DK85" s="33">
        <v>297</v>
      </c>
      <c r="DL85" s="8">
        <v>62500</v>
      </c>
      <c r="DM85"/>
      <c r="DN85" s="31">
        <v>44229</v>
      </c>
      <c r="DO85" s="32">
        <v>0</v>
      </c>
      <c r="DP85" s="33">
        <v>620</v>
      </c>
      <c r="DQ85" s="33">
        <v>627</v>
      </c>
      <c r="DR85" s="33">
        <v>620</v>
      </c>
      <c r="DS85" s="33">
        <v>624</v>
      </c>
      <c r="DT85" s="8">
        <v>3800</v>
      </c>
      <c r="DU85"/>
      <c r="DV85" s="31">
        <v>44229</v>
      </c>
      <c r="DW85" s="32">
        <v>0</v>
      </c>
      <c r="DX85" s="33">
        <v>4600</v>
      </c>
      <c r="DY85" s="33">
        <v>4640</v>
      </c>
      <c r="DZ85" s="33">
        <v>4460</v>
      </c>
      <c r="EA85" s="33">
        <v>4555</v>
      </c>
      <c r="EB85" s="8">
        <v>233300</v>
      </c>
      <c r="EC85"/>
      <c r="ED85" s="31">
        <v>44229</v>
      </c>
      <c r="EE85" s="32">
        <v>0</v>
      </c>
      <c r="EF85" s="33">
        <v>2025</v>
      </c>
      <c r="EG85" s="33">
        <v>2030</v>
      </c>
      <c r="EH85" s="33">
        <v>2008</v>
      </c>
      <c r="EI85" s="33">
        <v>2012</v>
      </c>
      <c r="EJ85" s="8">
        <v>9200</v>
      </c>
      <c r="EK85"/>
      <c r="EL85" s="31">
        <v>44229</v>
      </c>
      <c r="EM85" s="32">
        <v>0</v>
      </c>
      <c r="EN85" s="33">
        <v>4545</v>
      </c>
      <c r="EO85" s="33">
        <v>4575</v>
      </c>
      <c r="EP85" s="33">
        <v>4535</v>
      </c>
      <c r="EQ85" s="33">
        <v>4570</v>
      </c>
      <c r="ER85" s="8">
        <v>118200</v>
      </c>
      <c r="ES85"/>
      <c r="ET85" s="31">
        <v>44229</v>
      </c>
      <c r="EU85" s="32">
        <v>0</v>
      </c>
      <c r="EV85" s="33">
        <v>1718</v>
      </c>
      <c r="EW85" s="33">
        <v>1726</v>
      </c>
      <c r="EX85" s="33">
        <v>1703</v>
      </c>
      <c r="EY85" s="33">
        <v>1724</v>
      </c>
      <c r="EZ85" s="8">
        <v>151300</v>
      </c>
      <c r="FA85"/>
      <c r="FB85" s="31">
        <v>44229</v>
      </c>
      <c r="FC85" s="32">
        <v>0</v>
      </c>
      <c r="FD85" s="33">
        <v>231</v>
      </c>
      <c r="FE85" s="33">
        <v>233</v>
      </c>
      <c r="FF85" s="33">
        <v>229</v>
      </c>
      <c r="FG85" s="33">
        <v>232</v>
      </c>
      <c r="FH85" s="8">
        <v>32200</v>
      </c>
      <c r="FJ85" s="31">
        <v>44229</v>
      </c>
      <c r="FK85" s="32">
        <v>0</v>
      </c>
      <c r="FL85" s="33">
        <v>1906</v>
      </c>
      <c r="FM85" s="33">
        <v>1921</v>
      </c>
      <c r="FN85" s="33">
        <v>1847</v>
      </c>
      <c r="FO85" s="33">
        <v>1866</v>
      </c>
      <c r="FP85" s="8">
        <v>347000</v>
      </c>
      <c r="FQ85"/>
      <c r="FR85" s="31">
        <v>44229</v>
      </c>
      <c r="FS85" s="32">
        <v>0</v>
      </c>
      <c r="FT85" s="33">
        <v>850</v>
      </c>
      <c r="FU85" s="33">
        <v>852</v>
      </c>
      <c r="FV85" s="33">
        <v>846</v>
      </c>
      <c r="FW85" s="33">
        <v>852</v>
      </c>
      <c r="FX85" s="8">
        <v>9600</v>
      </c>
      <c r="FY85"/>
      <c r="FZ85" s="31">
        <v>44229</v>
      </c>
      <c r="GA85" s="32">
        <v>0</v>
      </c>
      <c r="GB85" s="33">
        <v>579</v>
      </c>
      <c r="GC85" s="33">
        <v>589</v>
      </c>
      <c r="GD85" s="33">
        <v>579</v>
      </c>
      <c r="GE85" s="33">
        <v>587</v>
      </c>
      <c r="GF85" s="8">
        <v>40800</v>
      </c>
      <c r="GG85"/>
      <c r="GH85" s="31">
        <v>44229</v>
      </c>
      <c r="GI85" s="32">
        <v>0</v>
      </c>
      <c r="GJ85" s="33">
        <v>707</v>
      </c>
      <c r="GK85" s="33">
        <v>716</v>
      </c>
      <c r="GL85" s="33">
        <v>706</v>
      </c>
      <c r="GM85" s="33">
        <v>709</v>
      </c>
      <c r="GN85" s="8">
        <v>22000</v>
      </c>
      <c r="GO85"/>
      <c r="GP85" s="31">
        <v>44229</v>
      </c>
      <c r="GQ85" s="32">
        <v>0</v>
      </c>
      <c r="GR85" s="33">
        <v>1747</v>
      </c>
      <c r="GS85" s="33">
        <v>1790</v>
      </c>
      <c r="GT85" s="33">
        <v>1736</v>
      </c>
      <c r="GU85" s="33">
        <v>1782</v>
      </c>
      <c r="GV85" s="8">
        <v>29400</v>
      </c>
      <c r="GW85"/>
      <c r="GX85" s="31">
        <v>44229</v>
      </c>
      <c r="GY85" s="32">
        <v>0</v>
      </c>
      <c r="GZ85" s="33">
        <v>1747</v>
      </c>
      <c r="HA85" s="33">
        <v>1790</v>
      </c>
      <c r="HB85" s="33">
        <v>1736</v>
      </c>
      <c r="HC85" s="33">
        <v>1782</v>
      </c>
      <c r="HD85" s="8">
        <v>29400</v>
      </c>
      <c r="HE85"/>
      <c r="HF85" s="31">
        <v>44229</v>
      </c>
      <c r="HG85" s="32">
        <v>0</v>
      </c>
      <c r="HH85" s="33">
        <v>1615</v>
      </c>
      <c r="HI85" s="33">
        <v>1653</v>
      </c>
      <c r="HJ85" s="33">
        <v>1601</v>
      </c>
      <c r="HK85" s="33">
        <v>1645</v>
      </c>
      <c r="HL85" s="8">
        <v>24000</v>
      </c>
      <c r="HM85"/>
      <c r="HN85" s="31">
        <v>44229</v>
      </c>
      <c r="HO85" s="32">
        <v>0</v>
      </c>
      <c r="HP85" s="33">
        <v>585</v>
      </c>
      <c r="HQ85" s="33">
        <v>586</v>
      </c>
      <c r="HR85" s="33">
        <v>569</v>
      </c>
      <c r="HS85" s="33">
        <v>577</v>
      </c>
      <c r="HT85" s="8">
        <v>23700</v>
      </c>
      <c r="HU85"/>
      <c r="HV85" s="31">
        <v>44229</v>
      </c>
      <c r="HW85" s="32">
        <v>0</v>
      </c>
      <c r="HX85" s="33">
        <v>170</v>
      </c>
      <c r="HY85" s="33">
        <v>173</v>
      </c>
      <c r="HZ85" s="33">
        <v>170</v>
      </c>
      <c r="IA85" s="33">
        <v>172</v>
      </c>
      <c r="IB85" s="8">
        <v>150100</v>
      </c>
      <c r="IC85"/>
      <c r="ID85" s="31">
        <v>44229</v>
      </c>
      <c r="IE85" s="32">
        <v>0</v>
      </c>
      <c r="IF85" s="33">
        <v>1461</v>
      </c>
      <c r="IG85" s="33">
        <v>1499</v>
      </c>
      <c r="IH85" s="33">
        <v>1461</v>
      </c>
      <c r="II85" s="33">
        <v>1499</v>
      </c>
      <c r="IJ85" s="8">
        <v>200</v>
      </c>
    </row>
    <row r="86" spans="6:244">
      <c r="F86" s="31">
        <v>44230</v>
      </c>
      <c r="G86" s="32">
        <v>0</v>
      </c>
      <c r="H86" s="33">
        <v>3030</v>
      </c>
      <c r="I86" s="33">
        <v>3070</v>
      </c>
      <c r="J86" s="33">
        <v>3030</v>
      </c>
      <c r="K86" s="33">
        <v>3055</v>
      </c>
      <c r="L86" s="8">
        <v>13600</v>
      </c>
      <c r="M86"/>
      <c r="N86" s="31">
        <v>44230</v>
      </c>
      <c r="O86" s="32">
        <v>0</v>
      </c>
      <c r="P86" s="33">
        <v>442</v>
      </c>
      <c r="Q86" s="33">
        <v>453</v>
      </c>
      <c r="R86" s="33">
        <v>442</v>
      </c>
      <c r="S86" s="33">
        <v>453</v>
      </c>
      <c r="T86" s="8">
        <v>2393300</v>
      </c>
      <c r="U86"/>
      <c r="V86" s="31">
        <v>44230</v>
      </c>
      <c r="W86" s="32">
        <v>0</v>
      </c>
      <c r="X86" s="33">
        <v>2351</v>
      </c>
      <c r="Y86" s="33">
        <v>2395</v>
      </c>
      <c r="Z86" s="33">
        <v>2349</v>
      </c>
      <c r="AA86" s="33">
        <v>2395</v>
      </c>
      <c r="AB86" s="8">
        <v>130300</v>
      </c>
      <c r="AC86"/>
      <c r="AD86" s="31">
        <v>44230</v>
      </c>
      <c r="AE86" s="32">
        <v>0</v>
      </c>
      <c r="AF86" s="33">
        <v>994</v>
      </c>
      <c r="AG86" s="33">
        <v>996</v>
      </c>
      <c r="AH86" s="33">
        <v>994</v>
      </c>
      <c r="AI86" s="33">
        <v>996</v>
      </c>
      <c r="AJ86" s="8">
        <v>300</v>
      </c>
      <c r="AK86"/>
      <c r="AL86" s="31">
        <v>44230</v>
      </c>
      <c r="AM86" s="32">
        <v>0</v>
      </c>
      <c r="AN86" s="33">
        <v>1833</v>
      </c>
      <c r="AO86" s="33">
        <v>1868</v>
      </c>
      <c r="AP86" s="33">
        <v>1833</v>
      </c>
      <c r="AQ86" s="33">
        <v>1856</v>
      </c>
      <c r="AR86" s="8">
        <v>186400</v>
      </c>
      <c r="AS86"/>
      <c r="AT86" s="31">
        <v>44230</v>
      </c>
      <c r="AU86" s="32">
        <v>0</v>
      </c>
      <c r="AV86" s="33">
        <v>1572</v>
      </c>
      <c r="AW86" s="33">
        <v>1583</v>
      </c>
      <c r="AX86" s="33">
        <v>1571</v>
      </c>
      <c r="AY86" s="33">
        <v>1578</v>
      </c>
      <c r="AZ86" s="8">
        <v>3800</v>
      </c>
      <c r="BA86"/>
      <c r="BB86" s="31">
        <v>44230</v>
      </c>
      <c r="BC86" s="32">
        <v>0</v>
      </c>
      <c r="BD86" s="33">
        <v>3745</v>
      </c>
      <c r="BE86" s="33">
        <v>3775</v>
      </c>
      <c r="BF86" s="33">
        <v>3720</v>
      </c>
      <c r="BG86" s="33">
        <v>3740</v>
      </c>
      <c r="BH86" s="8">
        <v>64100</v>
      </c>
      <c r="BI86"/>
      <c r="BJ86" s="31">
        <v>44230</v>
      </c>
      <c r="BK86" s="32">
        <v>0</v>
      </c>
      <c r="BL86" s="33">
        <v>2185</v>
      </c>
      <c r="BM86" s="33">
        <v>2185</v>
      </c>
      <c r="BN86" s="33">
        <v>2137</v>
      </c>
      <c r="BO86" s="33">
        <v>2173</v>
      </c>
      <c r="BP86" s="8">
        <v>146300</v>
      </c>
      <c r="BQ86"/>
      <c r="BR86" s="31">
        <v>44230</v>
      </c>
      <c r="BS86" s="32">
        <v>0</v>
      </c>
      <c r="BT86" s="33">
        <v>1201</v>
      </c>
      <c r="BU86" s="33">
        <v>1225</v>
      </c>
      <c r="BV86" s="33">
        <v>1201</v>
      </c>
      <c r="BW86" s="33">
        <v>1223</v>
      </c>
      <c r="BX86" s="8">
        <v>5400</v>
      </c>
      <c r="BY86"/>
      <c r="BZ86" s="31">
        <v>44230</v>
      </c>
      <c r="CA86" s="32">
        <v>0</v>
      </c>
      <c r="CB86" s="33">
        <v>3280</v>
      </c>
      <c r="CC86" s="33">
        <v>3305</v>
      </c>
      <c r="CD86" s="33">
        <v>3240</v>
      </c>
      <c r="CE86" s="33">
        <v>3270</v>
      </c>
      <c r="CF86" s="8">
        <v>2100</v>
      </c>
      <c r="CH86" s="31">
        <v>44230</v>
      </c>
      <c r="CI86" s="32">
        <v>0</v>
      </c>
      <c r="CJ86" s="33">
        <v>905</v>
      </c>
      <c r="CK86" s="33">
        <v>906</v>
      </c>
      <c r="CL86" s="33">
        <v>898</v>
      </c>
      <c r="CM86" s="33">
        <v>906</v>
      </c>
      <c r="CN86" s="8">
        <v>1200</v>
      </c>
      <c r="CO86"/>
      <c r="CP86" s="31">
        <v>44230</v>
      </c>
      <c r="CQ86" s="32">
        <v>0</v>
      </c>
      <c r="CR86" s="33">
        <v>2324</v>
      </c>
      <c r="CS86" s="33">
        <v>2370</v>
      </c>
      <c r="CT86" s="33">
        <v>2324</v>
      </c>
      <c r="CU86" s="33">
        <v>2357</v>
      </c>
      <c r="CV86" s="8">
        <v>3300</v>
      </c>
      <c r="CW86"/>
      <c r="CX86" s="31">
        <v>44230</v>
      </c>
      <c r="CY86" s="32">
        <v>0</v>
      </c>
      <c r="CZ86" s="33">
        <v>698</v>
      </c>
      <c r="DA86" s="33">
        <v>698</v>
      </c>
      <c r="DB86" s="33">
        <v>696</v>
      </c>
      <c r="DC86" s="33">
        <v>698</v>
      </c>
      <c r="DD86" s="8">
        <v>2800</v>
      </c>
      <c r="DE86"/>
      <c r="DF86" s="31">
        <v>44230</v>
      </c>
      <c r="DG86" s="32">
        <v>0</v>
      </c>
      <c r="DH86" s="33">
        <v>297</v>
      </c>
      <c r="DI86" s="33">
        <v>312</v>
      </c>
      <c r="DJ86" s="33">
        <v>296</v>
      </c>
      <c r="DK86" s="33">
        <v>299</v>
      </c>
      <c r="DL86" s="8">
        <v>103400</v>
      </c>
      <c r="DM86"/>
      <c r="DN86" s="31">
        <v>44230</v>
      </c>
      <c r="DO86" s="32">
        <v>0</v>
      </c>
      <c r="DP86" s="33">
        <v>624</v>
      </c>
      <c r="DQ86" s="33">
        <v>629</v>
      </c>
      <c r="DR86" s="33">
        <v>624</v>
      </c>
      <c r="DS86" s="33">
        <v>625</v>
      </c>
      <c r="DT86" s="8">
        <v>1800</v>
      </c>
      <c r="DU86"/>
      <c r="DV86" s="31">
        <v>44230</v>
      </c>
      <c r="DW86" s="32">
        <v>0</v>
      </c>
      <c r="DX86" s="33">
        <v>4645</v>
      </c>
      <c r="DY86" s="33">
        <v>4750</v>
      </c>
      <c r="DZ86" s="33">
        <v>4560</v>
      </c>
      <c r="EA86" s="33">
        <v>4630</v>
      </c>
      <c r="EB86" s="8">
        <v>376300</v>
      </c>
      <c r="EC86"/>
      <c r="ED86" s="31">
        <v>44230</v>
      </c>
      <c r="EE86" s="32">
        <v>0</v>
      </c>
      <c r="EF86" s="33">
        <v>2010</v>
      </c>
      <c r="EG86" s="33">
        <v>2048</v>
      </c>
      <c r="EH86" s="33">
        <v>2010</v>
      </c>
      <c r="EI86" s="33">
        <v>2043</v>
      </c>
      <c r="EJ86" s="8">
        <v>13400</v>
      </c>
      <c r="EK86"/>
      <c r="EL86" s="31">
        <v>44230</v>
      </c>
      <c r="EM86" s="32">
        <v>0</v>
      </c>
      <c r="EN86" s="33">
        <v>4555</v>
      </c>
      <c r="EO86" s="33">
        <v>4600</v>
      </c>
      <c r="EP86" s="33">
        <v>4530</v>
      </c>
      <c r="EQ86" s="33">
        <v>4580</v>
      </c>
      <c r="ER86" s="8">
        <v>174900</v>
      </c>
      <c r="ES86"/>
      <c r="ET86" s="31">
        <v>44230</v>
      </c>
      <c r="EU86" s="32">
        <v>0</v>
      </c>
      <c r="EV86" s="33">
        <v>1726</v>
      </c>
      <c r="EW86" s="33">
        <v>1731</v>
      </c>
      <c r="EX86" s="33">
        <v>1708</v>
      </c>
      <c r="EY86" s="33">
        <v>1709</v>
      </c>
      <c r="EZ86" s="8">
        <v>217700</v>
      </c>
      <c r="FA86"/>
      <c r="FB86" s="31">
        <v>44230</v>
      </c>
      <c r="FC86" s="32">
        <v>0</v>
      </c>
      <c r="FD86" s="33">
        <v>233</v>
      </c>
      <c r="FE86" s="33">
        <v>235</v>
      </c>
      <c r="FF86" s="33">
        <v>230</v>
      </c>
      <c r="FG86" s="33">
        <v>235</v>
      </c>
      <c r="FH86" s="8">
        <v>43500</v>
      </c>
      <c r="FJ86" s="31">
        <v>44230</v>
      </c>
      <c r="FK86" s="32">
        <v>0</v>
      </c>
      <c r="FL86" s="33">
        <v>1860</v>
      </c>
      <c r="FM86" s="33">
        <v>1872</v>
      </c>
      <c r="FN86" s="33">
        <v>1825</v>
      </c>
      <c r="FO86" s="33">
        <v>1853</v>
      </c>
      <c r="FP86" s="8">
        <v>314400</v>
      </c>
      <c r="FQ86"/>
      <c r="FR86" s="31">
        <v>44230</v>
      </c>
      <c r="FS86" s="32">
        <v>0</v>
      </c>
      <c r="FT86" s="33">
        <v>852</v>
      </c>
      <c r="FU86" s="33">
        <v>862</v>
      </c>
      <c r="FV86" s="33">
        <v>852</v>
      </c>
      <c r="FW86" s="33">
        <v>860</v>
      </c>
      <c r="FX86" s="8">
        <v>9800</v>
      </c>
      <c r="FY86"/>
      <c r="FZ86" s="31">
        <v>44230</v>
      </c>
      <c r="GA86" s="32">
        <v>0</v>
      </c>
      <c r="GB86" s="33">
        <v>586</v>
      </c>
      <c r="GC86" s="33">
        <v>593</v>
      </c>
      <c r="GD86" s="33">
        <v>581</v>
      </c>
      <c r="GE86" s="33">
        <v>591</v>
      </c>
      <c r="GF86" s="8">
        <v>71600</v>
      </c>
      <c r="GG86"/>
      <c r="GH86" s="31">
        <v>44230</v>
      </c>
      <c r="GI86" s="32">
        <v>0</v>
      </c>
      <c r="GJ86" s="33">
        <v>710</v>
      </c>
      <c r="GK86" s="33">
        <v>719</v>
      </c>
      <c r="GL86" s="33">
        <v>710</v>
      </c>
      <c r="GM86" s="33">
        <v>719</v>
      </c>
      <c r="GN86" s="8">
        <v>15900</v>
      </c>
      <c r="GO86"/>
      <c r="GP86" s="31">
        <v>44230</v>
      </c>
      <c r="GQ86" s="32">
        <v>0</v>
      </c>
      <c r="GR86" s="33">
        <v>1799</v>
      </c>
      <c r="GS86" s="33">
        <v>1865</v>
      </c>
      <c r="GT86" s="33">
        <v>1776</v>
      </c>
      <c r="GU86" s="33">
        <v>1813</v>
      </c>
      <c r="GV86" s="8">
        <v>101900</v>
      </c>
      <c r="GW86"/>
      <c r="GX86" s="31">
        <v>44230</v>
      </c>
      <c r="GY86" s="32">
        <v>0</v>
      </c>
      <c r="GZ86" s="33">
        <v>1799</v>
      </c>
      <c r="HA86" s="33">
        <v>1865</v>
      </c>
      <c r="HB86" s="33">
        <v>1776</v>
      </c>
      <c r="HC86" s="33">
        <v>1813</v>
      </c>
      <c r="HD86" s="8">
        <v>101900</v>
      </c>
      <c r="HE86"/>
      <c r="HF86" s="31">
        <v>44230</v>
      </c>
      <c r="HG86" s="32">
        <v>0</v>
      </c>
      <c r="HH86" s="33">
        <v>1657</v>
      </c>
      <c r="HI86" s="33">
        <v>1670</v>
      </c>
      <c r="HJ86" s="33">
        <v>1629</v>
      </c>
      <c r="HK86" s="33">
        <v>1634</v>
      </c>
      <c r="HL86" s="8">
        <v>26800</v>
      </c>
      <c r="HM86"/>
      <c r="HN86" s="31">
        <v>44230</v>
      </c>
      <c r="HO86" s="32">
        <v>0</v>
      </c>
      <c r="HP86" s="33">
        <v>577</v>
      </c>
      <c r="HQ86" s="33">
        <v>589</v>
      </c>
      <c r="HR86" s="33">
        <v>577</v>
      </c>
      <c r="HS86" s="33">
        <v>584</v>
      </c>
      <c r="HT86" s="8">
        <v>33500</v>
      </c>
      <c r="HU86"/>
      <c r="HV86" s="31">
        <v>44230</v>
      </c>
      <c r="HW86" s="32">
        <v>0</v>
      </c>
      <c r="HX86" s="33">
        <v>173</v>
      </c>
      <c r="HY86" s="33">
        <v>179</v>
      </c>
      <c r="HZ86" s="33">
        <v>173</v>
      </c>
      <c r="IA86" s="33">
        <v>179</v>
      </c>
      <c r="IB86" s="8">
        <v>315500</v>
      </c>
      <c r="IC86"/>
      <c r="ID86" s="31">
        <v>44230</v>
      </c>
      <c r="IE86" s="32">
        <v>0</v>
      </c>
      <c r="IF86" s="33">
        <v>1498</v>
      </c>
      <c r="IG86" s="33">
        <v>1498</v>
      </c>
      <c r="IH86" s="33">
        <v>1468</v>
      </c>
      <c r="II86" s="33">
        <v>1468</v>
      </c>
      <c r="IJ86" s="8">
        <v>200</v>
      </c>
    </row>
    <row r="87" spans="6:244">
      <c r="F87" s="31">
        <v>44231</v>
      </c>
      <c r="G87" s="32">
        <v>0</v>
      </c>
      <c r="H87" s="33">
        <v>3055</v>
      </c>
      <c r="I87" s="33">
        <v>3085</v>
      </c>
      <c r="J87" s="33">
        <v>3045</v>
      </c>
      <c r="K87" s="33">
        <v>3070</v>
      </c>
      <c r="L87" s="8">
        <v>15700</v>
      </c>
      <c r="M87"/>
      <c r="N87" s="31">
        <v>44231</v>
      </c>
      <c r="O87" s="32">
        <v>0</v>
      </c>
      <c r="P87" s="33">
        <v>453</v>
      </c>
      <c r="Q87" s="33">
        <v>457</v>
      </c>
      <c r="R87" s="33">
        <v>451</v>
      </c>
      <c r="S87" s="33">
        <v>452</v>
      </c>
      <c r="T87" s="8">
        <v>1635900</v>
      </c>
      <c r="U87"/>
      <c r="V87" s="31">
        <v>44231</v>
      </c>
      <c r="W87" s="32">
        <v>0</v>
      </c>
      <c r="X87" s="33">
        <v>2386</v>
      </c>
      <c r="Y87" s="33">
        <v>2408</v>
      </c>
      <c r="Z87" s="33">
        <v>2381</v>
      </c>
      <c r="AA87" s="33">
        <v>2395</v>
      </c>
      <c r="AB87" s="8">
        <v>95600</v>
      </c>
      <c r="AC87"/>
      <c r="AD87" s="31">
        <v>44231</v>
      </c>
      <c r="AE87" s="32">
        <v>0</v>
      </c>
      <c r="AF87" s="33">
        <v>995</v>
      </c>
      <c r="AG87" s="33">
        <v>1000</v>
      </c>
      <c r="AH87" s="33">
        <v>995</v>
      </c>
      <c r="AI87" s="33">
        <v>1000</v>
      </c>
      <c r="AJ87" s="8">
        <v>500</v>
      </c>
      <c r="AK87"/>
      <c r="AL87" s="31">
        <v>44231</v>
      </c>
      <c r="AM87" s="32">
        <v>0</v>
      </c>
      <c r="AN87" s="33">
        <v>1866</v>
      </c>
      <c r="AO87" s="33">
        <v>1902</v>
      </c>
      <c r="AP87" s="33">
        <v>1862</v>
      </c>
      <c r="AQ87" s="33">
        <v>1889</v>
      </c>
      <c r="AR87" s="8">
        <v>250800</v>
      </c>
      <c r="AS87"/>
      <c r="AT87" s="31">
        <v>44231</v>
      </c>
      <c r="AU87" s="32">
        <v>0</v>
      </c>
      <c r="AV87" s="33">
        <v>1587</v>
      </c>
      <c r="AW87" s="33">
        <v>1587</v>
      </c>
      <c r="AX87" s="33">
        <v>1553</v>
      </c>
      <c r="AY87" s="33">
        <v>1553</v>
      </c>
      <c r="AZ87" s="8">
        <v>4400</v>
      </c>
      <c r="BA87"/>
      <c r="BB87" s="31">
        <v>44231</v>
      </c>
      <c r="BC87" s="32">
        <v>0</v>
      </c>
      <c r="BD87" s="33">
        <v>3740</v>
      </c>
      <c r="BE87" s="33">
        <v>3770</v>
      </c>
      <c r="BF87" s="33">
        <v>3725</v>
      </c>
      <c r="BG87" s="33">
        <v>3735</v>
      </c>
      <c r="BH87" s="8">
        <v>34100</v>
      </c>
      <c r="BI87"/>
      <c r="BJ87" s="31">
        <v>44231</v>
      </c>
      <c r="BK87" s="32">
        <v>0</v>
      </c>
      <c r="BL87" s="33">
        <v>2173</v>
      </c>
      <c r="BM87" s="33">
        <v>2192</v>
      </c>
      <c r="BN87" s="33">
        <v>2156</v>
      </c>
      <c r="BO87" s="33">
        <v>2162</v>
      </c>
      <c r="BP87" s="8">
        <v>75800</v>
      </c>
      <c r="BQ87"/>
      <c r="BR87" s="31">
        <v>44231</v>
      </c>
      <c r="BS87" s="32">
        <v>0</v>
      </c>
      <c r="BT87" s="33">
        <v>1223</v>
      </c>
      <c r="BU87" s="33">
        <v>1250</v>
      </c>
      <c r="BV87" s="33">
        <v>1215</v>
      </c>
      <c r="BW87" s="33">
        <v>1240</v>
      </c>
      <c r="BX87" s="8">
        <v>7400</v>
      </c>
      <c r="BY87"/>
      <c r="BZ87" s="31">
        <v>44231</v>
      </c>
      <c r="CA87" s="32">
        <v>0</v>
      </c>
      <c r="CB87" s="33">
        <v>3285</v>
      </c>
      <c r="CC87" s="33">
        <v>3300</v>
      </c>
      <c r="CD87" s="33">
        <v>3275</v>
      </c>
      <c r="CE87" s="33">
        <v>3280</v>
      </c>
      <c r="CF87" s="8">
        <v>2100</v>
      </c>
      <c r="CH87" s="31">
        <v>44231</v>
      </c>
      <c r="CI87" s="32">
        <v>0</v>
      </c>
      <c r="CJ87" s="33">
        <v>910</v>
      </c>
      <c r="CK87" s="33">
        <v>912</v>
      </c>
      <c r="CL87" s="33">
        <v>902</v>
      </c>
      <c r="CM87" s="33">
        <v>903</v>
      </c>
      <c r="CN87" s="8">
        <v>1100</v>
      </c>
      <c r="CO87"/>
      <c r="CP87" s="31">
        <v>44231</v>
      </c>
      <c r="CQ87" s="32">
        <v>0</v>
      </c>
      <c r="CR87" s="33">
        <v>2357</v>
      </c>
      <c r="CS87" s="33">
        <v>2370</v>
      </c>
      <c r="CT87" s="33">
        <v>2350</v>
      </c>
      <c r="CU87" s="33">
        <v>2370</v>
      </c>
      <c r="CV87" s="8">
        <v>3300</v>
      </c>
      <c r="CW87"/>
      <c r="CX87" s="31">
        <v>44231</v>
      </c>
      <c r="CY87" s="32">
        <v>0</v>
      </c>
      <c r="CZ87" s="33">
        <v>695</v>
      </c>
      <c r="DA87" s="33">
        <v>701</v>
      </c>
      <c r="DB87" s="33">
        <v>694</v>
      </c>
      <c r="DC87" s="33">
        <v>701</v>
      </c>
      <c r="DD87" s="8">
        <v>4100</v>
      </c>
      <c r="DE87"/>
      <c r="DF87" s="31">
        <v>44231</v>
      </c>
      <c r="DG87" s="32">
        <v>0</v>
      </c>
      <c r="DH87" s="33">
        <v>304</v>
      </c>
      <c r="DI87" s="33">
        <v>320</v>
      </c>
      <c r="DJ87" s="33">
        <v>304</v>
      </c>
      <c r="DK87" s="33">
        <v>314</v>
      </c>
      <c r="DL87" s="8">
        <v>137100</v>
      </c>
      <c r="DM87"/>
      <c r="DN87" s="31">
        <v>44231</v>
      </c>
      <c r="DO87" s="32">
        <v>0</v>
      </c>
      <c r="DP87" s="33">
        <v>625</v>
      </c>
      <c r="DQ87" s="33">
        <v>630</v>
      </c>
      <c r="DR87" s="33">
        <v>620</v>
      </c>
      <c r="DS87" s="33">
        <v>624</v>
      </c>
      <c r="DT87" s="8">
        <v>3000</v>
      </c>
      <c r="DU87"/>
      <c r="DV87" s="31">
        <v>44231</v>
      </c>
      <c r="DW87" s="32">
        <v>0</v>
      </c>
      <c r="DX87" s="33">
        <v>4600</v>
      </c>
      <c r="DY87" s="33">
        <v>4645</v>
      </c>
      <c r="DZ87" s="33">
        <v>4480</v>
      </c>
      <c r="EA87" s="33">
        <v>4550</v>
      </c>
      <c r="EB87" s="8">
        <v>194800</v>
      </c>
      <c r="EC87"/>
      <c r="ED87" s="31">
        <v>44231</v>
      </c>
      <c r="EE87" s="32">
        <v>0</v>
      </c>
      <c r="EF87" s="33">
        <v>2043</v>
      </c>
      <c r="EG87" s="33">
        <v>2147</v>
      </c>
      <c r="EH87" s="33">
        <v>2038</v>
      </c>
      <c r="EI87" s="33">
        <v>2135</v>
      </c>
      <c r="EJ87" s="8">
        <v>33900</v>
      </c>
      <c r="EK87"/>
      <c r="EL87" s="31">
        <v>44231</v>
      </c>
      <c r="EM87" s="32">
        <v>0</v>
      </c>
      <c r="EN87" s="33">
        <v>4605</v>
      </c>
      <c r="EO87" s="33">
        <v>4685</v>
      </c>
      <c r="EP87" s="33">
        <v>4590</v>
      </c>
      <c r="EQ87" s="33">
        <v>4630</v>
      </c>
      <c r="ER87" s="8">
        <v>236900</v>
      </c>
      <c r="ES87"/>
      <c r="ET87" s="31">
        <v>44231</v>
      </c>
      <c r="EU87" s="32">
        <v>0</v>
      </c>
      <c r="EV87" s="33">
        <v>1705</v>
      </c>
      <c r="EW87" s="33">
        <v>1723</v>
      </c>
      <c r="EX87" s="33">
        <v>1705</v>
      </c>
      <c r="EY87" s="33">
        <v>1714</v>
      </c>
      <c r="EZ87" s="8">
        <v>102100</v>
      </c>
      <c r="FA87"/>
      <c r="FB87" s="31">
        <v>44231</v>
      </c>
      <c r="FC87" s="32">
        <v>0</v>
      </c>
      <c r="FD87" s="33">
        <v>235</v>
      </c>
      <c r="FE87" s="33">
        <v>235</v>
      </c>
      <c r="FF87" s="33">
        <v>233</v>
      </c>
      <c r="FG87" s="33">
        <v>233</v>
      </c>
      <c r="FH87" s="8">
        <v>26300</v>
      </c>
      <c r="FJ87" s="31">
        <v>44231</v>
      </c>
      <c r="FK87" s="32">
        <v>0</v>
      </c>
      <c r="FL87" s="33">
        <v>1867</v>
      </c>
      <c r="FM87" s="33">
        <v>1900</v>
      </c>
      <c r="FN87" s="33">
        <v>1861</v>
      </c>
      <c r="FO87" s="33">
        <v>1864</v>
      </c>
      <c r="FP87" s="8">
        <v>212100</v>
      </c>
      <c r="FQ87"/>
      <c r="FR87" s="31">
        <v>44231</v>
      </c>
      <c r="FS87" s="32">
        <v>0</v>
      </c>
      <c r="FT87" s="33">
        <v>857</v>
      </c>
      <c r="FU87" s="33">
        <v>865</v>
      </c>
      <c r="FV87" s="33">
        <v>857</v>
      </c>
      <c r="FW87" s="33">
        <v>862</v>
      </c>
      <c r="FX87" s="8">
        <v>11100</v>
      </c>
      <c r="FY87"/>
      <c r="FZ87" s="31">
        <v>44231</v>
      </c>
      <c r="GA87" s="32">
        <v>0</v>
      </c>
      <c r="GB87" s="33">
        <v>589</v>
      </c>
      <c r="GC87" s="33">
        <v>595</v>
      </c>
      <c r="GD87" s="33">
        <v>584</v>
      </c>
      <c r="GE87" s="33">
        <v>594</v>
      </c>
      <c r="GF87" s="8">
        <v>47900</v>
      </c>
      <c r="GG87"/>
      <c r="GH87" s="31">
        <v>44231</v>
      </c>
      <c r="GI87" s="32">
        <v>0</v>
      </c>
      <c r="GJ87" s="33">
        <v>719</v>
      </c>
      <c r="GK87" s="33">
        <v>722</v>
      </c>
      <c r="GL87" s="33">
        <v>711</v>
      </c>
      <c r="GM87" s="33">
        <v>716</v>
      </c>
      <c r="GN87" s="8">
        <v>22500</v>
      </c>
      <c r="GO87"/>
      <c r="GP87" s="31">
        <v>44231</v>
      </c>
      <c r="GQ87" s="32">
        <v>0</v>
      </c>
      <c r="GR87" s="33">
        <v>1829</v>
      </c>
      <c r="GS87" s="33">
        <v>1829</v>
      </c>
      <c r="GT87" s="33">
        <v>1754</v>
      </c>
      <c r="GU87" s="33">
        <v>1777</v>
      </c>
      <c r="GV87" s="8">
        <v>44100</v>
      </c>
      <c r="GW87"/>
      <c r="GX87" s="31">
        <v>44231</v>
      </c>
      <c r="GY87" s="32">
        <v>0</v>
      </c>
      <c r="GZ87" s="33">
        <v>1829</v>
      </c>
      <c r="HA87" s="33">
        <v>1829</v>
      </c>
      <c r="HB87" s="33">
        <v>1754</v>
      </c>
      <c r="HC87" s="33">
        <v>1777</v>
      </c>
      <c r="HD87" s="8">
        <v>44100</v>
      </c>
      <c r="HE87"/>
      <c r="HF87" s="31">
        <v>44231</v>
      </c>
      <c r="HG87" s="32">
        <v>0</v>
      </c>
      <c r="HH87" s="33">
        <v>1649</v>
      </c>
      <c r="HI87" s="33">
        <v>1652</v>
      </c>
      <c r="HJ87" s="33">
        <v>1621</v>
      </c>
      <c r="HK87" s="33">
        <v>1639</v>
      </c>
      <c r="HL87" s="8">
        <v>32400</v>
      </c>
      <c r="HM87"/>
      <c r="HN87" s="31">
        <v>44231</v>
      </c>
      <c r="HO87" s="32">
        <v>0</v>
      </c>
      <c r="HP87" s="33">
        <v>589</v>
      </c>
      <c r="HQ87" s="33">
        <v>589</v>
      </c>
      <c r="HR87" s="33">
        <v>578</v>
      </c>
      <c r="HS87" s="33">
        <v>582</v>
      </c>
      <c r="HT87" s="8">
        <v>30300</v>
      </c>
      <c r="HU87"/>
      <c r="HV87" s="31">
        <v>44231</v>
      </c>
      <c r="HW87" s="32">
        <v>0</v>
      </c>
      <c r="HX87" s="33">
        <v>179</v>
      </c>
      <c r="HY87" s="33">
        <v>181</v>
      </c>
      <c r="HZ87" s="33">
        <v>178</v>
      </c>
      <c r="IA87" s="33">
        <v>180</v>
      </c>
      <c r="IB87" s="8">
        <v>152800</v>
      </c>
      <c r="IC87"/>
      <c r="ID87" s="31">
        <v>44231</v>
      </c>
      <c r="IE87" s="32">
        <v>0</v>
      </c>
      <c r="IF87" s="33">
        <v>1498</v>
      </c>
      <c r="IG87" s="33">
        <v>1498</v>
      </c>
      <c r="IH87" s="33">
        <v>1497</v>
      </c>
      <c r="II87" s="33">
        <v>1497</v>
      </c>
      <c r="IJ87" s="8">
        <v>200</v>
      </c>
    </row>
    <row r="88" spans="6:244">
      <c r="F88" s="31">
        <v>44232</v>
      </c>
      <c r="G88" s="32">
        <v>0</v>
      </c>
      <c r="H88" s="33">
        <v>3080</v>
      </c>
      <c r="I88" s="33">
        <v>3100</v>
      </c>
      <c r="J88" s="33">
        <v>3065</v>
      </c>
      <c r="K88" s="33">
        <v>3100</v>
      </c>
      <c r="L88" s="8">
        <v>27000</v>
      </c>
      <c r="M88"/>
      <c r="N88" s="31">
        <v>44232</v>
      </c>
      <c r="O88" s="32">
        <v>0</v>
      </c>
      <c r="P88" s="33">
        <v>454</v>
      </c>
      <c r="Q88" s="33">
        <v>494</v>
      </c>
      <c r="R88" s="33">
        <v>452</v>
      </c>
      <c r="S88" s="33">
        <v>493</v>
      </c>
      <c r="T88" s="8">
        <v>7411100</v>
      </c>
      <c r="U88"/>
      <c r="V88" s="31">
        <v>44232</v>
      </c>
      <c r="W88" s="32">
        <v>0</v>
      </c>
      <c r="X88" s="33">
        <v>2395</v>
      </c>
      <c r="Y88" s="33">
        <v>2449</v>
      </c>
      <c r="Z88" s="33">
        <v>2383</v>
      </c>
      <c r="AA88" s="33">
        <v>2446</v>
      </c>
      <c r="AB88" s="8">
        <v>187000</v>
      </c>
      <c r="AC88"/>
      <c r="AD88" s="31">
        <v>44232</v>
      </c>
      <c r="AE88" s="32">
        <v>0</v>
      </c>
      <c r="AF88" s="33">
        <v>979</v>
      </c>
      <c r="AG88" s="33">
        <v>1007</v>
      </c>
      <c r="AH88" s="33">
        <v>979</v>
      </c>
      <c r="AI88" s="33">
        <v>1007</v>
      </c>
      <c r="AJ88" s="8">
        <v>2400</v>
      </c>
      <c r="AK88"/>
      <c r="AL88" s="31">
        <v>44232</v>
      </c>
      <c r="AM88" s="32">
        <v>0</v>
      </c>
      <c r="AN88" s="33">
        <v>1851</v>
      </c>
      <c r="AO88" s="33">
        <v>1875</v>
      </c>
      <c r="AP88" s="33">
        <v>1836</v>
      </c>
      <c r="AQ88" s="33">
        <v>1855</v>
      </c>
      <c r="AR88" s="8">
        <v>210700</v>
      </c>
      <c r="AS88"/>
      <c r="AT88" s="31">
        <v>44232</v>
      </c>
      <c r="AU88" s="32">
        <v>0</v>
      </c>
      <c r="AV88" s="33">
        <v>1565</v>
      </c>
      <c r="AW88" s="33">
        <v>1566</v>
      </c>
      <c r="AX88" s="33">
        <v>1556</v>
      </c>
      <c r="AY88" s="33">
        <v>1559</v>
      </c>
      <c r="AZ88" s="8">
        <v>6800</v>
      </c>
      <c r="BA88"/>
      <c r="BB88" s="31">
        <v>44232</v>
      </c>
      <c r="BC88" s="32">
        <v>0</v>
      </c>
      <c r="BD88" s="33">
        <v>3785</v>
      </c>
      <c r="BE88" s="33">
        <v>3850</v>
      </c>
      <c r="BF88" s="33">
        <v>3770</v>
      </c>
      <c r="BG88" s="33">
        <v>3830</v>
      </c>
      <c r="BH88" s="8">
        <v>144100</v>
      </c>
      <c r="BI88"/>
      <c r="BJ88" s="31">
        <v>44232</v>
      </c>
      <c r="BK88" s="32">
        <v>0</v>
      </c>
      <c r="BL88" s="33">
        <v>2170</v>
      </c>
      <c r="BM88" s="33">
        <v>2187</v>
      </c>
      <c r="BN88" s="33">
        <v>2159</v>
      </c>
      <c r="BO88" s="33">
        <v>2185</v>
      </c>
      <c r="BP88" s="8">
        <v>64800</v>
      </c>
      <c r="BQ88"/>
      <c r="BR88" s="31">
        <v>44232</v>
      </c>
      <c r="BS88" s="32">
        <v>0</v>
      </c>
      <c r="BT88" s="33">
        <v>1250</v>
      </c>
      <c r="BU88" s="33">
        <v>1288</v>
      </c>
      <c r="BV88" s="33">
        <v>1249</v>
      </c>
      <c r="BW88" s="33">
        <v>1288</v>
      </c>
      <c r="BX88" s="8">
        <v>19300</v>
      </c>
      <c r="BY88"/>
      <c r="BZ88" s="31">
        <v>44232</v>
      </c>
      <c r="CA88" s="32">
        <v>0</v>
      </c>
      <c r="CB88" s="33">
        <v>3280</v>
      </c>
      <c r="CC88" s="33">
        <v>3310</v>
      </c>
      <c r="CD88" s="33">
        <v>3235</v>
      </c>
      <c r="CE88" s="33">
        <v>3280</v>
      </c>
      <c r="CF88" s="8">
        <v>2900</v>
      </c>
      <c r="CH88" s="31">
        <v>44232</v>
      </c>
      <c r="CI88" s="32">
        <v>0</v>
      </c>
      <c r="CJ88" s="33">
        <v>910</v>
      </c>
      <c r="CK88" s="33">
        <v>924</v>
      </c>
      <c r="CL88" s="33">
        <v>904</v>
      </c>
      <c r="CM88" s="33">
        <v>917</v>
      </c>
      <c r="CN88" s="8">
        <v>4400</v>
      </c>
      <c r="CO88"/>
      <c r="CP88" s="31">
        <v>44232</v>
      </c>
      <c r="CQ88" s="32">
        <v>0</v>
      </c>
      <c r="CR88" s="33">
        <v>2371</v>
      </c>
      <c r="CS88" s="33">
        <v>2385</v>
      </c>
      <c r="CT88" s="33">
        <v>2371</v>
      </c>
      <c r="CU88" s="33">
        <v>2378</v>
      </c>
      <c r="CV88" s="8">
        <v>2700</v>
      </c>
      <c r="CW88"/>
      <c r="CX88" s="31">
        <v>44232</v>
      </c>
      <c r="CY88" s="32">
        <v>0</v>
      </c>
      <c r="CZ88" s="33">
        <v>700</v>
      </c>
      <c r="DA88" s="33">
        <v>702</v>
      </c>
      <c r="DB88" s="33">
        <v>698</v>
      </c>
      <c r="DC88" s="33">
        <v>702</v>
      </c>
      <c r="DD88" s="8">
        <v>5100</v>
      </c>
      <c r="DE88"/>
      <c r="DF88" s="31">
        <v>44232</v>
      </c>
      <c r="DG88" s="32">
        <v>0</v>
      </c>
      <c r="DH88" s="33">
        <v>312</v>
      </c>
      <c r="DI88" s="33">
        <v>318</v>
      </c>
      <c r="DJ88" s="33">
        <v>308</v>
      </c>
      <c r="DK88" s="33">
        <v>314</v>
      </c>
      <c r="DL88" s="8">
        <v>89200</v>
      </c>
      <c r="DM88"/>
      <c r="DN88" s="31">
        <v>44232</v>
      </c>
      <c r="DO88" s="32">
        <v>0</v>
      </c>
      <c r="DP88" s="33">
        <v>625</v>
      </c>
      <c r="DQ88" s="33">
        <v>627</v>
      </c>
      <c r="DR88" s="33">
        <v>620</v>
      </c>
      <c r="DS88" s="33">
        <v>623</v>
      </c>
      <c r="DT88" s="8">
        <v>7000</v>
      </c>
      <c r="DU88"/>
      <c r="DV88" s="31">
        <v>44232</v>
      </c>
      <c r="DW88" s="32">
        <v>0</v>
      </c>
      <c r="DX88" s="33">
        <v>4500</v>
      </c>
      <c r="DY88" s="33">
        <v>4530</v>
      </c>
      <c r="DZ88" s="33">
        <v>4190</v>
      </c>
      <c r="EA88" s="33">
        <v>4255</v>
      </c>
      <c r="EB88" s="8">
        <v>629400</v>
      </c>
      <c r="EC88"/>
      <c r="ED88" s="31">
        <v>44232</v>
      </c>
      <c r="EE88" s="32">
        <v>0</v>
      </c>
      <c r="EF88" s="33">
        <v>2135</v>
      </c>
      <c r="EG88" s="33">
        <v>2180</v>
      </c>
      <c r="EH88" s="33">
        <v>2108</v>
      </c>
      <c r="EI88" s="33">
        <v>2164</v>
      </c>
      <c r="EJ88" s="8">
        <v>24900</v>
      </c>
      <c r="EK88"/>
      <c r="EL88" s="31">
        <v>44232</v>
      </c>
      <c r="EM88" s="32">
        <v>0</v>
      </c>
      <c r="EN88" s="33">
        <v>4650</v>
      </c>
      <c r="EO88" s="33">
        <v>4650</v>
      </c>
      <c r="EP88" s="33">
        <v>4590</v>
      </c>
      <c r="EQ88" s="33">
        <v>4600</v>
      </c>
      <c r="ER88" s="8">
        <v>102700</v>
      </c>
      <c r="ES88"/>
      <c r="ET88" s="31">
        <v>44232</v>
      </c>
      <c r="EU88" s="32">
        <v>0</v>
      </c>
      <c r="EV88" s="33">
        <v>1701</v>
      </c>
      <c r="EW88" s="33">
        <v>1711</v>
      </c>
      <c r="EX88" s="33">
        <v>1690</v>
      </c>
      <c r="EY88" s="33">
        <v>1690</v>
      </c>
      <c r="EZ88" s="8">
        <v>309300</v>
      </c>
      <c r="FA88"/>
      <c r="FB88" s="31">
        <v>44232</v>
      </c>
      <c r="FC88" s="32">
        <v>0</v>
      </c>
      <c r="FD88" s="33">
        <v>233</v>
      </c>
      <c r="FE88" s="33">
        <v>236</v>
      </c>
      <c r="FF88" s="33">
        <v>233</v>
      </c>
      <c r="FG88" s="33">
        <v>234</v>
      </c>
      <c r="FH88" s="8">
        <v>40700</v>
      </c>
      <c r="FJ88" s="31">
        <v>44232</v>
      </c>
      <c r="FK88" s="32">
        <v>0</v>
      </c>
      <c r="FL88" s="33">
        <v>1870</v>
      </c>
      <c r="FM88" s="33">
        <v>1886</v>
      </c>
      <c r="FN88" s="33">
        <v>1853</v>
      </c>
      <c r="FO88" s="33">
        <v>1854</v>
      </c>
      <c r="FP88" s="8">
        <v>203400</v>
      </c>
      <c r="FQ88"/>
      <c r="FR88" s="31">
        <v>44232</v>
      </c>
      <c r="FS88" s="32">
        <v>0</v>
      </c>
      <c r="FT88" s="33">
        <v>862</v>
      </c>
      <c r="FU88" s="33">
        <v>891</v>
      </c>
      <c r="FV88" s="33">
        <v>862</v>
      </c>
      <c r="FW88" s="33">
        <v>885</v>
      </c>
      <c r="FX88" s="8">
        <v>31800</v>
      </c>
      <c r="FY88"/>
      <c r="FZ88" s="31">
        <v>44232</v>
      </c>
      <c r="GA88" s="32">
        <v>0</v>
      </c>
      <c r="GB88" s="33">
        <v>593</v>
      </c>
      <c r="GC88" s="33">
        <v>597</v>
      </c>
      <c r="GD88" s="33">
        <v>584</v>
      </c>
      <c r="GE88" s="33">
        <v>596</v>
      </c>
      <c r="GF88" s="8">
        <v>71900</v>
      </c>
      <c r="GG88"/>
      <c r="GH88" s="31">
        <v>44232</v>
      </c>
      <c r="GI88" s="32">
        <v>0</v>
      </c>
      <c r="GJ88" s="33">
        <v>720</v>
      </c>
      <c r="GK88" s="33">
        <v>720</v>
      </c>
      <c r="GL88" s="33">
        <v>713</v>
      </c>
      <c r="GM88" s="33">
        <v>717</v>
      </c>
      <c r="GN88" s="8">
        <v>29300</v>
      </c>
      <c r="GO88"/>
      <c r="GP88" s="31">
        <v>44232</v>
      </c>
      <c r="GQ88" s="32">
        <v>0</v>
      </c>
      <c r="GR88" s="33">
        <v>1786</v>
      </c>
      <c r="GS88" s="33">
        <v>1799</v>
      </c>
      <c r="GT88" s="33">
        <v>1766</v>
      </c>
      <c r="GU88" s="33">
        <v>1791</v>
      </c>
      <c r="GV88" s="8">
        <v>19100</v>
      </c>
      <c r="GW88"/>
      <c r="GX88" s="31">
        <v>44232</v>
      </c>
      <c r="GY88" s="32">
        <v>0</v>
      </c>
      <c r="GZ88" s="33">
        <v>1786</v>
      </c>
      <c r="HA88" s="33">
        <v>1799</v>
      </c>
      <c r="HB88" s="33">
        <v>1766</v>
      </c>
      <c r="HC88" s="33">
        <v>1791</v>
      </c>
      <c r="HD88" s="8">
        <v>19100</v>
      </c>
      <c r="HE88"/>
      <c r="HF88" s="31">
        <v>44232</v>
      </c>
      <c r="HG88" s="32">
        <v>0</v>
      </c>
      <c r="HH88" s="33">
        <v>1641</v>
      </c>
      <c r="HI88" s="33">
        <v>1641</v>
      </c>
      <c r="HJ88" s="33">
        <v>1621</v>
      </c>
      <c r="HK88" s="33">
        <v>1621</v>
      </c>
      <c r="HL88" s="8">
        <v>29100</v>
      </c>
      <c r="HM88"/>
      <c r="HN88" s="31">
        <v>44232</v>
      </c>
      <c r="HO88" s="32">
        <v>0</v>
      </c>
      <c r="HP88" s="33">
        <v>585</v>
      </c>
      <c r="HQ88" s="33">
        <v>587</v>
      </c>
      <c r="HR88" s="33">
        <v>579</v>
      </c>
      <c r="HS88" s="33">
        <v>583</v>
      </c>
      <c r="HT88" s="8">
        <v>28600</v>
      </c>
      <c r="HU88"/>
      <c r="HV88" s="31">
        <v>44232</v>
      </c>
      <c r="HW88" s="32">
        <v>0</v>
      </c>
      <c r="HX88" s="33">
        <v>181</v>
      </c>
      <c r="HY88" s="33">
        <v>186</v>
      </c>
      <c r="HZ88" s="33">
        <v>180</v>
      </c>
      <c r="IA88" s="33">
        <v>184</v>
      </c>
      <c r="IB88" s="8">
        <v>351500</v>
      </c>
      <c r="IC88"/>
      <c r="ID88" s="31">
        <v>44232</v>
      </c>
      <c r="IE88" s="32">
        <v>0</v>
      </c>
      <c r="IF88" s="33">
        <v>1500</v>
      </c>
      <c r="IG88" s="33">
        <v>1500</v>
      </c>
      <c r="IH88" s="33">
        <v>1500</v>
      </c>
      <c r="II88" s="33">
        <v>1500</v>
      </c>
      <c r="IJ88" s="8">
        <v>300</v>
      </c>
    </row>
    <row r="89" spans="6:244">
      <c r="F89" s="31">
        <v>44235</v>
      </c>
      <c r="G89" s="32">
        <v>0</v>
      </c>
      <c r="H89" s="33">
        <v>3115</v>
      </c>
      <c r="I89" s="33">
        <v>3160</v>
      </c>
      <c r="J89" s="33">
        <v>3110</v>
      </c>
      <c r="K89" s="33">
        <v>3140</v>
      </c>
      <c r="L89" s="8">
        <v>43200</v>
      </c>
      <c r="M89"/>
      <c r="N89" s="31">
        <v>44235</v>
      </c>
      <c r="O89" s="32">
        <v>0</v>
      </c>
      <c r="P89" s="33">
        <v>498</v>
      </c>
      <c r="Q89" s="33">
        <v>528</v>
      </c>
      <c r="R89" s="33">
        <v>498</v>
      </c>
      <c r="S89" s="33">
        <v>512</v>
      </c>
      <c r="T89" s="8">
        <v>6054100</v>
      </c>
      <c r="U89"/>
      <c r="V89" s="31">
        <v>44235</v>
      </c>
      <c r="W89" s="32">
        <v>0</v>
      </c>
      <c r="X89" s="33">
        <v>2499</v>
      </c>
      <c r="Y89" s="33">
        <v>2569</v>
      </c>
      <c r="Z89" s="33">
        <v>2488</v>
      </c>
      <c r="AA89" s="33">
        <v>2567</v>
      </c>
      <c r="AB89" s="8">
        <v>503700</v>
      </c>
      <c r="AC89"/>
      <c r="AD89" s="31">
        <v>44235</v>
      </c>
      <c r="AE89" s="32">
        <v>0</v>
      </c>
      <c r="AF89" s="33">
        <v>1009</v>
      </c>
      <c r="AG89" s="33">
        <v>1009</v>
      </c>
      <c r="AH89" s="33">
        <v>1008</v>
      </c>
      <c r="AI89" s="33">
        <v>1008</v>
      </c>
      <c r="AJ89" s="8">
        <v>800</v>
      </c>
      <c r="AK89"/>
      <c r="AL89" s="31">
        <v>44235</v>
      </c>
      <c r="AM89" s="32">
        <v>0</v>
      </c>
      <c r="AN89" s="33">
        <v>1860</v>
      </c>
      <c r="AO89" s="33">
        <v>1860</v>
      </c>
      <c r="AP89" s="33">
        <v>1816</v>
      </c>
      <c r="AQ89" s="33">
        <v>1818</v>
      </c>
      <c r="AR89" s="8">
        <v>161600</v>
      </c>
      <c r="AS89"/>
      <c r="AT89" s="31">
        <v>44235</v>
      </c>
      <c r="AU89" s="32">
        <v>0</v>
      </c>
      <c r="AV89" s="33">
        <v>1579</v>
      </c>
      <c r="AW89" s="33">
        <v>1602</v>
      </c>
      <c r="AX89" s="33">
        <v>1563</v>
      </c>
      <c r="AY89" s="33">
        <v>1602</v>
      </c>
      <c r="AZ89" s="8">
        <v>8300</v>
      </c>
      <c r="BA89"/>
      <c r="BB89" s="31">
        <v>44235</v>
      </c>
      <c r="BC89" s="32">
        <v>0</v>
      </c>
      <c r="BD89" s="33">
        <v>3875</v>
      </c>
      <c r="BE89" s="33">
        <v>3940</v>
      </c>
      <c r="BF89" s="33">
        <v>3870</v>
      </c>
      <c r="BG89" s="33">
        <v>3935</v>
      </c>
      <c r="BH89" s="8">
        <v>104000</v>
      </c>
      <c r="BI89"/>
      <c r="BJ89" s="31">
        <v>44235</v>
      </c>
      <c r="BK89" s="32">
        <v>0</v>
      </c>
      <c r="BL89" s="33">
        <v>2181</v>
      </c>
      <c r="BM89" s="33">
        <v>2189</v>
      </c>
      <c r="BN89" s="33">
        <v>2171</v>
      </c>
      <c r="BO89" s="33">
        <v>2180</v>
      </c>
      <c r="BP89" s="8">
        <v>89000</v>
      </c>
      <c r="BQ89"/>
      <c r="BR89" s="31">
        <v>44235</v>
      </c>
      <c r="BS89" s="32">
        <v>0</v>
      </c>
      <c r="BT89" s="33">
        <v>1223</v>
      </c>
      <c r="BU89" s="33">
        <v>1268</v>
      </c>
      <c r="BV89" s="33">
        <v>1216</v>
      </c>
      <c r="BW89" s="33">
        <v>1248</v>
      </c>
      <c r="BX89" s="8">
        <v>20500</v>
      </c>
      <c r="BY89"/>
      <c r="BZ89" s="31">
        <v>44235</v>
      </c>
      <c r="CA89" s="32">
        <v>0</v>
      </c>
      <c r="CB89" s="33">
        <v>3280</v>
      </c>
      <c r="CC89" s="33">
        <v>3280</v>
      </c>
      <c r="CD89" s="33">
        <v>3240</v>
      </c>
      <c r="CE89" s="33">
        <v>3280</v>
      </c>
      <c r="CF89" s="8">
        <v>5900</v>
      </c>
      <c r="CH89" s="31">
        <v>44235</v>
      </c>
      <c r="CI89" s="32">
        <v>0</v>
      </c>
      <c r="CJ89" s="33">
        <v>910</v>
      </c>
      <c r="CK89" s="33">
        <v>915</v>
      </c>
      <c r="CL89" s="33">
        <v>904</v>
      </c>
      <c r="CM89" s="33">
        <v>905</v>
      </c>
      <c r="CN89" s="8">
        <v>2600</v>
      </c>
      <c r="CO89"/>
      <c r="CP89" s="31">
        <v>44235</v>
      </c>
      <c r="CQ89" s="32">
        <v>0</v>
      </c>
      <c r="CR89" s="33">
        <v>2390</v>
      </c>
      <c r="CS89" s="33">
        <v>2390</v>
      </c>
      <c r="CT89" s="33">
        <v>2349</v>
      </c>
      <c r="CU89" s="33">
        <v>2372</v>
      </c>
      <c r="CV89" s="8">
        <v>4600</v>
      </c>
      <c r="CW89"/>
      <c r="CX89" s="31">
        <v>44235</v>
      </c>
      <c r="CY89" s="32">
        <v>0</v>
      </c>
      <c r="CZ89" s="33">
        <v>703</v>
      </c>
      <c r="DA89" s="33">
        <v>708</v>
      </c>
      <c r="DB89" s="33">
        <v>703</v>
      </c>
      <c r="DC89" s="33">
        <v>708</v>
      </c>
      <c r="DD89" s="8">
        <v>5900</v>
      </c>
      <c r="DE89"/>
      <c r="DF89" s="31">
        <v>44235</v>
      </c>
      <c r="DG89" s="32">
        <v>0</v>
      </c>
      <c r="DH89" s="33">
        <v>317</v>
      </c>
      <c r="DI89" s="33">
        <v>326</v>
      </c>
      <c r="DJ89" s="33">
        <v>315</v>
      </c>
      <c r="DK89" s="33">
        <v>320</v>
      </c>
      <c r="DL89" s="8">
        <v>93000</v>
      </c>
      <c r="DM89"/>
      <c r="DN89" s="31">
        <v>44235</v>
      </c>
      <c r="DO89" s="32">
        <v>0</v>
      </c>
      <c r="DP89" s="33">
        <v>620</v>
      </c>
      <c r="DQ89" s="33">
        <v>626</v>
      </c>
      <c r="DR89" s="33">
        <v>620</v>
      </c>
      <c r="DS89" s="33">
        <v>621</v>
      </c>
      <c r="DT89" s="8">
        <v>6100</v>
      </c>
      <c r="DU89"/>
      <c r="DV89" s="31">
        <v>44235</v>
      </c>
      <c r="DW89" s="32">
        <v>0</v>
      </c>
      <c r="DX89" s="33">
        <v>4225</v>
      </c>
      <c r="DY89" s="33">
        <v>4260</v>
      </c>
      <c r="DZ89" s="33">
        <v>4080</v>
      </c>
      <c r="EA89" s="33">
        <v>4220</v>
      </c>
      <c r="EB89" s="8">
        <v>712600</v>
      </c>
      <c r="EC89"/>
      <c r="ED89" s="31">
        <v>44235</v>
      </c>
      <c r="EE89" s="32">
        <v>0</v>
      </c>
      <c r="EF89" s="33">
        <v>2188</v>
      </c>
      <c r="EG89" s="33">
        <v>2195</v>
      </c>
      <c r="EH89" s="33">
        <v>2123</v>
      </c>
      <c r="EI89" s="33">
        <v>2140</v>
      </c>
      <c r="EJ89" s="8">
        <v>32100</v>
      </c>
      <c r="EK89"/>
      <c r="EL89" s="31">
        <v>44235</v>
      </c>
      <c r="EM89" s="32">
        <v>0</v>
      </c>
      <c r="EN89" s="33">
        <v>4655</v>
      </c>
      <c r="EO89" s="33">
        <v>4720</v>
      </c>
      <c r="EP89" s="33">
        <v>4650</v>
      </c>
      <c r="EQ89" s="33">
        <v>4710</v>
      </c>
      <c r="ER89" s="8">
        <v>185600</v>
      </c>
      <c r="ES89"/>
      <c r="ET89" s="31">
        <v>44235</v>
      </c>
      <c r="EU89" s="32">
        <v>0</v>
      </c>
      <c r="EV89" s="33">
        <v>1680</v>
      </c>
      <c r="EW89" s="33">
        <v>1735</v>
      </c>
      <c r="EX89" s="33">
        <v>1675</v>
      </c>
      <c r="EY89" s="33">
        <v>1730</v>
      </c>
      <c r="EZ89" s="8">
        <v>372800</v>
      </c>
      <c r="FA89"/>
      <c r="FB89" s="31">
        <v>44235</v>
      </c>
      <c r="FC89" s="32">
        <v>0</v>
      </c>
      <c r="FD89" s="33">
        <v>237</v>
      </c>
      <c r="FE89" s="33">
        <v>239</v>
      </c>
      <c r="FF89" s="33">
        <v>234</v>
      </c>
      <c r="FG89" s="33">
        <v>237</v>
      </c>
      <c r="FH89" s="8">
        <v>53100</v>
      </c>
      <c r="FJ89" s="31">
        <v>44235</v>
      </c>
      <c r="FK89" s="32">
        <v>0</v>
      </c>
      <c r="FL89" s="33">
        <v>1856</v>
      </c>
      <c r="FM89" s="33">
        <v>1873</v>
      </c>
      <c r="FN89" s="33">
        <v>1855</v>
      </c>
      <c r="FO89" s="33">
        <v>1866</v>
      </c>
      <c r="FP89" s="8">
        <v>141700</v>
      </c>
      <c r="FQ89"/>
      <c r="FR89" s="31">
        <v>44235</v>
      </c>
      <c r="FS89" s="32">
        <v>0</v>
      </c>
      <c r="FT89" s="33">
        <v>879</v>
      </c>
      <c r="FU89" s="33">
        <v>879</v>
      </c>
      <c r="FV89" s="33">
        <v>841</v>
      </c>
      <c r="FW89" s="33">
        <v>841</v>
      </c>
      <c r="FX89" s="8">
        <v>57700</v>
      </c>
      <c r="FY89"/>
      <c r="FZ89" s="31">
        <v>44235</v>
      </c>
      <c r="GA89" s="32">
        <v>0</v>
      </c>
      <c r="GB89" s="33">
        <v>600</v>
      </c>
      <c r="GC89" s="33">
        <v>615</v>
      </c>
      <c r="GD89" s="33">
        <v>598</v>
      </c>
      <c r="GE89" s="33">
        <v>612</v>
      </c>
      <c r="GF89" s="8">
        <v>69600</v>
      </c>
      <c r="GG89"/>
      <c r="GH89" s="31">
        <v>44235</v>
      </c>
      <c r="GI89" s="32">
        <v>0</v>
      </c>
      <c r="GJ89" s="33">
        <v>717</v>
      </c>
      <c r="GK89" s="33">
        <v>720</v>
      </c>
      <c r="GL89" s="33">
        <v>712</v>
      </c>
      <c r="GM89" s="33">
        <v>720</v>
      </c>
      <c r="GN89" s="8">
        <v>31500</v>
      </c>
      <c r="GO89"/>
      <c r="GP89" s="31">
        <v>44235</v>
      </c>
      <c r="GQ89" s="32">
        <v>0</v>
      </c>
      <c r="GR89" s="33">
        <v>1776</v>
      </c>
      <c r="GS89" s="33">
        <v>1780</v>
      </c>
      <c r="GT89" s="33">
        <v>1708</v>
      </c>
      <c r="GU89" s="33">
        <v>1765</v>
      </c>
      <c r="GV89" s="8">
        <v>30900</v>
      </c>
      <c r="GW89"/>
      <c r="GX89" s="31">
        <v>44235</v>
      </c>
      <c r="GY89" s="32">
        <v>0</v>
      </c>
      <c r="GZ89" s="33">
        <v>1776</v>
      </c>
      <c r="HA89" s="33">
        <v>1780</v>
      </c>
      <c r="HB89" s="33">
        <v>1708</v>
      </c>
      <c r="HC89" s="33">
        <v>1765</v>
      </c>
      <c r="HD89" s="8">
        <v>30900</v>
      </c>
      <c r="HE89"/>
      <c r="HF89" s="31">
        <v>44235</v>
      </c>
      <c r="HG89" s="32">
        <v>0</v>
      </c>
      <c r="HH89" s="33">
        <v>1626</v>
      </c>
      <c r="HI89" s="33">
        <v>1644</v>
      </c>
      <c r="HJ89" s="33">
        <v>1606</v>
      </c>
      <c r="HK89" s="33">
        <v>1644</v>
      </c>
      <c r="HL89" s="8">
        <v>40800</v>
      </c>
      <c r="HM89"/>
      <c r="HN89" s="31">
        <v>44235</v>
      </c>
      <c r="HO89" s="32">
        <v>0</v>
      </c>
      <c r="HP89" s="33">
        <v>583</v>
      </c>
      <c r="HQ89" s="33">
        <v>612</v>
      </c>
      <c r="HR89" s="33">
        <v>580</v>
      </c>
      <c r="HS89" s="33">
        <v>608</v>
      </c>
      <c r="HT89" s="8">
        <v>91500</v>
      </c>
      <c r="HU89"/>
      <c r="HV89" s="31">
        <v>44235</v>
      </c>
      <c r="HW89" s="32">
        <v>0</v>
      </c>
      <c r="HX89" s="33">
        <v>187</v>
      </c>
      <c r="HY89" s="33">
        <v>190</v>
      </c>
      <c r="HZ89" s="33">
        <v>185</v>
      </c>
      <c r="IA89" s="33">
        <v>188</v>
      </c>
      <c r="IB89" s="8">
        <v>281500</v>
      </c>
      <c r="IC89"/>
      <c r="ID89" s="31">
        <v>44235</v>
      </c>
      <c r="IE89" s="32">
        <v>0</v>
      </c>
      <c r="IF89" s="33">
        <v>1500</v>
      </c>
      <c r="IG89" s="33">
        <v>1500</v>
      </c>
      <c r="IH89" s="33">
        <v>1468</v>
      </c>
      <c r="II89" s="33">
        <v>1485</v>
      </c>
      <c r="IJ89" s="8">
        <v>500</v>
      </c>
    </row>
    <row r="90" spans="6:244">
      <c r="F90" s="31">
        <v>44236</v>
      </c>
      <c r="G90" s="32">
        <v>0</v>
      </c>
      <c r="H90" s="33">
        <v>3150</v>
      </c>
      <c r="I90" s="33">
        <v>3150</v>
      </c>
      <c r="J90" s="33">
        <v>3090</v>
      </c>
      <c r="K90" s="33">
        <v>3130</v>
      </c>
      <c r="L90" s="8">
        <v>20200</v>
      </c>
      <c r="M90"/>
      <c r="N90" s="31">
        <v>44236</v>
      </c>
      <c r="O90" s="32">
        <v>0</v>
      </c>
      <c r="P90" s="33">
        <v>521</v>
      </c>
      <c r="Q90" s="33">
        <v>530</v>
      </c>
      <c r="R90" s="33">
        <v>505</v>
      </c>
      <c r="S90" s="33">
        <v>510</v>
      </c>
      <c r="T90" s="8">
        <v>4063500</v>
      </c>
      <c r="U90"/>
      <c r="V90" s="31">
        <v>44236</v>
      </c>
      <c r="W90" s="32">
        <v>0</v>
      </c>
      <c r="X90" s="33">
        <v>2587</v>
      </c>
      <c r="Y90" s="33">
        <v>2588</v>
      </c>
      <c r="Z90" s="33">
        <v>2481</v>
      </c>
      <c r="AA90" s="33">
        <v>2502</v>
      </c>
      <c r="AB90" s="8">
        <v>443100</v>
      </c>
      <c r="AC90"/>
      <c r="AD90" s="31">
        <v>44236</v>
      </c>
      <c r="AE90" s="32">
        <v>0</v>
      </c>
      <c r="AF90" s="33">
        <v>1010</v>
      </c>
      <c r="AG90" s="33">
        <v>1010</v>
      </c>
      <c r="AH90" s="33">
        <v>1008</v>
      </c>
      <c r="AI90" s="33">
        <v>1008</v>
      </c>
      <c r="AJ90" s="8">
        <v>1000</v>
      </c>
      <c r="AK90"/>
      <c r="AL90" s="31">
        <v>44236</v>
      </c>
      <c r="AM90" s="32">
        <v>0</v>
      </c>
      <c r="AN90" s="33">
        <v>1819</v>
      </c>
      <c r="AO90" s="33">
        <v>1834</v>
      </c>
      <c r="AP90" s="33">
        <v>1779</v>
      </c>
      <c r="AQ90" s="33">
        <v>1828</v>
      </c>
      <c r="AR90" s="8">
        <v>148200</v>
      </c>
      <c r="AS90"/>
      <c r="AT90" s="31">
        <v>44236</v>
      </c>
      <c r="AU90" s="32">
        <v>0</v>
      </c>
      <c r="AV90" s="33">
        <v>1617</v>
      </c>
      <c r="AW90" s="33">
        <v>1617</v>
      </c>
      <c r="AX90" s="33">
        <v>1590</v>
      </c>
      <c r="AY90" s="33">
        <v>1599</v>
      </c>
      <c r="AZ90" s="8">
        <v>5500</v>
      </c>
      <c r="BA90"/>
      <c r="BB90" s="31">
        <v>44236</v>
      </c>
      <c r="BC90" s="32">
        <v>0</v>
      </c>
      <c r="BD90" s="33">
        <v>3945</v>
      </c>
      <c r="BE90" s="33">
        <v>3995</v>
      </c>
      <c r="BF90" s="33">
        <v>3880</v>
      </c>
      <c r="BG90" s="33">
        <v>3980</v>
      </c>
      <c r="BH90" s="8">
        <v>95000</v>
      </c>
      <c r="BI90"/>
      <c r="BJ90" s="31">
        <v>44236</v>
      </c>
      <c r="BK90" s="32">
        <v>0</v>
      </c>
      <c r="BL90" s="33">
        <v>2180</v>
      </c>
      <c r="BM90" s="33">
        <v>2181</v>
      </c>
      <c r="BN90" s="33">
        <v>2151</v>
      </c>
      <c r="BO90" s="33">
        <v>2164</v>
      </c>
      <c r="BP90" s="8">
        <v>118000</v>
      </c>
      <c r="BQ90"/>
      <c r="BR90" s="31">
        <v>44236</v>
      </c>
      <c r="BS90" s="32">
        <v>0</v>
      </c>
      <c r="BT90" s="33">
        <v>1265</v>
      </c>
      <c r="BU90" s="33">
        <v>1265</v>
      </c>
      <c r="BV90" s="33">
        <v>1211</v>
      </c>
      <c r="BW90" s="33">
        <v>1225</v>
      </c>
      <c r="BX90" s="8">
        <v>10900</v>
      </c>
      <c r="BY90"/>
      <c r="BZ90" s="31">
        <v>44236</v>
      </c>
      <c r="CA90" s="32">
        <v>0</v>
      </c>
      <c r="CB90" s="33">
        <v>3280</v>
      </c>
      <c r="CC90" s="33">
        <v>3310</v>
      </c>
      <c r="CD90" s="33">
        <v>3275</v>
      </c>
      <c r="CE90" s="33">
        <v>3275</v>
      </c>
      <c r="CF90" s="8">
        <v>1900</v>
      </c>
      <c r="CH90" s="31">
        <v>44236</v>
      </c>
      <c r="CI90" s="32">
        <v>0</v>
      </c>
      <c r="CJ90" s="33">
        <v>906</v>
      </c>
      <c r="CK90" s="33">
        <v>910</v>
      </c>
      <c r="CL90" s="33">
        <v>899</v>
      </c>
      <c r="CM90" s="33">
        <v>903</v>
      </c>
      <c r="CN90" s="8">
        <v>9100</v>
      </c>
      <c r="CO90"/>
      <c r="CP90" s="31">
        <v>44236</v>
      </c>
      <c r="CQ90" s="32">
        <v>0</v>
      </c>
      <c r="CR90" s="33">
        <v>2363</v>
      </c>
      <c r="CS90" s="33">
        <v>2380</v>
      </c>
      <c r="CT90" s="33">
        <v>2354</v>
      </c>
      <c r="CU90" s="33">
        <v>2370</v>
      </c>
      <c r="CV90" s="8">
        <v>1700</v>
      </c>
      <c r="CW90"/>
      <c r="CX90" s="31">
        <v>44236</v>
      </c>
      <c r="CY90" s="32">
        <v>0</v>
      </c>
      <c r="CZ90" s="33">
        <v>709</v>
      </c>
      <c r="DA90" s="33">
        <v>711</v>
      </c>
      <c r="DB90" s="33">
        <v>708</v>
      </c>
      <c r="DC90" s="33">
        <v>711</v>
      </c>
      <c r="DD90" s="8">
        <v>8100</v>
      </c>
      <c r="DE90"/>
      <c r="DF90" s="31">
        <v>44236</v>
      </c>
      <c r="DG90" s="32">
        <v>0</v>
      </c>
      <c r="DH90" s="33">
        <v>344</v>
      </c>
      <c r="DI90" s="33">
        <v>355</v>
      </c>
      <c r="DJ90" s="33">
        <v>327</v>
      </c>
      <c r="DK90" s="33">
        <v>335</v>
      </c>
      <c r="DL90" s="8">
        <v>812300</v>
      </c>
      <c r="DM90"/>
      <c r="DN90" s="31">
        <v>44236</v>
      </c>
      <c r="DO90" s="32">
        <v>0</v>
      </c>
      <c r="DP90" s="33">
        <v>622</v>
      </c>
      <c r="DQ90" s="33">
        <v>629</v>
      </c>
      <c r="DR90" s="33">
        <v>622</v>
      </c>
      <c r="DS90" s="33">
        <v>624</v>
      </c>
      <c r="DT90" s="8">
        <v>4100</v>
      </c>
      <c r="DU90"/>
      <c r="DV90" s="31">
        <v>44236</v>
      </c>
      <c r="DW90" s="32">
        <v>0</v>
      </c>
      <c r="DX90" s="33">
        <v>4310</v>
      </c>
      <c r="DY90" s="33">
        <v>4485</v>
      </c>
      <c r="DZ90" s="33">
        <v>4280</v>
      </c>
      <c r="EA90" s="33">
        <v>4440</v>
      </c>
      <c r="EB90" s="8">
        <v>351500</v>
      </c>
      <c r="EC90"/>
      <c r="ED90" s="31">
        <v>44236</v>
      </c>
      <c r="EE90" s="32">
        <v>0</v>
      </c>
      <c r="EF90" s="33">
        <v>2146</v>
      </c>
      <c r="EG90" s="33">
        <v>2169</v>
      </c>
      <c r="EH90" s="33">
        <v>2122</v>
      </c>
      <c r="EI90" s="33">
        <v>2140</v>
      </c>
      <c r="EJ90" s="8">
        <v>16700</v>
      </c>
      <c r="EK90"/>
      <c r="EL90" s="31">
        <v>44236</v>
      </c>
      <c r="EM90" s="32">
        <v>0</v>
      </c>
      <c r="EN90" s="33">
        <v>4765</v>
      </c>
      <c r="EO90" s="33">
        <v>4765</v>
      </c>
      <c r="EP90" s="33">
        <v>4705</v>
      </c>
      <c r="EQ90" s="33">
        <v>4745</v>
      </c>
      <c r="ER90" s="8">
        <v>226100</v>
      </c>
      <c r="ES90"/>
      <c r="ET90" s="31">
        <v>44236</v>
      </c>
      <c r="EU90" s="32">
        <v>0</v>
      </c>
      <c r="EV90" s="33">
        <v>1728</v>
      </c>
      <c r="EW90" s="33">
        <v>1732</v>
      </c>
      <c r="EX90" s="33">
        <v>1717</v>
      </c>
      <c r="EY90" s="33">
        <v>1724</v>
      </c>
      <c r="EZ90" s="8">
        <v>250800</v>
      </c>
      <c r="FA90"/>
      <c r="FB90" s="31">
        <v>44236</v>
      </c>
      <c r="FC90" s="32">
        <v>0</v>
      </c>
      <c r="FD90" s="33">
        <v>237</v>
      </c>
      <c r="FE90" s="33">
        <v>237</v>
      </c>
      <c r="FF90" s="33">
        <v>235</v>
      </c>
      <c r="FG90" s="33">
        <v>237</v>
      </c>
      <c r="FH90" s="8">
        <v>54100</v>
      </c>
      <c r="FJ90" s="31">
        <v>44236</v>
      </c>
      <c r="FK90" s="32">
        <v>0</v>
      </c>
      <c r="FL90" s="33">
        <v>1899</v>
      </c>
      <c r="FM90" s="33">
        <v>1900</v>
      </c>
      <c r="FN90" s="33">
        <v>1842</v>
      </c>
      <c r="FO90" s="33">
        <v>1859</v>
      </c>
      <c r="FP90" s="8">
        <v>180300</v>
      </c>
      <c r="FQ90"/>
      <c r="FR90" s="31">
        <v>44236</v>
      </c>
      <c r="FS90" s="32">
        <v>0</v>
      </c>
      <c r="FT90" s="33">
        <v>841</v>
      </c>
      <c r="FU90" s="33">
        <v>841</v>
      </c>
      <c r="FV90" s="33">
        <v>817</v>
      </c>
      <c r="FW90" s="33">
        <v>825</v>
      </c>
      <c r="FX90" s="8">
        <v>24800</v>
      </c>
      <c r="FY90"/>
      <c r="FZ90" s="31">
        <v>44236</v>
      </c>
      <c r="GA90" s="32">
        <v>0</v>
      </c>
      <c r="GB90" s="33">
        <v>614</v>
      </c>
      <c r="GC90" s="33">
        <v>615</v>
      </c>
      <c r="GD90" s="33">
        <v>604</v>
      </c>
      <c r="GE90" s="33">
        <v>611</v>
      </c>
      <c r="GF90" s="8">
        <v>44100</v>
      </c>
      <c r="GG90"/>
      <c r="GH90" s="31">
        <v>44236</v>
      </c>
      <c r="GI90" s="32">
        <v>0</v>
      </c>
      <c r="GJ90" s="33">
        <v>715</v>
      </c>
      <c r="GK90" s="33">
        <v>721</v>
      </c>
      <c r="GL90" s="33">
        <v>714</v>
      </c>
      <c r="GM90" s="33">
        <v>720</v>
      </c>
      <c r="GN90" s="8">
        <v>21300</v>
      </c>
      <c r="GO90"/>
      <c r="GP90" s="31">
        <v>44236</v>
      </c>
      <c r="GQ90" s="32">
        <v>0</v>
      </c>
      <c r="GR90" s="33">
        <v>1775</v>
      </c>
      <c r="GS90" s="33">
        <v>1827</v>
      </c>
      <c r="GT90" s="33">
        <v>1745</v>
      </c>
      <c r="GU90" s="33">
        <v>1790</v>
      </c>
      <c r="GV90" s="8">
        <v>32600</v>
      </c>
      <c r="GW90"/>
      <c r="GX90" s="31">
        <v>44236</v>
      </c>
      <c r="GY90" s="32">
        <v>0</v>
      </c>
      <c r="GZ90" s="33">
        <v>1775</v>
      </c>
      <c r="HA90" s="33">
        <v>1827</v>
      </c>
      <c r="HB90" s="33">
        <v>1745</v>
      </c>
      <c r="HC90" s="33">
        <v>1790</v>
      </c>
      <c r="HD90" s="8">
        <v>32600</v>
      </c>
      <c r="HE90"/>
      <c r="HF90" s="31">
        <v>44236</v>
      </c>
      <c r="HG90" s="32">
        <v>0</v>
      </c>
      <c r="HH90" s="33">
        <v>1640</v>
      </c>
      <c r="HI90" s="33">
        <v>1652</v>
      </c>
      <c r="HJ90" s="33">
        <v>1621</v>
      </c>
      <c r="HK90" s="33">
        <v>1648</v>
      </c>
      <c r="HL90" s="8">
        <v>32400</v>
      </c>
      <c r="HM90"/>
      <c r="HN90" s="31">
        <v>44236</v>
      </c>
      <c r="HO90" s="32">
        <v>0</v>
      </c>
      <c r="HP90" s="33">
        <v>604</v>
      </c>
      <c r="HQ90" s="33">
        <v>623</v>
      </c>
      <c r="HR90" s="33">
        <v>603</v>
      </c>
      <c r="HS90" s="33">
        <v>614</v>
      </c>
      <c r="HT90" s="8">
        <v>123600</v>
      </c>
      <c r="HU90"/>
      <c r="HV90" s="31">
        <v>44236</v>
      </c>
      <c r="HW90" s="32">
        <v>0</v>
      </c>
      <c r="HX90" s="33">
        <v>189</v>
      </c>
      <c r="HY90" s="33">
        <v>196</v>
      </c>
      <c r="HZ90" s="33">
        <v>183</v>
      </c>
      <c r="IA90" s="33">
        <v>188</v>
      </c>
      <c r="IB90" s="8">
        <v>727700</v>
      </c>
      <c r="IC90"/>
      <c r="ID90" s="31">
        <v>44236</v>
      </c>
      <c r="IE90" s="32">
        <v>0</v>
      </c>
      <c r="IF90" s="33">
        <v>1485</v>
      </c>
      <c r="IG90" s="33">
        <v>1485</v>
      </c>
      <c r="IH90" s="33">
        <v>1485</v>
      </c>
      <c r="II90" s="33">
        <v>1485</v>
      </c>
      <c r="IJ90" s="8">
        <v>0</v>
      </c>
    </row>
    <row r="91" spans="6:244">
      <c r="F91" s="31">
        <v>44237</v>
      </c>
      <c r="G91" s="32">
        <v>0</v>
      </c>
      <c r="H91" s="33">
        <v>3135</v>
      </c>
      <c r="I91" s="33">
        <v>3135</v>
      </c>
      <c r="J91" s="33">
        <v>3100</v>
      </c>
      <c r="K91" s="33">
        <v>3120</v>
      </c>
      <c r="L91" s="8">
        <v>11600</v>
      </c>
      <c r="M91"/>
      <c r="N91" s="31">
        <v>44237</v>
      </c>
      <c r="O91" s="32">
        <v>0</v>
      </c>
      <c r="P91" s="33">
        <v>507</v>
      </c>
      <c r="Q91" s="33">
        <v>518</v>
      </c>
      <c r="R91" s="33">
        <v>502</v>
      </c>
      <c r="S91" s="33">
        <v>515</v>
      </c>
      <c r="T91" s="8">
        <v>2422500</v>
      </c>
      <c r="U91"/>
      <c r="V91" s="31">
        <v>44237</v>
      </c>
      <c r="W91" s="32">
        <v>0</v>
      </c>
      <c r="X91" s="33">
        <v>2476</v>
      </c>
      <c r="Y91" s="33">
        <v>2526</v>
      </c>
      <c r="Z91" s="33">
        <v>2460</v>
      </c>
      <c r="AA91" s="33">
        <v>2521</v>
      </c>
      <c r="AB91" s="8">
        <v>182300</v>
      </c>
      <c r="AC91"/>
      <c r="AD91" s="31">
        <v>44237</v>
      </c>
      <c r="AE91" s="32">
        <v>0</v>
      </c>
      <c r="AF91" s="33">
        <v>1009</v>
      </c>
      <c r="AG91" s="33">
        <v>1009</v>
      </c>
      <c r="AH91" s="33">
        <v>995</v>
      </c>
      <c r="AI91" s="33">
        <v>998</v>
      </c>
      <c r="AJ91" s="8">
        <v>2200</v>
      </c>
      <c r="AK91"/>
      <c r="AL91" s="31">
        <v>44237</v>
      </c>
      <c r="AM91" s="32">
        <v>0</v>
      </c>
      <c r="AN91" s="33">
        <v>1837</v>
      </c>
      <c r="AO91" s="33">
        <v>1839</v>
      </c>
      <c r="AP91" s="33">
        <v>1816</v>
      </c>
      <c r="AQ91" s="33">
        <v>1822</v>
      </c>
      <c r="AR91" s="8">
        <v>90900</v>
      </c>
      <c r="AS91"/>
      <c r="AT91" s="31">
        <v>44237</v>
      </c>
      <c r="AU91" s="32">
        <v>0</v>
      </c>
      <c r="AV91" s="33">
        <v>1596</v>
      </c>
      <c r="AW91" s="33">
        <v>1600</v>
      </c>
      <c r="AX91" s="33">
        <v>1562</v>
      </c>
      <c r="AY91" s="33">
        <v>1575</v>
      </c>
      <c r="AZ91" s="8">
        <v>4800</v>
      </c>
      <c r="BA91"/>
      <c r="BB91" s="31">
        <v>44237</v>
      </c>
      <c r="BC91" s="32">
        <v>0</v>
      </c>
      <c r="BD91" s="33">
        <v>3995</v>
      </c>
      <c r="BE91" s="33">
        <v>3995</v>
      </c>
      <c r="BF91" s="33">
        <v>3905</v>
      </c>
      <c r="BG91" s="33">
        <v>3935</v>
      </c>
      <c r="BH91" s="8">
        <v>86000</v>
      </c>
      <c r="BI91"/>
      <c r="BJ91" s="31">
        <v>44237</v>
      </c>
      <c r="BK91" s="32">
        <v>0</v>
      </c>
      <c r="BL91" s="33">
        <v>2155</v>
      </c>
      <c r="BM91" s="33">
        <v>2167</v>
      </c>
      <c r="BN91" s="33">
        <v>2152</v>
      </c>
      <c r="BO91" s="33">
        <v>2164</v>
      </c>
      <c r="BP91" s="8">
        <v>92600</v>
      </c>
      <c r="BQ91"/>
      <c r="BR91" s="31">
        <v>44237</v>
      </c>
      <c r="BS91" s="32">
        <v>0</v>
      </c>
      <c r="BT91" s="33">
        <v>1220</v>
      </c>
      <c r="BU91" s="33">
        <v>1220</v>
      </c>
      <c r="BV91" s="33">
        <v>1196</v>
      </c>
      <c r="BW91" s="33">
        <v>1213</v>
      </c>
      <c r="BX91" s="8">
        <v>4900</v>
      </c>
      <c r="BY91"/>
      <c r="BZ91" s="31">
        <v>44237</v>
      </c>
      <c r="CA91" s="32">
        <v>0</v>
      </c>
      <c r="CB91" s="33">
        <v>3275</v>
      </c>
      <c r="CC91" s="33">
        <v>3275</v>
      </c>
      <c r="CD91" s="33">
        <v>3240</v>
      </c>
      <c r="CE91" s="33">
        <v>3265</v>
      </c>
      <c r="CF91" s="8">
        <v>2400</v>
      </c>
      <c r="CH91" s="31">
        <v>44237</v>
      </c>
      <c r="CI91" s="32">
        <v>0</v>
      </c>
      <c r="CJ91" s="33">
        <v>902</v>
      </c>
      <c r="CK91" s="33">
        <v>905</v>
      </c>
      <c r="CL91" s="33">
        <v>902</v>
      </c>
      <c r="CM91" s="33">
        <v>905</v>
      </c>
      <c r="CN91" s="8">
        <v>400</v>
      </c>
      <c r="CO91"/>
      <c r="CP91" s="31">
        <v>44237</v>
      </c>
      <c r="CQ91" s="32">
        <v>0</v>
      </c>
      <c r="CR91" s="33">
        <v>2370</v>
      </c>
      <c r="CS91" s="33">
        <v>2400</v>
      </c>
      <c r="CT91" s="33">
        <v>2370</v>
      </c>
      <c r="CU91" s="33">
        <v>2388</v>
      </c>
      <c r="CV91" s="8">
        <v>1900</v>
      </c>
      <c r="CW91"/>
      <c r="CX91" s="31">
        <v>44237</v>
      </c>
      <c r="CY91" s="32">
        <v>0</v>
      </c>
      <c r="CZ91" s="33">
        <v>700</v>
      </c>
      <c r="DA91" s="33">
        <v>709</v>
      </c>
      <c r="DB91" s="33">
        <v>695</v>
      </c>
      <c r="DC91" s="33">
        <v>698</v>
      </c>
      <c r="DD91" s="8">
        <v>14000</v>
      </c>
      <c r="DE91"/>
      <c r="DF91" s="31">
        <v>44237</v>
      </c>
      <c r="DG91" s="32">
        <v>0</v>
      </c>
      <c r="DH91" s="33">
        <v>333</v>
      </c>
      <c r="DI91" s="33">
        <v>358</v>
      </c>
      <c r="DJ91" s="33">
        <v>321</v>
      </c>
      <c r="DK91" s="33">
        <v>350</v>
      </c>
      <c r="DL91" s="8">
        <v>534700</v>
      </c>
      <c r="DM91"/>
      <c r="DN91" s="31">
        <v>44237</v>
      </c>
      <c r="DO91" s="32">
        <v>0</v>
      </c>
      <c r="DP91" s="33">
        <v>624</v>
      </c>
      <c r="DQ91" s="33">
        <v>624</v>
      </c>
      <c r="DR91" s="33">
        <v>620</v>
      </c>
      <c r="DS91" s="33">
        <v>620</v>
      </c>
      <c r="DT91" s="8">
        <v>4300</v>
      </c>
      <c r="DU91"/>
      <c r="DV91" s="31">
        <v>44237</v>
      </c>
      <c r="DW91" s="32">
        <v>0</v>
      </c>
      <c r="DX91" s="33">
        <v>4320</v>
      </c>
      <c r="DY91" s="33">
        <v>4355</v>
      </c>
      <c r="DZ91" s="33">
        <v>4125</v>
      </c>
      <c r="EA91" s="33">
        <v>4150</v>
      </c>
      <c r="EB91" s="8">
        <v>414800</v>
      </c>
      <c r="EC91"/>
      <c r="ED91" s="31">
        <v>44237</v>
      </c>
      <c r="EE91" s="32">
        <v>0</v>
      </c>
      <c r="EF91" s="33">
        <v>2170</v>
      </c>
      <c r="EG91" s="33">
        <v>2182</v>
      </c>
      <c r="EH91" s="33">
        <v>2127</v>
      </c>
      <c r="EI91" s="33">
        <v>2163</v>
      </c>
      <c r="EJ91" s="8">
        <v>34300</v>
      </c>
      <c r="EK91"/>
      <c r="EL91" s="31">
        <v>44237</v>
      </c>
      <c r="EM91" s="32">
        <v>0</v>
      </c>
      <c r="EN91" s="33">
        <v>4760</v>
      </c>
      <c r="EO91" s="33">
        <v>4765</v>
      </c>
      <c r="EP91" s="33">
        <v>4665</v>
      </c>
      <c r="EQ91" s="33">
        <v>4690</v>
      </c>
      <c r="ER91" s="8">
        <v>234200</v>
      </c>
      <c r="ES91"/>
      <c r="ET91" s="31">
        <v>44237</v>
      </c>
      <c r="EU91" s="32">
        <v>0</v>
      </c>
      <c r="EV91" s="33">
        <v>1718</v>
      </c>
      <c r="EW91" s="33">
        <v>1736</v>
      </c>
      <c r="EX91" s="33">
        <v>1709</v>
      </c>
      <c r="EY91" s="33">
        <v>1736</v>
      </c>
      <c r="EZ91" s="8">
        <v>185100</v>
      </c>
      <c r="FA91"/>
      <c r="FB91" s="31">
        <v>44237</v>
      </c>
      <c r="FC91" s="32">
        <v>0</v>
      </c>
      <c r="FD91" s="33">
        <v>239</v>
      </c>
      <c r="FE91" s="33">
        <v>239</v>
      </c>
      <c r="FF91" s="33">
        <v>235</v>
      </c>
      <c r="FG91" s="33">
        <v>238</v>
      </c>
      <c r="FH91" s="8">
        <v>31300</v>
      </c>
      <c r="FJ91" s="31">
        <v>44237</v>
      </c>
      <c r="FK91" s="32">
        <v>0</v>
      </c>
      <c r="FL91" s="33">
        <v>1846</v>
      </c>
      <c r="FM91" s="33">
        <v>1896</v>
      </c>
      <c r="FN91" s="33">
        <v>1838</v>
      </c>
      <c r="FO91" s="33">
        <v>1895</v>
      </c>
      <c r="FP91" s="8">
        <v>284300</v>
      </c>
      <c r="FQ91"/>
      <c r="FR91" s="31">
        <v>44237</v>
      </c>
      <c r="FS91" s="32">
        <v>0</v>
      </c>
      <c r="FT91" s="33">
        <v>824</v>
      </c>
      <c r="FU91" s="33">
        <v>842</v>
      </c>
      <c r="FV91" s="33">
        <v>823</v>
      </c>
      <c r="FW91" s="33">
        <v>838</v>
      </c>
      <c r="FX91" s="8">
        <v>6900</v>
      </c>
      <c r="FY91"/>
      <c r="FZ91" s="31">
        <v>44237</v>
      </c>
      <c r="GA91" s="32">
        <v>0</v>
      </c>
      <c r="GB91" s="33">
        <v>610</v>
      </c>
      <c r="GC91" s="33">
        <v>627</v>
      </c>
      <c r="GD91" s="33">
        <v>606</v>
      </c>
      <c r="GE91" s="33">
        <v>619</v>
      </c>
      <c r="GF91" s="8">
        <v>114800</v>
      </c>
      <c r="GG91"/>
      <c r="GH91" s="31">
        <v>44237</v>
      </c>
      <c r="GI91" s="32">
        <v>0</v>
      </c>
      <c r="GJ91" s="33">
        <v>720</v>
      </c>
      <c r="GK91" s="33">
        <v>720</v>
      </c>
      <c r="GL91" s="33">
        <v>714</v>
      </c>
      <c r="GM91" s="33">
        <v>715</v>
      </c>
      <c r="GN91" s="8">
        <v>9500</v>
      </c>
      <c r="GO91"/>
      <c r="GP91" s="31">
        <v>44237</v>
      </c>
      <c r="GQ91" s="32">
        <v>0</v>
      </c>
      <c r="GR91" s="33">
        <v>1820</v>
      </c>
      <c r="GS91" s="33">
        <v>1900</v>
      </c>
      <c r="GT91" s="33">
        <v>1802</v>
      </c>
      <c r="GU91" s="33">
        <v>1837</v>
      </c>
      <c r="GV91" s="8">
        <v>107900</v>
      </c>
      <c r="GW91"/>
      <c r="GX91" s="31">
        <v>44237</v>
      </c>
      <c r="GY91" s="32">
        <v>0</v>
      </c>
      <c r="GZ91" s="33">
        <v>1820</v>
      </c>
      <c r="HA91" s="33">
        <v>1900</v>
      </c>
      <c r="HB91" s="33">
        <v>1802</v>
      </c>
      <c r="HC91" s="33">
        <v>1837</v>
      </c>
      <c r="HD91" s="8">
        <v>107900</v>
      </c>
      <c r="HE91"/>
      <c r="HF91" s="31">
        <v>44237</v>
      </c>
      <c r="HG91" s="32">
        <v>0</v>
      </c>
      <c r="HH91" s="33">
        <v>1659</v>
      </c>
      <c r="HI91" s="33">
        <v>1724</v>
      </c>
      <c r="HJ91" s="33">
        <v>1649</v>
      </c>
      <c r="HK91" s="33">
        <v>1713</v>
      </c>
      <c r="HL91" s="8">
        <v>70100</v>
      </c>
      <c r="HM91"/>
      <c r="HN91" s="31">
        <v>44237</v>
      </c>
      <c r="HO91" s="32">
        <v>0</v>
      </c>
      <c r="HP91" s="33">
        <v>616</v>
      </c>
      <c r="HQ91" s="33">
        <v>640</v>
      </c>
      <c r="HR91" s="33">
        <v>615</v>
      </c>
      <c r="HS91" s="33">
        <v>628</v>
      </c>
      <c r="HT91" s="8">
        <v>151400</v>
      </c>
      <c r="HU91"/>
      <c r="HV91" s="31">
        <v>44237</v>
      </c>
      <c r="HW91" s="32">
        <v>0</v>
      </c>
      <c r="HX91" s="33">
        <v>186</v>
      </c>
      <c r="HY91" s="33">
        <v>190</v>
      </c>
      <c r="HZ91" s="33">
        <v>183</v>
      </c>
      <c r="IA91" s="33">
        <v>190</v>
      </c>
      <c r="IB91" s="8">
        <v>313900</v>
      </c>
      <c r="IC91"/>
      <c r="ID91" s="31">
        <v>44237</v>
      </c>
      <c r="IE91" s="32">
        <v>0</v>
      </c>
      <c r="IF91" s="33">
        <v>1482</v>
      </c>
      <c r="IG91" s="33">
        <v>1495</v>
      </c>
      <c r="IH91" s="33">
        <v>1471</v>
      </c>
      <c r="II91" s="33">
        <v>1471</v>
      </c>
      <c r="IJ91" s="8">
        <v>400</v>
      </c>
    </row>
    <row r="92" spans="6:244">
      <c r="F92" s="31">
        <v>44239</v>
      </c>
      <c r="G92" s="32">
        <v>0</v>
      </c>
      <c r="H92" s="33">
        <v>3120</v>
      </c>
      <c r="I92" s="33">
        <v>3120</v>
      </c>
      <c r="J92" s="33">
        <v>3080</v>
      </c>
      <c r="K92" s="33">
        <v>3080</v>
      </c>
      <c r="L92" s="8">
        <v>22100</v>
      </c>
      <c r="M92"/>
      <c r="N92" s="31">
        <v>44239</v>
      </c>
      <c r="O92" s="32">
        <v>0</v>
      </c>
      <c r="P92" s="33">
        <v>519</v>
      </c>
      <c r="Q92" s="33">
        <v>519</v>
      </c>
      <c r="R92" s="33">
        <v>503</v>
      </c>
      <c r="S92" s="33">
        <v>506</v>
      </c>
      <c r="T92" s="8">
        <v>2182700</v>
      </c>
      <c r="U92"/>
      <c r="V92" s="31">
        <v>44239</v>
      </c>
      <c r="W92" s="32">
        <v>0</v>
      </c>
      <c r="X92" s="33">
        <v>2505</v>
      </c>
      <c r="Y92" s="33">
        <v>2511</v>
      </c>
      <c r="Z92" s="33">
        <v>2461</v>
      </c>
      <c r="AA92" s="33">
        <v>2464</v>
      </c>
      <c r="AB92" s="8">
        <v>227600</v>
      </c>
      <c r="AC92"/>
      <c r="AD92" s="31">
        <v>44239</v>
      </c>
      <c r="AE92" s="32">
        <v>0</v>
      </c>
      <c r="AF92" s="33">
        <v>996</v>
      </c>
      <c r="AG92" s="33">
        <v>1004</v>
      </c>
      <c r="AH92" s="33">
        <v>996</v>
      </c>
      <c r="AI92" s="33">
        <v>999</v>
      </c>
      <c r="AJ92" s="8">
        <v>500</v>
      </c>
      <c r="AK92"/>
      <c r="AL92" s="31">
        <v>44239</v>
      </c>
      <c r="AM92" s="32">
        <v>0</v>
      </c>
      <c r="AN92" s="33">
        <v>1840</v>
      </c>
      <c r="AO92" s="33">
        <v>1872</v>
      </c>
      <c r="AP92" s="33">
        <v>1836</v>
      </c>
      <c r="AQ92" s="33">
        <v>1850</v>
      </c>
      <c r="AR92" s="8">
        <v>190100</v>
      </c>
      <c r="AS92"/>
      <c r="AT92" s="31">
        <v>44239</v>
      </c>
      <c r="AU92" s="32">
        <v>0</v>
      </c>
      <c r="AV92" s="33">
        <v>1565</v>
      </c>
      <c r="AW92" s="33">
        <v>1596</v>
      </c>
      <c r="AX92" s="33">
        <v>1565</v>
      </c>
      <c r="AY92" s="33">
        <v>1592</v>
      </c>
      <c r="AZ92" s="8">
        <v>3000</v>
      </c>
      <c r="BA92"/>
      <c r="BB92" s="31">
        <v>44239</v>
      </c>
      <c r="BC92" s="32">
        <v>0</v>
      </c>
      <c r="BD92" s="33">
        <v>3945</v>
      </c>
      <c r="BE92" s="33">
        <v>3955</v>
      </c>
      <c r="BF92" s="33">
        <v>3885</v>
      </c>
      <c r="BG92" s="33">
        <v>3935</v>
      </c>
      <c r="BH92" s="8">
        <v>62600</v>
      </c>
      <c r="BI92"/>
      <c r="BJ92" s="31">
        <v>44239</v>
      </c>
      <c r="BK92" s="32">
        <v>0</v>
      </c>
      <c r="BL92" s="33">
        <v>2154</v>
      </c>
      <c r="BM92" s="33">
        <v>2163</v>
      </c>
      <c r="BN92" s="33">
        <v>2148</v>
      </c>
      <c r="BO92" s="33">
        <v>2150</v>
      </c>
      <c r="BP92" s="8">
        <v>101800</v>
      </c>
      <c r="BQ92"/>
      <c r="BR92" s="31">
        <v>44239</v>
      </c>
      <c r="BS92" s="32">
        <v>0</v>
      </c>
      <c r="BT92" s="33">
        <v>1224</v>
      </c>
      <c r="BU92" s="33">
        <v>1224</v>
      </c>
      <c r="BV92" s="33">
        <v>1203</v>
      </c>
      <c r="BW92" s="33">
        <v>1205</v>
      </c>
      <c r="BX92" s="8">
        <v>2800</v>
      </c>
      <c r="BY92"/>
      <c r="BZ92" s="31">
        <v>44239</v>
      </c>
      <c r="CA92" s="32">
        <v>0</v>
      </c>
      <c r="CB92" s="33">
        <v>3265</v>
      </c>
      <c r="CC92" s="33">
        <v>3270</v>
      </c>
      <c r="CD92" s="33">
        <v>3215</v>
      </c>
      <c r="CE92" s="33">
        <v>3230</v>
      </c>
      <c r="CF92" s="8">
        <v>4400</v>
      </c>
      <c r="CH92" s="31">
        <v>44239</v>
      </c>
      <c r="CI92" s="32">
        <v>0</v>
      </c>
      <c r="CJ92" s="33">
        <v>908</v>
      </c>
      <c r="CK92" s="33">
        <v>908</v>
      </c>
      <c r="CL92" s="33">
        <v>903</v>
      </c>
      <c r="CM92" s="33">
        <v>903</v>
      </c>
      <c r="CN92" s="8">
        <v>1100</v>
      </c>
      <c r="CO92"/>
      <c r="CP92" s="31">
        <v>44239</v>
      </c>
      <c r="CQ92" s="32">
        <v>0</v>
      </c>
      <c r="CR92" s="33">
        <v>2400</v>
      </c>
      <c r="CS92" s="33">
        <v>2408</v>
      </c>
      <c r="CT92" s="33">
        <v>2383</v>
      </c>
      <c r="CU92" s="33">
        <v>2408</v>
      </c>
      <c r="CV92" s="8">
        <v>2100</v>
      </c>
      <c r="CW92"/>
      <c r="CX92" s="31">
        <v>44239</v>
      </c>
      <c r="CY92" s="32">
        <v>0</v>
      </c>
      <c r="CZ92" s="33">
        <v>702</v>
      </c>
      <c r="DA92" s="33">
        <v>705</v>
      </c>
      <c r="DB92" s="33">
        <v>700</v>
      </c>
      <c r="DC92" s="33">
        <v>702</v>
      </c>
      <c r="DD92" s="8">
        <v>10300</v>
      </c>
      <c r="DE92"/>
      <c r="DF92" s="31">
        <v>44239</v>
      </c>
      <c r="DG92" s="32">
        <v>0</v>
      </c>
      <c r="DH92" s="33">
        <v>366</v>
      </c>
      <c r="DI92" s="33">
        <v>430</v>
      </c>
      <c r="DJ92" s="33">
        <v>350</v>
      </c>
      <c r="DK92" s="33">
        <v>397</v>
      </c>
      <c r="DL92" s="8">
        <v>6173600</v>
      </c>
      <c r="DM92"/>
      <c r="DN92" s="31">
        <v>44239</v>
      </c>
      <c r="DO92" s="32">
        <v>0</v>
      </c>
      <c r="DP92" s="33">
        <v>620</v>
      </c>
      <c r="DQ92" s="33">
        <v>626</v>
      </c>
      <c r="DR92" s="33">
        <v>619</v>
      </c>
      <c r="DS92" s="33">
        <v>621</v>
      </c>
      <c r="DT92" s="8">
        <v>8300</v>
      </c>
      <c r="DU92"/>
      <c r="DV92" s="31">
        <v>44239</v>
      </c>
      <c r="DW92" s="32">
        <v>0</v>
      </c>
      <c r="DX92" s="33">
        <v>4130</v>
      </c>
      <c r="DY92" s="33">
        <v>4240</v>
      </c>
      <c r="DZ92" s="33">
        <v>4100</v>
      </c>
      <c r="EA92" s="33">
        <v>4225</v>
      </c>
      <c r="EB92" s="8">
        <v>279600</v>
      </c>
      <c r="EC92"/>
      <c r="ED92" s="31">
        <v>44239</v>
      </c>
      <c r="EE92" s="32">
        <v>0</v>
      </c>
      <c r="EF92" s="33">
        <v>2248</v>
      </c>
      <c r="EG92" s="33">
        <v>2279</v>
      </c>
      <c r="EH92" s="33">
        <v>2203</v>
      </c>
      <c r="EI92" s="33">
        <v>2240</v>
      </c>
      <c r="EJ92" s="8">
        <v>74700</v>
      </c>
      <c r="EK92"/>
      <c r="EL92" s="31">
        <v>44239</v>
      </c>
      <c r="EM92" s="32">
        <v>0</v>
      </c>
      <c r="EN92" s="33">
        <v>4775</v>
      </c>
      <c r="EO92" s="33">
        <v>4870</v>
      </c>
      <c r="EP92" s="33">
        <v>4695</v>
      </c>
      <c r="EQ92" s="33">
        <v>4825</v>
      </c>
      <c r="ER92" s="8">
        <v>497600</v>
      </c>
      <c r="ES92"/>
      <c r="ET92" s="31">
        <v>44239</v>
      </c>
      <c r="EU92" s="32">
        <v>0</v>
      </c>
      <c r="EV92" s="33">
        <v>1780</v>
      </c>
      <c r="EW92" s="33">
        <v>1813</v>
      </c>
      <c r="EX92" s="33">
        <v>1778</v>
      </c>
      <c r="EY92" s="33">
        <v>1785</v>
      </c>
      <c r="EZ92" s="8">
        <v>416700</v>
      </c>
      <c r="FA92"/>
      <c r="FB92" s="31">
        <v>44239</v>
      </c>
      <c r="FC92" s="32">
        <v>0</v>
      </c>
      <c r="FD92" s="33">
        <v>238</v>
      </c>
      <c r="FE92" s="33">
        <v>238</v>
      </c>
      <c r="FF92" s="33">
        <v>234</v>
      </c>
      <c r="FG92" s="33">
        <v>236</v>
      </c>
      <c r="FH92" s="8">
        <v>37000</v>
      </c>
      <c r="FJ92" s="31">
        <v>44239</v>
      </c>
      <c r="FK92" s="32">
        <v>0</v>
      </c>
      <c r="FL92" s="33">
        <v>1904</v>
      </c>
      <c r="FM92" s="33">
        <v>1918</v>
      </c>
      <c r="FN92" s="33">
        <v>1884</v>
      </c>
      <c r="FO92" s="33">
        <v>1904</v>
      </c>
      <c r="FP92" s="8">
        <v>214300</v>
      </c>
      <c r="FQ92"/>
      <c r="FR92" s="31">
        <v>44239</v>
      </c>
      <c r="FS92" s="32">
        <v>0</v>
      </c>
      <c r="FT92" s="33">
        <v>849</v>
      </c>
      <c r="FU92" s="33">
        <v>849</v>
      </c>
      <c r="FV92" s="33">
        <v>839</v>
      </c>
      <c r="FW92" s="33">
        <v>843</v>
      </c>
      <c r="FX92" s="8">
        <v>17500</v>
      </c>
      <c r="FY92"/>
      <c r="FZ92" s="31">
        <v>44239</v>
      </c>
      <c r="GA92" s="32">
        <v>0</v>
      </c>
      <c r="GB92" s="33">
        <v>610</v>
      </c>
      <c r="GC92" s="33">
        <v>639</v>
      </c>
      <c r="GD92" s="33">
        <v>610</v>
      </c>
      <c r="GE92" s="33">
        <v>636</v>
      </c>
      <c r="GF92" s="8">
        <v>173200</v>
      </c>
      <c r="GG92"/>
      <c r="GH92" s="31">
        <v>44239</v>
      </c>
      <c r="GI92" s="32">
        <v>0</v>
      </c>
      <c r="GJ92" s="33">
        <v>714</v>
      </c>
      <c r="GK92" s="33">
        <v>719</v>
      </c>
      <c r="GL92" s="33">
        <v>714</v>
      </c>
      <c r="GM92" s="33">
        <v>714</v>
      </c>
      <c r="GN92" s="8">
        <v>13900</v>
      </c>
      <c r="GO92"/>
      <c r="GP92" s="31">
        <v>44239</v>
      </c>
      <c r="GQ92" s="32">
        <v>0</v>
      </c>
      <c r="GR92" s="33">
        <v>1900</v>
      </c>
      <c r="GS92" s="33">
        <v>2029</v>
      </c>
      <c r="GT92" s="33">
        <v>1867</v>
      </c>
      <c r="GU92" s="33">
        <v>1908</v>
      </c>
      <c r="GV92" s="8">
        <v>180000</v>
      </c>
      <c r="GW92"/>
      <c r="GX92" s="31">
        <v>44239</v>
      </c>
      <c r="GY92" s="32">
        <v>0</v>
      </c>
      <c r="GZ92" s="33">
        <v>1900</v>
      </c>
      <c r="HA92" s="33">
        <v>2029</v>
      </c>
      <c r="HB92" s="33">
        <v>1867</v>
      </c>
      <c r="HC92" s="33">
        <v>1908</v>
      </c>
      <c r="HD92" s="8">
        <v>180000</v>
      </c>
      <c r="HE92"/>
      <c r="HF92" s="31">
        <v>44239</v>
      </c>
      <c r="HG92" s="32">
        <v>0</v>
      </c>
      <c r="HH92" s="33">
        <v>1719</v>
      </c>
      <c r="HI92" s="33">
        <v>1719</v>
      </c>
      <c r="HJ92" s="33">
        <v>1656</v>
      </c>
      <c r="HK92" s="33">
        <v>1680</v>
      </c>
      <c r="HL92" s="8">
        <v>38300</v>
      </c>
      <c r="HM92"/>
      <c r="HN92" s="31">
        <v>44239</v>
      </c>
      <c r="HO92" s="32">
        <v>0</v>
      </c>
      <c r="HP92" s="33">
        <v>629</v>
      </c>
      <c r="HQ92" s="33">
        <v>657</v>
      </c>
      <c r="HR92" s="33">
        <v>618</v>
      </c>
      <c r="HS92" s="33">
        <v>656</v>
      </c>
      <c r="HT92" s="8">
        <v>256000</v>
      </c>
      <c r="HU92"/>
      <c r="HV92" s="31">
        <v>44239</v>
      </c>
      <c r="HW92" s="32">
        <v>0</v>
      </c>
      <c r="HX92" s="33">
        <v>194</v>
      </c>
      <c r="HY92" s="33">
        <v>199</v>
      </c>
      <c r="HZ92" s="33">
        <v>189</v>
      </c>
      <c r="IA92" s="33">
        <v>196</v>
      </c>
      <c r="IB92" s="8">
        <v>743900</v>
      </c>
      <c r="IC92"/>
      <c r="ID92" s="31">
        <v>44239</v>
      </c>
      <c r="IE92" s="32">
        <v>0</v>
      </c>
      <c r="IF92" s="33">
        <v>1462</v>
      </c>
      <c r="IG92" s="33">
        <v>1500</v>
      </c>
      <c r="IH92" s="33">
        <v>1462</v>
      </c>
      <c r="II92" s="33">
        <v>1500</v>
      </c>
      <c r="IJ92" s="8">
        <v>300</v>
      </c>
    </row>
    <row r="93" spans="6:244">
      <c r="F93" s="31">
        <v>44242</v>
      </c>
      <c r="G93" s="32">
        <v>0</v>
      </c>
      <c r="H93" s="33">
        <v>3055</v>
      </c>
      <c r="I93" s="33">
        <v>3080</v>
      </c>
      <c r="J93" s="33">
        <v>3050</v>
      </c>
      <c r="K93" s="33">
        <v>3070</v>
      </c>
      <c r="L93" s="8">
        <v>25600</v>
      </c>
      <c r="M93"/>
      <c r="N93" s="31">
        <v>44242</v>
      </c>
      <c r="O93" s="32">
        <v>0</v>
      </c>
      <c r="P93" s="33">
        <v>511</v>
      </c>
      <c r="Q93" s="33">
        <v>513</v>
      </c>
      <c r="R93" s="33">
        <v>506</v>
      </c>
      <c r="S93" s="33">
        <v>510</v>
      </c>
      <c r="T93" s="8">
        <v>1384500</v>
      </c>
      <c r="U93"/>
      <c r="V93" s="31">
        <v>44242</v>
      </c>
      <c r="W93" s="32">
        <v>0</v>
      </c>
      <c r="X93" s="33">
        <v>2499</v>
      </c>
      <c r="Y93" s="33">
        <v>2508</v>
      </c>
      <c r="Z93" s="33">
        <v>2476</v>
      </c>
      <c r="AA93" s="33">
        <v>2488</v>
      </c>
      <c r="AB93" s="8">
        <v>110400</v>
      </c>
      <c r="AC93"/>
      <c r="AD93" s="31">
        <v>44242</v>
      </c>
      <c r="AE93" s="32">
        <v>0</v>
      </c>
      <c r="AF93" s="33">
        <v>1011</v>
      </c>
      <c r="AG93" s="33">
        <v>1011</v>
      </c>
      <c r="AH93" s="33">
        <v>1000</v>
      </c>
      <c r="AI93" s="33">
        <v>1010</v>
      </c>
      <c r="AJ93" s="8">
        <v>900</v>
      </c>
      <c r="AK93"/>
      <c r="AL93" s="31">
        <v>44242</v>
      </c>
      <c r="AM93" s="32">
        <v>0</v>
      </c>
      <c r="AN93" s="33">
        <v>1850</v>
      </c>
      <c r="AO93" s="33">
        <v>1858</v>
      </c>
      <c r="AP93" s="33">
        <v>1840</v>
      </c>
      <c r="AQ93" s="33">
        <v>1843</v>
      </c>
      <c r="AR93" s="8">
        <v>84000</v>
      </c>
      <c r="AS93"/>
      <c r="AT93" s="31">
        <v>44242</v>
      </c>
      <c r="AU93" s="32">
        <v>0</v>
      </c>
      <c r="AV93" s="33">
        <v>1600</v>
      </c>
      <c r="AW93" s="33">
        <v>1600</v>
      </c>
      <c r="AX93" s="33">
        <v>1585</v>
      </c>
      <c r="AY93" s="33">
        <v>1596</v>
      </c>
      <c r="AZ93" s="8">
        <v>8600</v>
      </c>
      <c r="BA93"/>
      <c r="BB93" s="31">
        <v>44242</v>
      </c>
      <c r="BC93" s="32">
        <v>0</v>
      </c>
      <c r="BD93" s="33">
        <v>3970</v>
      </c>
      <c r="BE93" s="33">
        <v>4000</v>
      </c>
      <c r="BF93" s="33">
        <v>3915</v>
      </c>
      <c r="BG93" s="33">
        <v>3985</v>
      </c>
      <c r="BH93" s="8">
        <v>75900</v>
      </c>
      <c r="BI93"/>
      <c r="BJ93" s="31">
        <v>44242</v>
      </c>
      <c r="BK93" s="32">
        <v>0</v>
      </c>
      <c r="BL93" s="33">
        <v>2151</v>
      </c>
      <c r="BM93" s="33">
        <v>2155</v>
      </c>
      <c r="BN93" s="33">
        <v>2133</v>
      </c>
      <c r="BO93" s="33">
        <v>2149</v>
      </c>
      <c r="BP93" s="8">
        <v>105900</v>
      </c>
      <c r="BQ93"/>
      <c r="BR93" s="31">
        <v>44242</v>
      </c>
      <c r="BS93" s="32">
        <v>0</v>
      </c>
      <c r="BT93" s="33">
        <v>1203</v>
      </c>
      <c r="BU93" s="33">
        <v>1209</v>
      </c>
      <c r="BV93" s="33">
        <v>1200</v>
      </c>
      <c r="BW93" s="33">
        <v>1209</v>
      </c>
      <c r="BX93" s="8">
        <v>5500</v>
      </c>
      <c r="BY93"/>
      <c r="BZ93" s="31">
        <v>44242</v>
      </c>
      <c r="CA93" s="32">
        <v>0</v>
      </c>
      <c r="CB93" s="33">
        <v>3275</v>
      </c>
      <c r="CC93" s="33">
        <v>3290</v>
      </c>
      <c r="CD93" s="33">
        <v>3260</v>
      </c>
      <c r="CE93" s="33">
        <v>3280</v>
      </c>
      <c r="CF93" s="8">
        <v>2800</v>
      </c>
      <c r="CH93" s="31">
        <v>44242</v>
      </c>
      <c r="CI93" s="32">
        <v>0</v>
      </c>
      <c r="CJ93" s="33">
        <v>903</v>
      </c>
      <c r="CK93" s="33">
        <v>908</v>
      </c>
      <c r="CL93" s="33">
        <v>903</v>
      </c>
      <c r="CM93" s="33">
        <v>906</v>
      </c>
      <c r="CN93" s="8">
        <v>2000</v>
      </c>
      <c r="CO93"/>
      <c r="CP93" s="31">
        <v>44242</v>
      </c>
      <c r="CQ93" s="32">
        <v>0</v>
      </c>
      <c r="CR93" s="33">
        <v>2412</v>
      </c>
      <c r="CS93" s="33">
        <v>2453</v>
      </c>
      <c r="CT93" s="33">
        <v>2412</v>
      </c>
      <c r="CU93" s="33">
        <v>2449</v>
      </c>
      <c r="CV93" s="8">
        <v>2800</v>
      </c>
      <c r="CW93"/>
      <c r="CX93" s="31">
        <v>44242</v>
      </c>
      <c r="CY93" s="32">
        <v>0</v>
      </c>
      <c r="CZ93" s="33">
        <v>688</v>
      </c>
      <c r="DA93" s="33">
        <v>700</v>
      </c>
      <c r="DB93" s="33">
        <v>676</v>
      </c>
      <c r="DC93" s="33">
        <v>692</v>
      </c>
      <c r="DD93" s="8">
        <v>21800</v>
      </c>
      <c r="DE93"/>
      <c r="DF93" s="31">
        <v>44242</v>
      </c>
      <c r="DG93" s="32">
        <v>0</v>
      </c>
      <c r="DH93" s="33">
        <v>401</v>
      </c>
      <c r="DI93" s="33">
        <v>407</v>
      </c>
      <c r="DJ93" s="33">
        <v>357</v>
      </c>
      <c r="DK93" s="33">
        <v>367</v>
      </c>
      <c r="DL93" s="8">
        <v>1345600</v>
      </c>
      <c r="DM93"/>
      <c r="DN93" s="31">
        <v>44242</v>
      </c>
      <c r="DO93" s="32">
        <v>0</v>
      </c>
      <c r="DP93" s="33">
        <v>620</v>
      </c>
      <c r="DQ93" s="33">
        <v>625</v>
      </c>
      <c r="DR93" s="33">
        <v>619</v>
      </c>
      <c r="DS93" s="33">
        <v>619</v>
      </c>
      <c r="DT93" s="8">
        <v>8500</v>
      </c>
      <c r="DU93"/>
      <c r="DV93" s="31">
        <v>44242</v>
      </c>
      <c r="DW93" s="32">
        <v>0</v>
      </c>
      <c r="DX93" s="33">
        <v>4180</v>
      </c>
      <c r="DY93" s="33">
        <v>4230</v>
      </c>
      <c r="DZ93" s="33">
        <v>4120</v>
      </c>
      <c r="EA93" s="33">
        <v>4195</v>
      </c>
      <c r="EB93" s="8">
        <v>145100</v>
      </c>
      <c r="EC93"/>
      <c r="ED93" s="31">
        <v>44242</v>
      </c>
      <c r="EE93" s="32">
        <v>0</v>
      </c>
      <c r="EF93" s="33">
        <v>2258</v>
      </c>
      <c r="EG93" s="33">
        <v>2297</v>
      </c>
      <c r="EH93" s="33">
        <v>2220</v>
      </c>
      <c r="EI93" s="33">
        <v>2260</v>
      </c>
      <c r="EJ93" s="8">
        <v>44900</v>
      </c>
      <c r="EK93"/>
      <c r="EL93" s="31">
        <v>44242</v>
      </c>
      <c r="EM93" s="32">
        <v>0</v>
      </c>
      <c r="EN93" s="33">
        <v>4870</v>
      </c>
      <c r="EO93" s="33">
        <v>4870</v>
      </c>
      <c r="EP93" s="33">
        <v>4760</v>
      </c>
      <c r="EQ93" s="33">
        <v>4820</v>
      </c>
      <c r="ER93" s="8">
        <v>302500</v>
      </c>
      <c r="ES93"/>
      <c r="ET93" s="31">
        <v>44242</v>
      </c>
      <c r="EU93" s="32">
        <v>0</v>
      </c>
      <c r="EV93" s="33">
        <v>1778</v>
      </c>
      <c r="EW93" s="33">
        <v>1778</v>
      </c>
      <c r="EX93" s="33">
        <v>1747</v>
      </c>
      <c r="EY93" s="33">
        <v>1749</v>
      </c>
      <c r="EZ93" s="8">
        <v>312500</v>
      </c>
      <c r="FA93"/>
      <c r="FB93" s="31">
        <v>44242</v>
      </c>
      <c r="FC93" s="32">
        <v>0</v>
      </c>
      <c r="FD93" s="33">
        <v>237</v>
      </c>
      <c r="FE93" s="33">
        <v>238</v>
      </c>
      <c r="FF93" s="33">
        <v>235</v>
      </c>
      <c r="FG93" s="33">
        <v>236</v>
      </c>
      <c r="FH93" s="8">
        <v>20300</v>
      </c>
      <c r="FJ93" s="31">
        <v>44242</v>
      </c>
      <c r="FK93" s="32">
        <v>0</v>
      </c>
      <c r="FL93" s="33">
        <v>1900</v>
      </c>
      <c r="FM93" s="33">
        <v>1948</v>
      </c>
      <c r="FN93" s="33">
        <v>1898</v>
      </c>
      <c r="FO93" s="33">
        <v>1945</v>
      </c>
      <c r="FP93" s="8">
        <v>208600</v>
      </c>
      <c r="FQ93"/>
      <c r="FR93" s="31">
        <v>44242</v>
      </c>
      <c r="FS93" s="32">
        <v>0</v>
      </c>
      <c r="FT93" s="33">
        <v>841</v>
      </c>
      <c r="FU93" s="33">
        <v>844</v>
      </c>
      <c r="FV93" s="33">
        <v>832</v>
      </c>
      <c r="FW93" s="33">
        <v>833</v>
      </c>
      <c r="FX93" s="8">
        <v>24400</v>
      </c>
      <c r="FY93"/>
      <c r="FZ93" s="31">
        <v>44242</v>
      </c>
      <c r="GA93" s="32">
        <v>0</v>
      </c>
      <c r="GB93" s="33">
        <v>636</v>
      </c>
      <c r="GC93" s="33">
        <v>664</v>
      </c>
      <c r="GD93" s="33">
        <v>636</v>
      </c>
      <c r="GE93" s="33">
        <v>655</v>
      </c>
      <c r="GF93" s="8">
        <v>130800</v>
      </c>
      <c r="GG93"/>
      <c r="GH93" s="31">
        <v>44242</v>
      </c>
      <c r="GI93" s="32">
        <v>0</v>
      </c>
      <c r="GJ93" s="33">
        <v>718</v>
      </c>
      <c r="GK93" s="33">
        <v>722</v>
      </c>
      <c r="GL93" s="33">
        <v>712</v>
      </c>
      <c r="GM93" s="33">
        <v>719</v>
      </c>
      <c r="GN93" s="8">
        <v>34600</v>
      </c>
      <c r="GO93"/>
      <c r="GP93" s="31">
        <v>44242</v>
      </c>
      <c r="GQ93" s="32">
        <v>0</v>
      </c>
      <c r="GR93" s="33">
        <v>1902</v>
      </c>
      <c r="GS93" s="33">
        <v>1938</v>
      </c>
      <c r="GT93" s="33">
        <v>1860</v>
      </c>
      <c r="GU93" s="33">
        <v>1882</v>
      </c>
      <c r="GV93" s="8">
        <v>55800</v>
      </c>
      <c r="GW93"/>
      <c r="GX93" s="31">
        <v>44242</v>
      </c>
      <c r="GY93" s="32">
        <v>0</v>
      </c>
      <c r="GZ93" s="33">
        <v>1902</v>
      </c>
      <c r="HA93" s="33">
        <v>1938</v>
      </c>
      <c r="HB93" s="33">
        <v>1860</v>
      </c>
      <c r="HC93" s="33">
        <v>1882</v>
      </c>
      <c r="HD93" s="8">
        <v>55800</v>
      </c>
      <c r="HE93"/>
      <c r="HF93" s="31">
        <v>44242</v>
      </c>
      <c r="HG93" s="32">
        <v>0</v>
      </c>
      <c r="HH93" s="33">
        <v>1694</v>
      </c>
      <c r="HI93" s="33">
        <v>1694</v>
      </c>
      <c r="HJ93" s="33">
        <v>1647</v>
      </c>
      <c r="HK93" s="33">
        <v>1686</v>
      </c>
      <c r="HL93" s="8">
        <v>28000</v>
      </c>
      <c r="HM93"/>
      <c r="HN93" s="31">
        <v>44242</v>
      </c>
      <c r="HO93" s="32">
        <v>0</v>
      </c>
      <c r="HP93" s="33">
        <v>661</v>
      </c>
      <c r="HQ93" s="33">
        <v>675</v>
      </c>
      <c r="HR93" s="33">
        <v>639</v>
      </c>
      <c r="HS93" s="33">
        <v>641</v>
      </c>
      <c r="HT93" s="8">
        <v>206200</v>
      </c>
      <c r="HU93"/>
      <c r="HV93" s="31">
        <v>44242</v>
      </c>
      <c r="HW93" s="32">
        <v>0</v>
      </c>
      <c r="HX93" s="33">
        <v>181</v>
      </c>
      <c r="HY93" s="33">
        <v>185</v>
      </c>
      <c r="HZ93" s="33">
        <v>176</v>
      </c>
      <c r="IA93" s="33">
        <v>180</v>
      </c>
      <c r="IB93" s="8">
        <v>1197500</v>
      </c>
      <c r="IC93"/>
      <c r="ID93" s="31">
        <v>44242</v>
      </c>
      <c r="IE93" s="32">
        <v>0</v>
      </c>
      <c r="IF93" s="33">
        <v>1520</v>
      </c>
      <c r="IG93" s="33">
        <v>1610</v>
      </c>
      <c r="IH93" s="33">
        <v>1520</v>
      </c>
      <c r="II93" s="33">
        <v>1588</v>
      </c>
      <c r="IJ93" s="8">
        <v>2400</v>
      </c>
    </row>
    <row r="94" spans="6:244">
      <c r="F94" s="31">
        <v>44243</v>
      </c>
      <c r="G94" s="32">
        <v>0</v>
      </c>
      <c r="H94" s="33">
        <v>3070</v>
      </c>
      <c r="I94" s="33">
        <v>3075</v>
      </c>
      <c r="J94" s="33">
        <v>3060</v>
      </c>
      <c r="K94" s="33">
        <v>3065</v>
      </c>
      <c r="L94" s="8">
        <v>9100</v>
      </c>
      <c r="M94"/>
      <c r="N94" s="31">
        <v>44243</v>
      </c>
      <c r="O94" s="32">
        <v>0</v>
      </c>
      <c r="P94" s="33">
        <v>507</v>
      </c>
      <c r="Q94" s="33">
        <v>508</v>
      </c>
      <c r="R94" s="33">
        <v>497</v>
      </c>
      <c r="S94" s="33">
        <v>505</v>
      </c>
      <c r="T94" s="8">
        <v>2377800</v>
      </c>
      <c r="U94"/>
      <c r="V94" s="31">
        <v>44243</v>
      </c>
      <c r="W94" s="32">
        <v>0</v>
      </c>
      <c r="X94" s="33">
        <v>2486</v>
      </c>
      <c r="Y94" s="33">
        <v>2489</v>
      </c>
      <c r="Z94" s="33">
        <v>2467</v>
      </c>
      <c r="AA94" s="33">
        <v>2477</v>
      </c>
      <c r="AB94" s="8">
        <v>120600</v>
      </c>
      <c r="AC94"/>
      <c r="AD94" s="31">
        <v>44243</v>
      </c>
      <c r="AE94" s="32">
        <v>0</v>
      </c>
      <c r="AF94" s="33">
        <v>996</v>
      </c>
      <c r="AG94" s="33">
        <v>996</v>
      </c>
      <c r="AH94" s="33">
        <v>992</v>
      </c>
      <c r="AI94" s="33">
        <v>992</v>
      </c>
      <c r="AJ94" s="8">
        <v>700</v>
      </c>
      <c r="AK94"/>
      <c r="AL94" s="31">
        <v>44243</v>
      </c>
      <c r="AM94" s="32">
        <v>0</v>
      </c>
      <c r="AN94" s="33">
        <v>1843</v>
      </c>
      <c r="AO94" s="33">
        <v>1849</v>
      </c>
      <c r="AP94" s="33">
        <v>1786</v>
      </c>
      <c r="AQ94" s="33">
        <v>1816</v>
      </c>
      <c r="AR94" s="8">
        <v>181500</v>
      </c>
      <c r="AS94"/>
      <c r="AT94" s="31">
        <v>44243</v>
      </c>
      <c r="AU94" s="32">
        <v>0</v>
      </c>
      <c r="AV94" s="33">
        <v>1596</v>
      </c>
      <c r="AW94" s="33">
        <v>1597</v>
      </c>
      <c r="AX94" s="33">
        <v>1581</v>
      </c>
      <c r="AY94" s="33">
        <v>1597</v>
      </c>
      <c r="AZ94" s="8">
        <v>2900</v>
      </c>
      <c r="BA94"/>
      <c r="BB94" s="31">
        <v>44243</v>
      </c>
      <c r="BC94" s="32">
        <v>0</v>
      </c>
      <c r="BD94" s="33">
        <v>4000</v>
      </c>
      <c r="BE94" s="33">
        <v>4025</v>
      </c>
      <c r="BF94" s="33">
        <v>3950</v>
      </c>
      <c r="BG94" s="33">
        <v>3980</v>
      </c>
      <c r="BH94" s="8">
        <v>92900</v>
      </c>
      <c r="BI94"/>
      <c r="BJ94" s="31">
        <v>44243</v>
      </c>
      <c r="BK94" s="32">
        <v>0</v>
      </c>
      <c r="BL94" s="33">
        <v>2152</v>
      </c>
      <c r="BM94" s="33">
        <v>2164</v>
      </c>
      <c r="BN94" s="33">
        <v>2143</v>
      </c>
      <c r="BO94" s="33">
        <v>2154</v>
      </c>
      <c r="BP94" s="8">
        <v>92000</v>
      </c>
      <c r="BQ94"/>
      <c r="BR94" s="31">
        <v>44243</v>
      </c>
      <c r="BS94" s="32">
        <v>0</v>
      </c>
      <c r="BT94" s="33">
        <v>1205</v>
      </c>
      <c r="BU94" s="33">
        <v>1210</v>
      </c>
      <c r="BV94" s="33">
        <v>1190</v>
      </c>
      <c r="BW94" s="33">
        <v>1190</v>
      </c>
      <c r="BX94" s="8">
        <v>6600</v>
      </c>
      <c r="BY94"/>
      <c r="BZ94" s="31">
        <v>44243</v>
      </c>
      <c r="CA94" s="32">
        <v>0</v>
      </c>
      <c r="CB94" s="33">
        <v>3295</v>
      </c>
      <c r="CC94" s="33">
        <v>3295</v>
      </c>
      <c r="CD94" s="33">
        <v>3280</v>
      </c>
      <c r="CE94" s="33">
        <v>3295</v>
      </c>
      <c r="CF94" s="8">
        <v>2800</v>
      </c>
      <c r="CH94" s="31">
        <v>44243</v>
      </c>
      <c r="CI94" s="32">
        <v>0</v>
      </c>
      <c r="CJ94" s="33">
        <v>903</v>
      </c>
      <c r="CK94" s="33">
        <v>910</v>
      </c>
      <c r="CL94" s="33">
        <v>903</v>
      </c>
      <c r="CM94" s="33">
        <v>910</v>
      </c>
      <c r="CN94" s="8">
        <v>2100</v>
      </c>
      <c r="CO94"/>
      <c r="CP94" s="31">
        <v>44243</v>
      </c>
      <c r="CQ94" s="32">
        <v>0</v>
      </c>
      <c r="CR94" s="33">
        <v>2450</v>
      </c>
      <c r="CS94" s="33">
        <v>2453</v>
      </c>
      <c r="CT94" s="33">
        <v>2433</v>
      </c>
      <c r="CU94" s="33">
        <v>2450</v>
      </c>
      <c r="CV94" s="8">
        <v>2300</v>
      </c>
      <c r="CW94"/>
      <c r="CX94" s="31">
        <v>44243</v>
      </c>
      <c r="CY94" s="32">
        <v>0</v>
      </c>
      <c r="CZ94" s="33">
        <v>685</v>
      </c>
      <c r="DA94" s="33">
        <v>690</v>
      </c>
      <c r="DB94" s="33">
        <v>676</v>
      </c>
      <c r="DC94" s="33">
        <v>680</v>
      </c>
      <c r="DD94" s="8">
        <v>83700</v>
      </c>
      <c r="DE94"/>
      <c r="DF94" s="31">
        <v>44243</v>
      </c>
      <c r="DG94" s="32">
        <v>0</v>
      </c>
      <c r="DH94" s="33">
        <v>341</v>
      </c>
      <c r="DI94" s="33">
        <v>380</v>
      </c>
      <c r="DJ94" s="33">
        <v>338</v>
      </c>
      <c r="DK94" s="33">
        <v>353</v>
      </c>
      <c r="DL94" s="8">
        <v>1272600</v>
      </c>
      <c r="DM94"/>
      <c r="DN94" s="31">
        <v>44243</v>
      </c>
      <c r="DO94" s="32">
        <v>0</v>
      </c>
      <c r="DP94" s="33">
        <v>621</v>
      </c>
      <c r="DQ94" s="33">
        <v>625</v>
      </c>
      <c r="DR94" s="33">
        <v>619</v>
      </c>
      <c r="DS94" s="33">
        <v>625</v>
      </c>
      <c r="DT94" s="8">
        <v>5600</v>
      </c>
      <c r="DU94"/>
      <c r="DV94" s="31">
        <v>44243</v>
      </c>
      <c r="DW94" s="32">
        <v>0</v>
      </c>
      <c r="DX94" s="33">
        <v>4135</v>
      </c>
      <c r="DY94" s="33">
        <v>4250</v>
      </c>
      <c r="DZ94" s="33">
        <v>4110</v>
      </c>
      <c r="EA94" s="33">
        <v>4160</v>
      </c>
      <c r="EB94" s="8">
        <v>157600</v>
      </c>
      <c r="EC94"/>
      <c r="ED94" s="31">
        <v>44243</v>
      </c>
      <c r="EE94" s="32">
        <v>0</v>
      </c>
      <c r="EF94" s="33">
        <v>2250</v>
      </c>
      <c r="EG94" s="33">
        <v>2290</v>
      </c>
      <c r="EH94" s="33">
        <v>2230</v>
      </c>
      <c r="EI94" s="33">
        <v>2248</v>
      </c>
      <c r="EJ94" s="8">
        <v>53000</v>
      </c>
      <c r="EK94"/>
      <c r="EL94" s="31">
        <v>44243</v>
      </c>
      <c r="EM94" s="32">
        <v>0</v>
      </c>
      <c r="EN94" s="33">
        <v>4805</v>
      </c>
      <c r="EO94" s="33">
        <v>4805</v>
      </c>
      <c r="EP94" s="33">
        <v>4740</v>
      </c>
      <c r="EQ94" s="33">
        <v>4775</v>
      </c>
      <c r="ER94" s="8">
        <v>324200</v>
      </c>
      <c r="ES94"/>
      <c r="ET94" s="31">
        <v>44243</v>
      </c>
      <c r="EU94" s="32">
        <v>0</v>
      </c>
      <c r="EV94" s="33">
        <v>1759</v>
      </c>
      <c r="EW94" s="33">
        <v>1759</v>
      </c>
      <c r="EX94" s="33">
        <v>1726</v>
      </c>
      <c r="EY94" s="33">
        <v>1734</v>
      </c>
      <c r="EZ94" s="8">
        <v>215800</v>
      </c>
      <c r="FA94"/>
      <c r="FB94" s="31">
        <v>44243</v>
      </c>
      <c r="FC94" s="32">
        <v>0</v>
      </c>
      <c r="FD94" s="33">
        <v>236</v>
      </c>
      <c r="FE94" s="33">
        <v>236</v>
      </c>
      <c r="FF94" s="33">
        <v>234</v>
      </c>
      <c r="FG94" s="33">
        <v>234</v>
      </c>
      <c r="FH94" s="8">
        <v>17700</v>
      </c>
      <c r="FJ94" s="31">
        <v>44243</v>
      </c>
      <c r="FK94" s="32">
        <v>0</v>
      </c>
      <c r="FL94" s="33">
        <v>1963</v>
      </c>
      <c r="FM94" s="33">
        <v>2033</v>
      </c>
      <c r="FN94" s="33">
        <v>1962</v>
      </c>
      <c r="FO94" s="33">
        <v>2015</v>
      </c>
      <c r="FP94" s="8">
        <v>417500</v>
      </c>
      <c r="FQ94"/>
      <c r="FR94" s="31">
        <v>44243</v>
      </c>
      <c r="FS94" s="32">
        <v>0</v>
      </c>
      <c r="FT94" s="33">
        <v>834</v>
      </c>
      <c r="FU94" s="33">
        <v>840</v>
      </c>
      <c r="FV94" s="33">
        <v>810</v>
      </c>
      <c r="FW94" s="33">
        <v>811</v>
      </c>
      <c r="FX94" s="8">
        <v>25100</v>
      </c>
      <c r="FY94"/>
      <c r="FZ94" s="31">
        <v>44243</v>
      </c>
      <c r="GA94" s="32">
        <v>0</v>
      </c>
      <c r="GB94" s="33">
        <v>656</v>
      </c>
      <c r="GC94" s="33">
        <v>656</v>
      </c>
      <c r="GD94" s="33">
        <v>620</v>
      </c>
      <c r="GE94" s="33">
        <v>630</v>
      </c>
      <c r="GF94" s="8">
        <v>140500</v>
      </c>
      <c r="GG94"/>
      <c r="GH94" s="31">
        <v>44243</v>
      </c>
      <c r="GI94" s="32">
        <v>0</v>
      </c>
      <c r="GJ94" s="33">
        <v>719</v>
      </c>
      <c r="GK94" s="33">
        <v>721</v>
      </c>
      <c r="GL94" s="33">
        <v>712</v>
      </c>
      <c r="GM94" s="33">
        <v>719</v>
      </c>
      <c r="GN94" s="8">
        <v>24000</v>
      </c>
      <c r="GO94"/>
      <c r="GP94" s="31">
        <v>44243</v>
      </c>
      <c r="GQ94" s="32">
        <v>0</v>
      </c>
      <c r="GR94" s="33">
        <v>1881</v>
      </c>
      <c r="GS94" s="33">
        <v>1925</v>
      </c>
      <c r="GT94" s="33">
        <v>1878</v>
      </c>
      <c r="GU94" s="33">
        <v>1897</v>
      </c>
      <c r="GV94" s="8">
        <v>49300</v>
      </c>
      <c r="GW94"/>
      <c r="GX94" s="31">
        <v>44243</v>
      </c>
      <c r="GY94" s="32">
        <v>0</v>
      </c>
      <c r="GZ94" s="33">
        <v>1881</v>
      </c>
      <c r="HA94" s="33">
        <v>1925</v>
      </c>
      <c r="HB94" s="33">
        <v>1878</v>
      </c>
      <c r="HC94" s="33">
        <v>1897</v>
      </c>
      <c r="HD94" s="8">
        <v>49300</v>
      </c>
      <c r="HE94"/>
      <c r="HF94" s="31">
        <v>44243</v>
      </c>
      <c r="HG94" s="32">
        <v>0</v>
      </c>
      <c r="HH94" s="33">
        <v>1673</v>
      </c>
      <c r="HI94" s="33">
        <v>1694</v>
      </c>
      <c r="HJ94" s="33">
        <v>1664</v>
      </c>
      <c r="HK94" s="33">
        <v>1675</v>
      </c>
      <c r="HL94" s="8">
        <v>26100</v>
      </c>
      <c r="HM94"/>
      <c r="HN94" s="31">
        <v>44243</v>
      </c>
      <c r="HO94" s="32">
        <v>0</v>
      </c>
      <c r="HP94" s="33">
        <v>643</v>
      </c>
      <c r="HQ94" s="33">
        <v>661</v>
      </c>
      <c r="HR94" s="33">
        <v>605</v>
      </c>
      <c r="HS94" s="33">
        <v>613</v>
      </c>
      <c r="HT94" s="8">
        <v>144000</v>
      </c>
      <c r="HU94"/>
      <c r="HV94" s="31">
        <v>44243</v>
      </c>
      <c r="HW94" s="32">
        <v>0</v>
      </c>
      <c r="HX94" s="33">
        <v>179</v>
      </c>
      <c r="HY94" s="33">
        <v>180</v>
      </c>
      <c r="HZ94" s="33">
        <v>178</v>
      </c>
      <c r="IA94" s="33">
        <v>179</v>
      </c>
      <c r="IB94" s="8">
        <v>274600</v>
      </c>
      <c r="IC94"/>
      <c r="ID94" s="31">
        <v>44243</v>
      </c>
      <c r="IE94" s="32">
        <v>0</v>
      </c>
      <c r="IF94" s="33">
        <v>1600</v>
      </c>
      <c r="IG94" s="33">
        <v>1620</v>
      </c>
      <c r="IH94" s="33">
        <v>1600</v>
      </c>
      <c r="II94" s="33">
        <v>1620</v>
      </c>
      <c r="IJ94" s="8">
        <v>1600</v>
      </c>
    </row>
    <row r="95" spans="6:244">
      <c r="F95" s="31">
        <v>44244</v>
      </c>
      <c r="G95" s="32">
        <v>0</v>
      </c>
      <c r="H95" s="33">
        <v>3060</v>
      </c>
      <c r="I95" s="33">
        <v>3095</v>
      </c>
      <c r="J95" s="33">
        <v>3060</v>
      </c>
      <c r="K95" s="33">
        <v>3065</v>
      </c>
      <c r="L95" s="8">
        <v>14600</v>
      </c>
      <c r="M95"/>
      <c r="N95" s="31">
        <v>44244</v>
      </c>
      <c r="O95" s="32">
        <v>0</v>
      </c>
      <c r="P95" s="33">
        <v>504</v>
      </c>
      <c r="Q95" s="33">
        <v>511</v>
      </c>
      <c r="R95" s="33">
        <v>503</v>
      </c>
      <c r="S95" s="33">
        <v>506</v>
      </c>
      <c r="T95" s="8">
        <v>1425900</v>
      </c>
      <c r="U95"/>
      <c r="V95" s="31">
        <v>44244</v>
      </c>
      <c r="W95" s="32">
        <v>0</v>
      </c>
      <c r="X95" s="33">
        <v>2474</v>
      </c>
      <c r="Y95" s="33">
        <v>2490</v>
      </c>
      <c r="Z95" s="33">
        <v>2470</v>
      </c>
      <c r="AA95" s="33">
        <v>2472</v>
      </c>
      <c r="AB95" s="8">
        <v>82600</v>
      </c>
      <c r="AC95"/>
      <c r="AD95" s="31">
        <v>44244</v>
      </c>
      <c r="AE95" s="32">
        <v>0</v>
      </c>
      <c r="AF95" s="33">
        <v>991</v>
      </c>
      <c r="AG95" s="33">
        <v>997</v>
      </c>
      <c r="AH95" s="33">
        <v>991</v>
      </c>
      <c r="AI95" s="33">
        <v>995</v>
      </c>
      <c r="AJ95" s="8">
        <v>600</v>
      </c>
      <c r="AK95"/>
      <c r="AL95" s="31">
        <v>44244</v>
      </c>
      <c r="AM95" s="32">
        <v>0</v>
      </c>
      <c r="AN95" s="33">
        <v>1800</v>
      </c>
      <c r="AO95" s="33">
        <v>1810</v>
      </c>
      <c r="AP95" s="33">
        <v>1786</v>
      </c>
      <c r="AQ95" s="33">
        <v>1793</v>
      </c>
      <c r="AR95" s="8">
        <v>127600</v>
      </c>
      <c r="AS95"/>
      <c r="AT95" s="31">
        <v>44244</v>
      </c>
      <c r="AU95" s="32">
        <v>0</v>
      </c>
      <c r="AV95" s="33">
        <v>1588</v>
      </c>
      <c r="AW95" s="33">
        <v>1598</v>
      </c>
      <c r="AX95" s="33">
        <v>1584</v>
      </c>
      <c r="AY95" s="33">
        <v>1590</v>
      </c>
      <c r="AZ95" s="8">
        <v>2000</v>
      </c>
      <c r="BA95"/>
      <c r="BB95" s="31">
        <v>44244</v>
      </c>
      <c r="BC95" s="32">
        <v>0</v>
      </c>
      <c r="BD95" s="33">
        <v>4000</v>
      </c>
      <c r="BE95" s="33">
        <v>4020</v>
      </c>
      <c r="BF95" s="33">
        <v>3960</v>
      </c>
      <c r="BG95" s="33">
        <v>3980</v>
      </c>
      <c r="BH95" s="8">
        <v>70500</v>
      </c>
      <c r="BI95"/>
      <c r="BJ95" s="31">
        <v>44244</v>
      </c>
      <c r="BK95" s="32">
        <v>0</v>
      </c>
      <c r="BL95" s="33">
        <v>2143</v>
      </c>
      <c r="BM95" s="33">
        <v>2151</v>
      </c>
      <c r="BN95" s="33">
        <v>2134</v>
      </c>
      <c r="BO95" s="33">
        <v>2149</v>
      </c>
      <c r="BP95" s="8">
        <v>61300</v>
      </c>
      <c r="BQ95"/>
      <c r="BR95" s="31">
        <v>44244</v>
      </c>
      <c r="BS95" s="32">
        <v>0</v>
      </c>
      <c r="BT95" s="33">
        <v>1220</v>
      </c>
      <c r="BU95" s="33">
        <v>1223</v>
      </c>
      <c r="BV95" s="33">
        <v>1202</v>
      </c>
      <c r="BW95" s="33">
        <v>1206</v>
      </c>
      <c r="BX95" s="8">
        <v>8100</v>
      </c>
      <c r="BY95"/>
      <c r="BZ95" s="31">
        <v>44244</v>
      </c>
      <c r="CA95" s="32">
        <v>0</v>
      </c>
      <c r="CB95" s="33">
        <v>3290</v>
      </c>
      <c r="CC95" s="33">
        <v>3300</v>
      </c>
      <c r="CD95" s="33">
        <v>3275</v>
      </c>
      <c r="CE95" s="33">
        <v>3295</v>
      </c>
      <c r="CF95" s="8">
        <v>4500</v>
      </c>
      <c r="CH95" s="31">
        <v>44244</v>
      </c>
      <c r="CI95" s="32">
        <v>0</v>
      </c>
      <c r="CJ95" s="33">
        <v>910</v>
      </c>
      <c r="CK95" s="33">
        <v>915</v>
      </c>
      <c r="CL95" s="33">
        <v>910</v>
      </c>
      <c r="CM95" s="33">
        <v>910</v>
      </c>
      <c r="CN95" s="8">
        <v>3600</v>
      </c>
      <c r="CO95"/>
      <c r="CP95" s="31">
        <v>44244</v>
      </c>
      <c r="CQ95" s="32">
        <v>0</v>
      </c>
      <c r="CR95" s="33">
        <v>2455</v>
      </c>
      <c r="CS95" s="33">
        <v>2463</v>
      </c>
      <c r="CT95" s="33">
        <v>2437</v>
      </c>
      <c r="CU95" s="33">
        <v>2457</v>
      </c>
      <c r="CV95" s="8">
        <v>2200</v>
      </c>
      <c r="CW95"/>
      <c r="CX95" s="31">
        <v>44244</v>
      </c>
      <c r="CY95" s="32">
        <v>0</v>
      </c>
      <c r="CZ95" s="33">
        <v>679</v>
      </c>
      <c r="DA95" s="33">
        <v>682</v>
      </c>
      <c r="DB95" s="33">
        <v>675</v>
      </c>
      <c r="DC95" s="33">
        <v>677</v>
      </c>
      <c r="DD95" s="8">
        <v>7700</v>
      </c>
      <c r="DE95"/>
      <c r="DF95" s="31">
        <v>44244</v>
      </c>
      <c r="DG95" s="32">
        <v>0</v>
      </c>
      <c r="DH95" s="33">
        <v>354</v>
      </c>
      <c r="DI95" s="33">
        <v>378</v>
      </c>
      <c r="DJ95" s="33">
        <v>342</v>
      </c>
      <c r="DK95" s="33">
        <v>358</v>
      </c>
      <c r="DL95" s="8">
        <v>1063400</v>
      </c>
      <c r="DM95"/>
      <c r="DN95" s="31">
        <v>44244</v>
      </c>
      <c r="DO95" s="32">
        <v>0</v>
      </c>
      <c r="DP95" s="33">
        <v>628</v>
      </c>
      <c r="DQ95" s="33">
        <v>638</v>
      </c>
      <c r="DR95" s="33">
        <v>627</v>
      </c>
      <c r="DS95" s="33">
        <v>637</v>
      </c>
      <c r="DT95" s="8">
        <v>28600</v>
      </c>
      <c r="DU95"/>
      <c r="DV95" s="31">
        <v>44244</v>
      </c>
      <c r="DW95" s="32">
        <v>0</v>
      </c>
      <c r="DX95" s="33">
        <v>4100</v>
      </c>
      <c r="DY95" s="33">
        <v>4150</v>
      </c>
      <c r="DZ95" s="33">
        <v>4030</v>
      </c>
      <c r="EA95" s="33">
        <v>4075</v>
      </c>
      <c r="EB95" s="8">
        <v>209800</v>
      </c>
      <c r="EC95"/>
      <c r="ED95" s="31">
        <v>44244</v>
      </c>
      <c r="EE95" s="32">
        <v>0</v>
      </c>
      <c r="EF95" s="33">
        <v>2248</v>
      </c>
      <c r="EG95" s="33">
        <v>2286</v>
      </c>
      <c r="EH95" s="33">
        <v>2243</v>
      </c>
      <c r="EI95" s="33">
        <v>2271</v>
      </c>
      <c r="EJ95" s="8">
        <v>29000</v>
      </c>
      <c r="EK95"/>
      <c r="EL95" s="31">
        <v>44244</v>
      </c>
      <c r="EM95" s="32">
        <v>0</v>
      </c>
      <c r="EN95" s="33">
        <v>4790</v>
      </c>
      <c r="EO95" s="33">
        <v>4815</v>
      </c>
      <c r="EP95" s="33">
        <v>4735</v>
      </c>
      <c r="EQ95" s="33">
        <v>4780</v>
      </c>
      <c r="ER95" s="8">
        <v>232000</v>
      </c>
      <c r="ES95"/>
      <c r="ET95" s="31">
        <v>44244</v>
      </c>
      <c r="EU95" s="32">
        <v>0</v>
      </c>
      <c r="EV95" s="33">
        <v>1731</v>
      </c>
      <c r="EW95" s="33">
        <v>1735</v>
      </c>
      <c r="EX95" s="33">
        <v>1701</v>
      </c>
      <c r="EY95" s="33">
        <v>1705</v>
      </c>
      <c r="EZ95" s="8">
        <v>259600</v>
      </c>
      <c r="FA95"/>
      <c r="FB95" s="31">
        <v>44244</v>
      </c>
      <c r="FC95" s="32">
        <v>0</v>
      </c>
      <c r="FD95" s="33">
        <v>234</v>
      </c>
      <c r="FE95" s="33">
        <v>237</v>
      </c>
      <c r="FF95" s="33">
        <v>234</v>
      </c>
      <c r="FG95" s="33">
        <v>237</v>
      </c>
      <c r="FH95" s="8">
        <v>18500</v>
      </c>
      <c r="FJ95" s="31">
        <v>44244</v>
      </c>
      <c r="FK95" s="32">
        <v>0</v>
      </c>
      <c r="FL95" s="33">
        <v>1994</v>
      </c>
      <c r="FM95" s="33">
        <v>2023</v>
      </c>
      <c r="FN95" s="33">
        <v>1966</v>
      </c>
      <c r="FO95" s="33">
        <v>1979</v>
      </c>
      <c r="FP95" s="8">
        <v>245200</v>
      </c>
      <c r="FQ95"/>
      <c r="FR95" s="31">
        <v>44244</v>
      </c>
      <c r="FS95" s="32">
        <v>0</v>
      </c>
      <c r="FT95" s="33">
        <v>812</v>
      </c>
      <c r="FU95" s="33">
        <v>825</v>
      </c>
      <c r="FV95" s="33">
        <v>812</v>
      </c>
      <c r="FW95" s="33">
        <v>817</v>
      </c>
      <c r="FX95" s="8">
        <v>16500</v>
      </c>
      <c r="FY95"/>
      <c r="FZ95" s="31">
        <v>44244</v>
      </c>
      <c r="GA95" s="32">
        <v>0</v>
      </c>
      <c r="GB95" s="33">
        <v>630</v>
      </c>
      <c r="GC95" s="33">
        <v>631</v>
      </c>
      <c r="GD95" s="33">
        <v>617</v>
      </c>
      <c r="GE95" s="33">
        <v>626</v>
      </c>
      <c r="GF95" s="8">
        <v>59300</v>
      </c>
      <c r="GG95"/>
      <c r="GH95" s="31">
        <v>44244</v>
      </c>
      <c r="GI95" s="32">
        <v>0</v>
      </c>
      <c r="GJ95" s="33">
        <v>715</v>
      </c>
      <c r="GK95" s="33">
        <v>720</v>
      </c>
      <c r="GL95" s="33">
        <v>715</v>
      </c>
      <c r="GM95" s="33">
        <v>715</v>
      </c>
      <c r="GN95" s="8">
        <v>12000</v>
      </c>
      <c r="GO95"/>
      <c r="GP95" s="31">
        <v>44244</v>
      </c>
      <c r="GQ95" s="32">
        <v>0</v>
      </c>
      <c r="GR95" s="33">
        <v>1901</v>
      </c>
      <c r="GS95" s="33">
        <v>1901</v>
      </c>
      <c r="GT95" s="33">
        <v>1837</v>
      </c>
      <c r="GU95" s="33">
        <v>1856</v>
      </c>
      <c r="GV95" s="8">
        <v>36100</v>
      </c>
      <c r="GW95"/>
      <c r="GX95" s="31">
        <v>44244</v>
      </c>
      <c r="GY95" s="32">
        <v>0</v>
      </c>
      <c r="GZ95" s="33">
        <v>1901</v>
      </c>
      <c r="HA95" s="33">
        <v>1901</v>
      </c>
      <c r="HB95" s="33">
        <v>1837</v>
      </c>
      <c r="HC95" s="33">
        <v>1856</v>
      </c>
      <c r="HD95" s="8">
        <v>36100</v>
      </c>
      <c r="HE95"/>
      <c r="HF95" s="31">
        <v>44244</v>
      </c>
      <c r="HG95" s="32">
        <v>0</v>
      </c>
      <c r="HH95" s="33">
        <v>1692</v>
      </c>
      <c r="HI95" s="33">
        <v>1781</v>
      </c>
      <c r="HJ95" s="33">
        <v>1688</v>
      </c>
      <c r="HK95" s="33">
        <v>1765</v>
      </c>
      <c r="HL95" s="8">
        <v>84800</v>
      </c>
      <c r="HM95"/>
      <c r="HN95" s="31">
        <v>44244</v>
      </c>
      <c r="HO95" s="32">
        <v>0</v>
      </c>
      <c r="HP95" s="33">
        <v>620</v>
      </c>
      <c r="HQ95" s="33">
        <v>649</v>
      </c>
      <c r="HR95" s="33">
        <v>620</v>
      </c>
      <c r="HS95" s="33">
        <v>645</v>
      </c>
      <c r="HT95" s="8">
        <v>83200</v>
      </c>
      <c r="HU95"/>
      <c r="HV95" s="31">
        <v>44244</v>
      </c>
      <c r="HW95" s="32">
        <v>0</v>
      </c>
      <c r="HX95" s="33">
        <v>179</v>
      </c>
      <c r="HY95" s="33">
        <v>186</v>
      </c>
      <c r="HZ95" s="33">
        <v>176</v>
      </c>
      <c r="IA95" s="33">
        <v>182</v>
      </c>
      <c r="IB95" s="8">
        <v>691000</v>
      </c>
      <c r="IC95"/>
      <c r="ID95" s="31">
        <v>44244</v>
      </c>
      <c r="IE95" s="32">
        <v>0</v>
      </c>
      <c r="IF95" s="33">
        <v>1620</v>
      </c>
      <c r="IG95" s="33">
        <v>1620</v>
      </c>
      <c r="IH95" s="33">
        <v>1548</v>
      </c>
      <c r="II95" s="33">
        <v>1548</v>
      </c>
      <c r="IJ95" s="8">
        <v>400</v>
      </c>
    </row>
    <row r="96" spans="6:244">
      <c r="F96" s="31">
        <v>44245</v>
      </c>
      <c r="G96" s="32">
        <v>0</v>
      </c>
      <c r="H96" s="33">
        <v>3070</v>
      </c>
      <c r="I96" s="33">
        <v>3085</v>
      </c>
      <c r="J96" s="33">
        <v>3050</v>
      </c>
      <c r="K96" s="33">
        <v>3060</v>
      </c>
      <c r="L96" s="8">
        <v>14100</v>
      </c>
      <c r="M96"/>
      <c r="N96" s="31">
        <v>44245</v>
      </c>
      <c r="O96" s="32">
        <v>0</v>
      </c>
      <c r="P96" s="33">
        <v>506</v>
      </c>
      <c r="Q96" s="33">
        <v>507</v>
      </c>
      <c r="R96" s="33">
        <v>487</v>
      </c>
      <c r="S96" s="33">
        <v>495</v>
      </c>
      <c r="T96" s="8">
        <v>2976200</v>
      </c>
      <c r="U96"/>
      <c r="V96" s="31">
        <v>44245</v>
      </c>
      <c r="W96" s="32">
        <v>0</v>
      </c>
      <c r="X96" s="33">
        <v>2496</v>
      </c>
      <c r="Y96" s="33">
        <v>2500</v>
      </c>
      <c r="Z96" s="33">
        <v>2431</v>
      </c>
      <c r="AA96" s="33">
        <v>2444</v>
      </c>
      <c r="AB96" s="8">
        <v>193600</v>
      </c>
      <c r="AC96"/>
      <c r="AD96" s="31">
        <v>44245</v>
      </c>
      <c r="AE96" s="32">
        <v>0</v>
      </c>
      <c r="AF96" s="33">
        <v>980</v>
      </c>
      <c r="AG96" s="33">
        <v>981</v>
      </c>
      <c r="AH96" s="33">
        <v>963</v>
      </c>
      <c r="AI96" s="33">
        <v>968</v>
      </c>
      <c r="AJ96" s="8">
        <v>3100</v>
      </c>
      <c r="AK96"/>
      <c r="AL96" s="31">
        <v>44245</v>
      </c>
      <c r="AM96" s="32">
        <v>0</v>
      </c>
      <c r="AN96" s="33">
        <v>1791</v>
      </c>
      <c r="AO96" s="33">
        <v>1792</v>
      </c>
      <c r="AP96" s="33">
        <v>1732</v>
      </c>
      <c r="AQ96" s="33">
        <v>1741</v>
      </c>
      <c r="AR96" s="8">
        <v>236600</v>
      </c>
      <c r="AS96"/>
      <c r="AT96" s="31">
        <v>44245</v>
      </c>
      <c r="AU96" s="32">
        <v>0</v>
      </c>
      <c r="AV96" s="33">
        <v>1588</v>
      </c>
      <c r="AW96" s="33">
        <v>1588</v>
      </c>
      <c r="AX96" s="33">
        <v>1576</v>
      </c>
      <c r="AY96" s="33">
        <v>1580</v>
      </c>
      <c r="AZ96" s="8">
        <v>2500</v>
      </c>
      <c r="BA96"/>
      <c r="BB96" s="31">
        <v>44245</v>
      </c>
      <c r="BC96" s="32">
        <v>0</v>
      </c>
      <c r="BD96" s="33">
        <v>3980</v>
      </c>
      <c r="BE96" s="33">
        <v>4045</v>
      </c>
      <c r="BF96" s="33">
        <v>3960</v>
      </c>
      <c r="BG96" s="33">
        <v>4025</v>
      </c>
      <c r="BH96" s="8">
        <v>84200</v>
      </c>
      <c r="BI96"/>
      <c r="BJ96" s="31">
        <v>44245</v>
      </c>
      <c r="BK96" s="32">
        <v>0</v>
      </c>
      <c r="BL96" s="33">
        <v>2149</v>
      </c>
      <c r="BM96" s="33">
        <v>2150</v>
      </c>
      <c r="BN96" s="33">
        <v>2127</v>
      </c>
      <c r="BO96" s="33">
        <v>2146</v>
      </c>
      <c r="BP96" s="8">
        <v>117000</v>
      </c>
      <c r="BQ96"/>
      <c r="BR96" s="31">
        <v>44245</v>
      </c>
      <c r="BS96" s="32">
        <v>0</v>
      </c>
      <c r="BT96" s="33">
        <v>1206</v>
      </c>
      <c r="BU96" s="33">
        <v>1221</v>
      </c>
      <c r="BV96" s="33">
        <v>1203</v>
      </c>
      <c r="BW96" s="33">
        <v>1215</v>
      </c>
      <c r="BX96" s="8">
        <v>2700</v>
      </c>
      <c r="BY96"/>
      <c r="BZ96" s="31">
        <v>44245</v>
      </c>
      <c r="CA96" s="32">
        <v>0</v>
      </c>
      <c r="CB96" s="33">
        <v>3300</v>
      </c>
      <c r="CC96" s="33">
        <v>3305</v>
      </c>
      <c r="CD96" s="33">
        <v>3275</v>
      </c>
      <c r="CE96" s="33">
        <v>3275</v>
      </c>
      <c r="CF96" s="8">
        <v>1100</v>
      </c>
      <c r="CH96" s="31">
        <v>44245</v>
      </c>
      <c r="CI96" s="32">
        <v>0</v>
      </c>
      <c r="CJ96" s="33">
        <v>909</v>
      </c>
      <c r="CK96" s="33">
        <v>911</v>
      </c>
      <c r="CL96" s="33">
        <v>909</v>
      </c>
      <c r="CM96" s="33">
        <v>911</v>
      </c>
      <c r="CN96" s="8">
        <v>600</v>
      </c>
      <c r="CO96"/>
      <c r="CP96" s="31">
        <v>44245</v>
      </c>
      <c r="CQ96" s="32">
        <v>0</v>
      </c>
      <c r="CR96" s="33">
        <v>2461</v>
      </c>
      <c r="CS96" s="33">
        <v>2500</v>
      </c>
      <c r="CT96" s="33">
        <v>2456</v>
      </c>
      <c r="CU96" s="33">
        <v>2500</v>
      </c>
      <c r="CV96" s="8">
        <v>3500</v>
      </c>
      <c r="CW96"/>
      <c r="CX96" s="31">
        <v>44245</v>
      </c>
      <c r="CY96" s="32">
        <v>0</v>
      </c>
      <c r="CZ96" s="33">
        <v>677</v>
      </c>
      <c r="DA96" s="33">
        <v>680</v>
      </c>
      <c r="DB96" s="33">
        <v>676</v>
      </c>
      <c r="DC96" s="33">
        <v>676</v>
      </c>
      <c r="DD96" s="8">
        <v>7100</v>
      </c>
      <c r="DE96"/>
      <c r="DF96" s="31">
        <v>44245</v>
      </c>
      <c r="DG96" s="32">
        <v>0</v>
      </c>
      <c r="DH96" s="33">
        <v>401</v>
      </c>
      <c r="DI96" s="33">
        <v>415</v>
      </c>
      <c r="DJ96" s="33">
        <v>360</v>
      </c>
      <c r="DK96" s="33">
        <v>368</v>
      </c>
      <c r="DL96" s="8">
        <v>1610700</v>
      </c>
      <c r="DM96"/>
      <c r="DN96" s="31">
        <v>44245</v>
      </c>
      <c r="DO96" s="32">
        <v>0</v>
      </c>
      <c r="DP96" s="33">
        <v>630</v>
      </c>
      <c r="DQ96" s="33">
        <v>635</v>
      </c>
      <c r="DR96" s="33">
        <v>624</v>
      </c>
      <c r="DS96" s="33">
        <v>625</v>
      </c>
      <c r="DT96" s="8">
        <v>11400</v>
      </c>
      <c r="DU96"/>
      <c r="DV96" s="31">
        <v>44245</v>
      </c>
      <c r="DW96" s="32">
        <v>0</v>
      </c>
      <c r="DX96" s="33">
        <v>4035</v>
      </c>
      <c r="DY96" s="33">
        <v>4050</v>
      </c>
      <c r="DZ96" s="33">
        <v>3880</v>
      </c>
      <c r="EA96" s="33">
        <v>3900</v>
      </c>
      <c r="EB96" s="8">
        <v>382900</v>
      </c>
      <c r="EC96"/>
      <c r="ED96" s="31">
        <v>44245</v>
      </c>
      <c r="EE96" s="32">
        <v>0</v>
      </c>
      <c r="EF96" s="33">
        <v>2248</v>
      </c>
      <c r="EG96" s="33">
        <v>2248</v>
      </c>
      <c r="EH96" s="33">
        <v>2202</v>
      </c>
      <c r="EI96" s="33">
        <v>2208</v>
      </c>
      <c r="EJ96" s="8">
        <v>19500</v>
      </c>
      <c r="EK96"/>
      <c r="EL96" s="31">
        <v>44245</v>
      </c>
      <c r="EM96" s="32">
        <v>0</v>
      </c>
      <c r="EN96" s="33">
        <v>4735</v>
      </c>
      <c r="EO96" s="33">
        <v>4775</v>
      </c>
      <c r="EP96" s="33">
        <v>4725</v>
      </c>
      <c r="EQ96" s="33">
        <v>4745</v>
      </c>
      <c r="ER96" s="8">
        <v>246500</v>
      </c>
      <c r="ES96"/>
      <c r="ET96" s="31">
        <v>44245</v>
      </c>
      <c r="EU96" s="32">
        <v>0</v>
      </c>
      <c r="EV96" s="33">
        <v>1720</v>
      </c>
      <c r="EW96" s="33">
        <v>1747</v>
      </c>
      <c r="EX96" s="33">
        <v>1717</v>
      </c>
      <c r="EY96" s="33">
        <v>1733</v>
      </c>
      <c r="EZ96" s="8">
        <v>347700</v>
      </c>
      <c r="FA96"/>
      <c r="FB96" s="31">
        <v>44245</v>
      </c>
      <c r="FC96" s="32">
        <v>0</v>
      </c>
      <c r="FD96" s="33">
        <v>238</v>
      </c>
      <c r="FE96" s="33">
        <v>241</v>
      </c>
      <c r="FF96" s="33">
        <v>235</v>
      </c>
      <c r="FG96" s="33">
        <v>240</v>
      </c>
      <c r="FH96" s="8">
        <v>69000</v>
      </c>
      <c r="FJ96" s="31">
        <v>44245</v>
      </c>
      <c r="FK96" s="32">
        <v>0</v>
      </c>
      <c r="FL96" s="33">
        <v>1993</v>
      </c>
      <c r="FM96" s="33">
        <v>1994</v>
      </c>
      <c r="FN96" s="33">
        <v>1907</v>
      </c>
      <c r="FO96" s="33">
        <v>1915</v>
      </c>
      <c r="FP96" s="8">
        <v>246700</v>
      </c>
      <c r="FQ96"/>
      <c r="FR96" s="31">
        <v>44245</v>
      </c>
      <c r="FS96" s="32">
        <v>0</v>
      </c>
      <c r="FT96" s="33">
        <v>820</v>
      </c>
      <c r="FU96" s="33">
        <v>822</v>
      </c>
      <c r="FV96" s="33">
        <v>819</v>
      </c>
      <c r="FW96" s="33">
        <v>819</v>
      </c>
      <c r="FX96" s="8">
        <v>7700</v>
      </c>
      <c r="FY96"/>
      <c r="FZ96" s="31">
        <v>44245</v>
      </c>
      <c r="GA96" s="32">
        <v>0</v>
      </c>
      <c r="GB96" s="33">
        <v>625</v>
      </c>
      <c r="GC96" s="33">
        <v>625</v>
      </c>
      <c r="GD96" s="33">
        <v>617</v>
      </c>
      <c r="GE96" s="33">
        <v>620</v>
      </c>
      <c r="GF96" s="8">
        <v>43600</v>
      </c>
      <c r="GG96"/>
      <c r="GH96" s="31">
        <v>44245</v>
      </c>
      <c r="GI96" s="32">
        <v>0</v>
      </c>
      <c r="GJ96" s="33">
        <v>715</v>
      </c>
      <c r="GK96" s="33">
        <v>718</v>
      </c>
      <c r="GL96" s="33">
        <v>703</v>
      </c>
      <c r="GM96" s="33">
        <v>707</v>
      </c>
      <c r="GN96" s="8">
        <v>31300</v>
      </c>
      <c r="GO96"/>
      <c r="GP96" s="31">
        <v>44245</v>
      </c>
      <c r="GQ96" s="32">
        <v>0</v>
      </c>
      <c r="GR96" s="33">
        <v>1864</v>
      </c>
      <c r="GS96" s="33">
        <v>1877</v>
      </c>
      <c r="GT96" s="33">
        <v>1824</v>
      </c>
      <c r="GU96" s="33">
        <v>1828</v>
      </c>
      <c r="GV96" s="8">
        <v>25200</v>
      </c>
      <c r="GW96"/>
      <c r="GX96" s="31">
        <v>44245</v>
      </c>
      <c r="GY96" s="32">
        <v>0</v>
      </c>
      <c r="GZ96" s="33">
        <v>1864</v>
      </c>
      <c r="HA96" s="33">
        <v>1877</v>
      </c>
      <c r="HB96" s="33">
        <v>1824</v>
      </c>
      <c r="HC96" s="33">
        <v>1828</v>
      </c>
      <c r="HD96" s="8">
        <v>25200</v>
      </c>
      <c r="HE96"/>
      <c r="HF96" s="31">
        <v>44245</v>
      </c>
      <c r="HG96" s="32">
        <v>0</v>
      </c>
      <c r="HH96" s="33">
        <v>1731</v>
      </c>
      <c r="HI96" s="33">
        <v>1733</v>
      </c>
      <c r="HJ96" s="33">
        <v>1672</v>
      </c>
      <c r="HK96" s="33">
        <v>1672</v>
      </c>
      <c r="HL96" s="8">
        <v>47100</v>
      </c>
      <c r="HM96"/>
      <c r="HN96" s="31">
        <v>44245</v>
      </c>
      <c r="HO96" s="32">
        <v>0</v>
      </c>
      <c r="HP96" s="33">
        <v>640</v>
      </c>
      <c r="HQ96" s="33">
        <v>645</v>
      </c>
      <c r="HR96" s="33">
        <v>621</v>
      </c>
      <c r="HS96" s="33">
        <v>621</v>
      </c>
      <c r="HT96" s="8">
        <v>53200</v>
      </c>
      <c r="HU96"/>
      <c r="HV96" s="31">
        <v>44245</v>
      </c>
      <c r="HW96" s="32">
        <v>0</v>
      </c>
      <c r="HX96" s="33">
        <v>183</v>
      </c>
      <c r="HY96" s="33">
        <v>184</v>
      </c>
      <c r="HZ96" s="33">
        <v>178</v>
      </c>
      <c r="IA96" s="33">
        <v>178</v>
      </c>
      <c r="IB96" s="8">
        <v>218800</v>
      </c>
      <c r="IC96"/>
      <c r="ID96" s="31">
        <v>44245</v>
      </c>
      <c r="IE96" s="32">
        <v>0</v>
      </c>
      <c r="IF96" s="33">
        <v>1551</v>
      </c>
      <c r="IG96" s="33">
        <v>1584</v>
      </c>
      <c r="IH96" s="33">
        <v>1551</v>
      </c>
      <c r="II96" s="33">
        <v>1584</v>
      </c>
      <c r="IJ96" s="8">
        <v>600</v>
      </c>
    </row>
    <row r="97" spans="6:244">
      <c r="F97" s="31">
        <v>44246</v>
      </c>
      <c r="G97" s="32">
        <v>0</v>
      </c>
      <c r="H97" s="33">
        <v>3065</v>
      </c>
      <c r="I97" s="33">
        <v>3065</v>
      </c>
      <c r="J97" s="33">
        <v>3030</v>
      </c>
      <c r="K97" s="33">
        <v>3045</v>
      </c>
      <c r="L97" s="8">
        <v>16300</v>
      </c>
      <c r="M97"/>
      <c r="N97" s="31">
        <v>44246</v>
      </c>
      <c r="O97" s="32">
        <v>0</v>
      </c>
      <c r="P97" s="33">
        <v>497</v>
      </c>
      <c r="Q97" s="33">
        <v>500</v>
      </c>
      <c r="R97" s="33">
        <v>495</v>
      </c>
      <c r="S97" s="33">
        <v>497</v>
      </c>
      <c r="T97" s="8">
        <v>1289100</v>
      </c>
      <c r="U97"/>
      <c r="V97" s="31">
        <v>44246</v>
      </c>
      <c r="W97" s="32">
        <v>0</v>
      </c>
      <c r="X97" s="33">
        <v>2441</v>
      </c>
      <c r="Y97" s="33">
        <v>2447</v>
      </c>
      <c r="Z97" s="33">
        <v>2420</v>
      </c>
      <c r="AA97" s="33">
        <v>2430</v>
      </c>
      <c r="AB97" s="8">
        <v>106600</v>
      </c>
      <c r="AC97"/>
      <c r="AD97" s="31">
        <v>44246</v>
      </c>
      <c r="AE97" s="32">
        <v>0</v>
      </c>
      <c r="AF97" s="33">
        <v>956</v>
      </c>
      <c r="AG97" s="33">
        <v>956</v>
      </c>
      <c r="AH97" s="33">
        <v>954</v>
      </c>
      <c r="AI97" s="33">
        <v>954</v>
      </c>
      <c r="AJ97" s="8">
        <v>300</v>
      </c>
      <c r="AK97"/>
      <c r="AL97" s="31">
        <v>44246</v>
      </c>
      <c r="AM97" s="32">
        <v>0</v>
      </c>
      <c r="AN97" s="33">
        <v>1738</v>
      </c>
      <c r="AO97" s="33">
        <v>1760</v>
      </c>
      <c r="AP97" s="33">
        <v>1723</v>
      </c>
      <c r="AQ97" s="33">
        <v>1758</v>
      </c>
      <c r="AR97" s="8">
        <v>119200</v>
      </c>
      <c r="AS97"/>
      <c r="AT97" s="31">
        <v>44246</v>
      </c>
      <c r="AU97" s="32">
        <v>0</v>
      </c>
      <c r="AV97" s="33">
        <v>1580</v>
      </c>
      <c r="AW97" s="33">
        <v>1581</v>
      </c>
      <c r="AX97" s="33">
        <v>1574</v>
      </c>
      <c r="AY97" s="33">
        <v>1577</v>
      </c>
      <c r="AZ97" s="8">
        <v>3400</v>
      </c>
      <c r="BA97"/>
      <c r="BB97" s="31">
        <v>44246</v>
      </c>
      <c r="BC97" s="32">
        <v>0</v>
      </c>
      <c r="BD97" s="33">
        <v>4005</v>
      </c>
      <c r="BE97" s="33">
        <v>4005</v>
      </c>
      <c r="BF97" s="33">
        <v>3905</v>
      </c>
      <c r="BG97" s="33">
        <v>3915</v>
      </c>
      <c r="BH97" s="8">
        <v>64700</v>
      </c>
      <c r="BI97"/>
      <c r="BJ97" s="31">
        <v>44246</v>
      </c>
      <c r="BK97" s="32">
        <v>0</v>
      </c>
      <c r="BL97" s="33">
        <v>2146</v>
      </c>
      <c r="BM97" s="33">
        <v>2158</v>
      </c>
      <c r="BN97" s="33">
        <v>2138</v>
      </c>
      <c r="BO97" s="33">
        <v>2153</v>
      </c>
      <c r="BP97" s="8">
        <v>80000</v>
      </c>
      <c r="BQ97"/>
      <c r="BR97" s="31">
        <v>44246</v>
      </c>
      <c r="BS97" s="32">
        <v>0</v>
      </c>
      <c r="BT97" s="33">
        <v>1206</v>
      </c>
      <c r="BU97" s="33">
        <v>1217</v>
      </c>
      <c r="BV97" s="33">
        <v>1203</v>
      </c>
      <c r="BW97" s="33">
        <v>1207</v>
      </c>
      <c r="BX97" s="8">
        <v>5400</v>
      </c>
      <c r="BY97"/>
      <c r="BZ97" s="31">
        <v>44246</v>
      </c>
      <c r="CA97" s="32">
        <v>0</v>
      </c>
      <c r="CB97" s="33">
        <v>3295</v>
      </c>
      <c r="CC97" s="33">
        <v>3295</v>
      </c>
      <c r="CD97" s="33">
        <v>3265</v>
      </c>
      <c r="CE97" s="33">
        <v>3275</v>
      </c>
      <c r="CF97" s="8">
        <v>3100</v>
      </c>
      <c r="CH97" s="31">
        <v>44246</v>
      </c>
      <c r="CI97" s="32">
        <v>0</v>
      </c>
      <c r="CJ97" s="33">
        <v>912</v>
      </c>
      <c r="CK97" s="33">
        <v>912</v>
      </c>
      <c r="CL97" s="33">
        <v>906</v>
      </c>
      <c r="CM97" s="33">
        <v>906</v>
      </c>
      <c r="CN97" s="8">
        <v>2000</v>
      </c>
      <c r="CO97"/>
      <c r="CP97" s="31">
        <v>44246</v>
      </c>
      <c r="CQ97" s="32">
        <v>0</v>
      </c>
      <c r="CR97" s="33">
        <v>2492</v>
      </c>
      <c r="CS97" s="33">
        <v>2498</v>
      </c>
      <c r="CT97" s="33">
        <v>2450</v>
      </c>
      <c r="CU97" s="33">
        <v>2492</v>
      </c>
      <c r="CV97" s="8">
        <v>3400</v>
      </c>
      <c r="CW97"/>
      <c r="CX97" s="31">
        <v>44246</v>
      </c>
      <c r="CY97" s="32">
        <v>0</v>
      </c>
      <c r="CZ97" s="33">
        <v>676</v>
      </c>
      <c r="DA97" s="33">
        <v>680</v>
      </c>
      <c r="DB97" s="33">
        <v>676</v>
      </c>
      <c r="DC97" s="33">
        <v>680</v>
      </c>
      <c r="DD97" s="8">
        <v>5400</v>
      </c>
      <c r="DE97"/>
      <c r="DF97" s="31">
        <v>44246</v>
      </c>
      <c r="DG97" s="32">
        <v>0</v>
      </c>
      <c r="DH97" s="33">
        <v>365</v>
      </c>
      <c r="DI97" s="33">
        <v>394</v>
      </c>
      <c r="DJ97" s="33">
        <v>350</v>
      </c>
      <c r="DK97" s="33">
        <v>362</v>
      </c>
      <c r="DL97" s="8">
        <v>560600</v>
      </c>
      <c r="DM97"/>
      <c r="DN97" s="31">
        <v>44246</v>
      </c>
      <c r="DO97" s="32">
        <v>0</v>
      </c>
      <c r="DP97" s="33">
        <v>621</v>
      </c>
      <c r="DQ97" s="33">
        <v>625</v>
      </c>
      <c r="DR97" s="33">
        <v>616</v>
      </c>
      <c r="DS97" s="33">
        <v>618</v>
      </c>
      <c r="DT97" s="8">
        <v>11100</v>
      </c>
      <c r="DU97"/>
      <c r="DV97" s="31">
        <v>44246</v>
      </c>
      <c r="DW97" s="32">
        <v>0</v>
      </c>
      <c r="DX97" s="33">
        <v>3785</v>
      </c>
      <c r="DY97" s="33">
        <v>3915</v>
      </c>
      <c r="DZ97" s="33">
        <v>3755</v>
      </c>
      <c r="EA97" s="33">
        <v>3870</v>
      </c>
      <c r="EB97" s="8">
        <v>322000</v>
      </c>
      <c r="EC97"/>
      <c r="ED97" s="31">
        <v>44246</v>
      </c>
      <c r="EE97" s="32">
        <v>0</v>
      </c>
      <c r="EF97" s="33">
        <v>2180</v>
      </c>
      <c r="EG97" s="33">
        <v>2180</v>
      </c>
      <c r="EH97" s="33">
        <v>2139</v>
      </c>
      <c r="EI97" s="33">
        <v>2146</v>
      </c>
      <c r="EJ97" s="8">
        <v>25300</v>
      </c>
      <c r="EK97"/>
      <c r="EL97" s="31">
        <v>44246</v>
      </c>
      <c r="EM97" s="32">
        <v>0</v>
      </c>
      <c r="EN97" s="33">
        <v>4735</v>
      </c>
      <c r="EO97" s="33">
        <v>4815</v>
      </c>
      <c r="EP97" s="33">
        <v>4730</v>
      </c>
      <c r="EQ97" s="33">
        <v>4760</v>
      </c>
      <c r="ER97" s="8">
        <v>247700</v>
      </c>
      <c r="ES97"/>
      <c r="ET97" s="31">
        <v>44246</v>
      </c>
      <c r="EU97" s="32">
        <v>0</v>
      </c>
      <c r="EV97" s="33">
        <v>1727</v>
      </c>
      <c r="EW97" s="33">
        <v>1742</v>
      </c>
      <c r="EX97" s="33">
        <v>1724</v>
      </c>
      <c r="EY97" s="33">
        <v>1738</v>
      </c>
      <c r="EZ97" s="8">
        <v>152600</v>
      </c>
      <c r="FA97"/>
      <c r="FB97" s="31">
        <v>44246</v>
      </c>
      <c r="FC97" s="32">
        <v>0</v>
      </c>
      <c r="FD97" s="33">
        <v>241</v>
      </c>
      <c r="FE97" s="33">
        <v>242</v>
      </c>
      <c r="FF97" s="33">
        <v>234</v>
      </c>
      <c r="FG97" s="33">
        <v>238</v>
      </c>
      <c r="FH97" s="8">
        <v>54900</v>
      </c>
      <c r="FJ97" s="31">
        <v>44246</v>
      </c>
      <c r="FK97" s="32">
        <v>0</v>
      </c>
      <c r="FL97" s="33">
        <v>1895</v>
      </c>
      <c r="FM97" s="33">
        <v>1906</v>
      </c>
      <c r="FN97" s="33">
        <v>1860</v>
      </c>
      <c r="FO97" s="33">
        <v>1896</v>
      </c>
      <c r="FP97" s="8">
        <v>138400</v>
      </c>
      <c r="FQ97"/>
      <c r="FR97" s="31">
        <v>44246</v>
      </c>
      <c r="FS97" s="32">
        <v>0</v>
      </c>
      <c r="FT97" s="33">
        <v>818</v>
      </c>
      <c r="FU97" s="33">
        <v>823</v>
      </c>
      <c r="FV97" s="33">
        <v>816</v>
      </c>
      <c r="FW97" s="33">
        <v>820</v>
      </c>
      <c r="FX97" s="8">
        <v>8900</v>
      </c>
      <c r="FY97"/>
      <c r="FZ97" s="31">
        <v>44246</v>
      </c>
      <c r="GA97" s="32">
        <v>0</v>
      </c>
      <c r="GB97" s="33">
        <v>615</v>
      </c>
      <c r="GC97" s="33">
        <v>620</v>
      </c>
      <c r="GD97" s="33">
        <v>605</v>
      </c>
      <c r="GE97" s="33">
        <v>618</v>
      </c>
      <c r="GF97" s="8">
        <v>62100</v>
      </c>
      <c r="GG97"/>
      <c r="GH97" s="31">
        <v>44246</v>
      </c>
      <c r="GI97" s="32">
        <v>0</v>
      </c>
      <c r="GJ97" s="33">
        <v>703</v>
      </c>
      <c r="GK97" s="33">
        <v>707</v>
      </c>
      <c r="GL97" s="33">
        <v>686</v>
      </c>
      <c r="GM97" s="33">
        <v>695</v>
      </c>
      <c r="GN97" s="8">
        <v>35300</v>
      </c>
      <c r="GO97"/>
      <c r="GP97" s="31">
        <v>44246</v>
      </c>
      <c r="GQ97" s="32">
        <v>0</v>
      </c>
      <c r="GR97" s="33">
        <v>1820</v>
      </c>
      <c r="GS97" s="33">
        <v>1849</v>
      </c>
      <c r="GT97" s="33">
        <v>1800</v>
      </c>
      <c r="GU97" s="33">
        <v>1816</v>
      </c>
      <c r="GV97" s="8">
        <v>16400</v>
      </c>
      <c r="GW97"/>
      <c r="GX97" s="31">
        <v>44246</v>
      </c>
      <c r="GY97" s="32">
        <v>0</v>
      </c>
      <c r="GZ97" s="33">
        <v>1820</v>
      </c>
      <c r="HA97" s="33">
        <v>1849</v>
      </c>
      <c r="HB97" s="33">
        <v>1800</v>
      </c>
      <c r="HC97" s="33">
        <v>1816</v>
      </c>
      <c r="HD97" s="8">
        <v>16400</v>
      </c>
      <c r="HE97"/>
      <c r="HF97" s="31">
        <v>44246</v>
      </c>
      <c r="HG97" s="32">
        <v>0</v>
      </c>
      <c r="HH97" s="33">
        <v>1679</v>
      </c>
      <c r="HI97" s="33">
        <v>1728</v>
      </c>
      <c r="HJ97" s="33">
        <v>1670</v>
      </c>
      <c r="HK97" s="33">
        <v>1722</v>
      </c>
      <c r="HL97" s="8">
        <v>36200</v>
      </c>
      <c r="HM97"/>
      <c r="HN97" s="31">
        <v>44246</v>
      </c>
      <c r="HO97" s="32">
        <v>0</v>
      </c>
      <c r="HP97" s="33">
        <v>607</v>
      </c>
      <c r="HQ97" s="33">
        <v>622</v>
      </c>
      <c r="HR97" s="33">
        <v>590</v>
      </c>
      <c r="HS97" s="33">
        <v>596</v>
      </c>
      <c r="HT97" s="8">
        <v>90400</v>
      </c>
      <c r="HU97"/>
      <c r="HV97" s="31">
        <v>44246</v>
      </c>
      <c r="HW97" s="32">
        <v>0</v>
      </c>
      <c r="HX97" s="33">
        <v>177</v>
      </c>
      <c r="HY97" s="33">
        <v>178</v>
      </c>
      <c r="HZ97" s="33">
        <v>175</v>
      </c>
      <c r="IA97" s="33">
        <v>177</v>
      </c>
      <c r="IB97" s="8">
        <v>230100</v>
      </c>
      <c r="IC97"/>
      <c r="ID97" s="31">
        <v>44246</v>
      </c>
      <c r="IE97" s="32">
        <v>0</v>
      </c>
      <c r="IF97" s="33">
        <v>1595</v>
      </c>
      <c r="IG97" s="33">
        <v>1595</v>
      </c>
      <c r="IH97" s="33">
        <v>1595</v>
      </c>
      <c r="II97" s="33">
        <v>1595</v>
      </c>
      <c r="IJ97" s="8">
        <v>700</v>
      </c>
    </row>
    <row r="98" spans="6:244">
      <c r="F98" s="31"/>
      <c r="G98" s="32"/>
      <c r="H98" s="33"/>
      <c r="I98" s="33"/>
      <c r="J98" s="33"/>
      <c r="K98" s="33"/>
      <c r="L98" s="8"/>
      <c r="M98"/>
      <c r="N98" s="31"/>
      <c r="O98" s="32"/>
      <c r="P98" s="33"/>
      <c r="Q98" s="33"/>
      <c r="R98" s="33"/>
      <c r="S98" s="33"/>
      <c r="T98" s="8"/>
      <c r="U98"/>
      <c r="V98" s="31"/>
      <c r="W98" s="32"/>
      <c r="X98" s="33"/>
      <c r="Y98" s="33"/>
      <c r="Z98" s="33"/>
      <c r="AA98" s="33"/>
      <c r="AB98" s="8"/>
      <c r="AC98"/>
      <c r="AD98" s="31"/>
      <c r="AE98" s="32"/>
      <c r="AF98" s="33"/>
      <c r="AG98" s="33"/>
      <c r="AH98" s="33"/>
      <c r="AI98" s="33"/>
      <c r="AJ98" s="8"/>
      <c r="AK98"/>
      <c r="AL98" s="31"/>
      <c r="AM98" s="32"/>
      <c r="AN98" s="33"/>
      <c r="AO98" s="33"/>
      <c r="AP98" s="33"/>
      <c r="AQ98" s="33"/>
      <c r="AR98" s="8"/>
      <c r="AS98"/>
      <c r="AT98" s="31"/>
      <c r="AU98" s="32"/>
      <c r="AV98" s="33"/>
      <c r="AW98" s="33"/>
      <c r="AX98" s="33"/>
      <c r="AY98" s="33"/>
      <c r="AZ98" s="8"/>
      <c r="BA98"/>
      <c r="BB98" s="31"/>
      <c r="BC98" s="32"/>
      <c r="BD98" s="33"/>
      <c r="BE98" s="33"/>
      <c r="BF98" s="33"/>
      <c r="BG98" s="33"/>
      <c r="BH98" s="8"/>
      <c r="BI98"/>
      <c r="BJ98" s="31"/>
      <c r="BK98" s="32"/>
      <c r="BL98" s="33"/>
      <c r="BM98" s="33"/>
      <c r="BN98" s="33"/>
      <c r="BO98" s="33"/>
      <c r="BP98" s="8"/>
      <c r="BQ98"/>
      <c r="BR98" s="31"/>
      <c r="BS98" s="32"/>
      <c r="BT98" s="33"/>
      <c r="BU98" s="33"/>
      <c r="BV98" s="33"/>
      <c r="BW98" s="33"/>
      <c r="BX98" s="8"/>
      <c r="BY98"/>
      <c r="BZ98" s="31"/>
      <c r="CA98" s="32"/>
      <c r="CB98" s="33"/>
      <c r="CC98" s="33"/>
      <c r="CD98" s="33"/>
      <c r="CE98" s="33"/>
      <c r="CF98" s="8"/>
      <c r="CH98" s="31"/>
      <c r="CI98" s="32"/>
      <c r="CJ98" s="33"/>
      <c r="CK98" s="33"/>
      <c r="CL98" s="33"/>
      <c r="CM98" s="33"/>
      <c r="CN98" s="8"/>
      <c r="CO98"/>
      <c r="CP98" s="31"/>
      <c r="CQ98" s="32"/>
      <c r="CR98" s="33"/>
      <c r="CS98" s="33"/>
      <c r="CT98" s="33"/>
      <c r="CU98" s="33"/>
      <c r="CV98" s="8"/>
      <c r="CW98"/>
      <c r="CX98" s="31"/>
      <c r="CY98" s="32"/>
      <c r="CZ98" s="33"/>
      <c r="DA98" s="33"/>
      <c r="DB98" s="33"/>
      <c r="DC98" s="33"/>
      <c r="DD98" s="8"/>
      <c r="DE98"/>
      <c r="DF98" s="31"/>
      <c r="DG98" s="32"/>
      <c r="DH98" s="33"/>
      <c r="DI98" s="33"/>
      <c r="DJ98" s="33"/>
      <c r="DK98" s="33"/>
      <c r="DL98" s="8"/>
      <c r="DM98"/>
      <c r="DN98" s="31"/>
      <c r="DO98" s="32"/>
      <c r="DP98" s="33"/>
      <c r="DQ98" s="33"/>
      <c r="DR98" s="33"/>
      <c r="DS98" s="33"/>
      <c r="DT98" s="8"/>
      <c r="DU98"/>
      <c r="DV98" s="31"/>
      <c r="DW98" s="32"/>
      <c r="DX98" s="33"/>
      <c r="DY98" s="33"/>
      <c r="DZ98" s="33"/>
      <c r="EA98" s="33"/>
      <c r="EB98" s="8"/>
      <c r="EC98"/>
      <c r="ED98" s="31"/>
      <c r="EE98" s="32"/>
      <c r="EF98" s="33"/>
      <c r="EG98" s="33"/>
      <c r="EH98" s="33"/>
      <c r="EI98" s="33"/>
      <c r="EJ98" s="8"/>
      <c r="EK98"/>
      <c r="EL98" s="31"/>
      <c r="EM98" s="32"/>
      <c r="EN98" s="33"/>
      <c r="EO98" s="33"/>
      <c r="EP98" s="33"/>
      <c r="EQ98" s="33"/>
      <c r="ER98" s="8"/>
      <c r="ES98"/>
      <c r="ET98" s="31"/>
      <c r="EU98" s="32"/>
      <c r="EV98" s="33"/>
      <c r="EW98" s="33"/>
      <c r="EX98" s="33"/>
      <c r="EY98" s="33"/>
      <c r="EZ98" s="8"/>
      <c r="FA98"/>
      <c r="FB98" s="31"/>
      <c r="FC98" s="32"/>
      <c r="FD98" s="33"/>
      <c r="FE98" s="33"/>
      <c r="FF98" s="33"/>
      <c r="FG98" s="33"/>
      <c r="FH98" s="8"/>
      <c r="FJ98" s="31"/>
      <c r="FK98" s="32"/>
      <c r="FL98" s="33"/>
      <c r="FM98" s="33"/>
      <c r="FN98" s="33"/>
      <c r="FO98" s="33"/>
      <c r="FP98" s="8"/>
      <c r="FQ98"/>
      <c r="FR98" s="31"/>
      <c r="FS98" s="32"/>
      <c r="FT98" s="33"/>
      <c r="FU98" s="33"/>
      <c r="FV98" s="33"/>
      <c r="FW98" s="33"/>
      <c r="FX98" s="8"/>
      <c r="FY98"/>
      <c r="FZ98" s="31"/>
      <c r="GA98" s="32"/>
      <c r="GB98" s="33"/>
      <c r="GC98" s="33"/>
      <c r="GD98" s="33"/>
      <c r="GE98" s="33"/>
      <c r="GF98" s="8"/>
      <c r="GG98"/>
      <c r="GH98" s="31"/>
      <c r="GI98" s="32"/>
      <c r="GJ98" s="33"/>
      <c r="GK98" s="33"/>
      <c r="GL98" s="33"/>
      <c r="GM98" s="33"/>
      <c r="GN98" s="8"/>
      <c r="GO98"/>
      <c r="GP98" s="31"/>
      <c r="GQ98" s="32"/>
      <c r="GR98" s="33"/>
      <c r="GS98" s="33"/>
      <c r="GT98" s="33"/>
      <c r="GU98" s="33"/>
      <c r="GV98" s="8"/>
      <c r="GW98"/>
      <c r="GX98" s="31"/>
      <c r="GY98" s="32"/>
      <c r="GZ98" s="33"/>
      <c r="HA98" s="33"/>
      <c r="HB98" s="33"/>
      <c r="HC98" s="33"/>
      <c r="HD98" s="8"/>
      <c r="HE98"/>
      <c r="HF98" s="31"/>
      <c r="HG98" s="32"/>
      <c r="HH98" s="33"/>
      <c r="HI98" s="33"/>
      <c r="HJ98" s="33"/>
      <c r="HK98" s="33"/>
      <c r="HL98" s="8"/>
      <c r="HM98"/>
      <c r="HN98" s="31"/>
      <c r="HO98" s="32"/>
      <c r="HP98" s="33"/>
      <c r="HQ98" s="33"/>
      <c r="HR98" s="33"/>
      <c r="HS98" s="33"/>
      <c r="HT98" s="8"/>
      <c r="HU98"/>
      <c r="HV98" s="31"/>
      <c r="HW98" s="32"/>
      <c r="HX98" s="33"/>
      <c r="HY98" s="33"/>
      <c r="HZ98" s="33"/>
      <c r="IA98" s="33"/>
      <c r="IB98" s="8"/>
      <c r="IC98"/>
      <c r="ID98" s="31"/>
      <c r="IE98" s="32"/>
      <c r="IF98" s="33"/>
      <c r="IG98" s="33"/>
      <c r="IH98" s="33"/>
      <c r="II98" s="33"/>
      <c r="IJ98" s="8"/>
    </row>
    <row r="99" spans="6:244">
      <c r="F99" s="31"/>
      <c r="G99" s="32"/>
      <c r="H99" s="33"/>
      <c r="I99" s="33"/>
      <c r="J99" s="33"/>
      <c r="K99" s="33"/>
      <c r="L99" s="8"/>
      <c r="M99"/>
      <c r="N99" s="31"/>
      <c r="O99" s="32"/>
      <c r="P99" s="33"/>
      <c r="Q99" s="33"/>
      <c r="R99" s="33"/>
      <c r="S99" s="33"/>
      <c r="T99" s="8"/>
      <c r="U99"/>
      <c r="V99" s="31"/>
      <c r="W99" s="32"/>
      <c r="X99" s="33"/>
      <c r="Y99" s="33"/>
      <c r="Z99" s="33"/>
      <c r="AA99" s="33"/>
      <c r="AB99" s="8"/>
      <c r="AC99"/>
      <c r="AD99" s="31"/>
      <c r="AE99" s="32"/>
      <c r="AF99" s="33"/>
      <c r="AG99" s="33"/>
      <c r="AH99" s="33"/>
      <c r="AI99" s="33"/>
      <c r="AJ99" s="8"/>
      <c r="AK99"/>
      <c r="AL99" s="31"/>
      <c r="AM99" s="32"/>
      <c r="AN99" s="33"/>
      <c r="AO99" s="33"/>
      <c r="AP99" s="33"/>
      <c r="AQ99" s="33"/>
      <c r="AR99" s="8"/>
      <c r="AS99"/>
      <c r="AT99" s="31"/>
      <c r="AU99" s="32"/>
      <c r="AV99" s="33"/>
      <c r="AW99" s="33"/>
      <c r="AX99" s="33"/>
      <c r="AY99" s="33"/>
      <c r="AZ99" s="8"/>
      <c r="BA99"/>
      <c r="BB99" s="31"/>
      <c r="BC99" s="32"/>
      <c r="BD99" s="33"/>
      <c r="BE99" s="33"/>
      <c r="BF99" s="33"/>
      <c r="BG99" s="33"/>
      <c r="BH99" s="8"/>
      <c r="BI99"/>
      <c r="BJ99" s="31"/>
      <c r="BK99" s="32"/>
      <c r="BL99" s="33"/>
      <c r="BM99" s="33"/>
      <c r="BN99" s="33"/>
      <c r="BO99" s="33"/>
      <c r="BP99" s="8"/>
      <c r="BQ99"/>
      <c r="BR99" s="31"/>
      <c r="BS99" s="32"/>
      <c r="BT99" s="33"/>
      <c r="BU99" s="33"/>
      <c r="BV99" s="33"/>
      <c r="BW99" s="33"/>
      <c r="BX99" s="8"/>
      <c r="BY99"/>
      <c r="BZ99" s="31"/>
      <c r="CA99" s="32"/>
      <c r="CB99" s="33"/>
      <c r="CC99" s="33"/>
      <c r="CD99" s="33"/>
      <c r="CE99" s="33"/>
      <c r="CF99" s="8"/>
      <c r="CH99" s="31"/>
      <c r="CI99" s="32"/>
      <c r="CJ99" s="33"/>
      <c r="CK99" s="33"/>
      <c r="CL99" s="33"/>
      <c r="CM99" s="33"/>
      <c r="CN99" s="8"/>
      <c r="CO99"/>
      <c r="CP99" s="31"/>
      <c r="CQ99" s="32"/>
      <c r="CR99" s="33"/>
      <c r="CS99" s="33"/>
      <c r="CT99" s="33"/>
      <c r="CU99" s="33"/>
      <c r="CV99" s="8"/>
      <c r="CW99"/>
      <c r="CX99" s="31"/>
      <c r="CY99" s="32"/>
      <c r="CZ99" s="33"/>
      <c r="DA99" s="33"/>
      <c r="DB99" s="33"/>
      <c r="DC99" s="33"/>
      <c r="DD99" s="8"/>
      <c r="DE99"/>
      <c r="DF99" s="31"/>
      <c r="DG99" s="32"/>
      <c r="DH99" s="33"/>
      <c r="DI99" s="33"/>
      <c r="DJ99" s="33"/>
      <c r="DK99" s="33"/>
      <c r="DL99" s="8"/>
      <c r="DM99"/>
      <c r="DN99" s="31"/>
      <c r="DO99" s="32"/>
      <c r="DP99" s="33"/>
      <c r="DQ99" s="33"/>
      <c r="DR99" s="33"/>
      <c r="DS99" s="33"/>
      <c r="DT99" s="8"/>
      <c r="DU99"/>
      <c r="DV99" s="31"/>
      <c r="DW99" s="32"/>
      <c r="DX99" s="33"/>
      <c r="DY99" s="33"/>
      <c r="DZ99" s="33"/>
      <c r="EA99" s="33"/>
      <c r="EB99" s="8"/>
      <c r="EC99"/>
      <c r="ED99" s="31"/>
      <c r="EE99" s="32"/>
      <c r="EF99" s="33"/>
      <c r="EG99" s="33"/>
      <c r="EH99" s="33"/>
      <c r="EI99" s="33"/>
      <c r="EJ99" s="8"/>
      <c r="EK99"/>
      <c r="EL99" s="31"/>
      <c r="EM99" s="32"/>
      <c r="EN99" s="33"/>
      <c r="EO99" s="33"/>
      <c r="EP99" s="33"/>
      <c r="EQ99" s="33"/>
      <c r="ER99" s="8"/>
      <c r="ES99"/>
      <c r="ET99" s="31"/>
      <c r="EU99" s="32"/>
      <c r="EV99" s="33"/>
      <c r="EW99" s="33"/>
      <c r="EX99" s="33"/>
      <c r="EY99" s="33"/>
      <c r="EZ99" s="8"/>
      <c r="FA99"/>
      <c r="FB99" s="31"/>
      <c r="FC99" s="32"/>
      <c r="FD99" s="33"/>
      <c r="FE99" s="33"/>
      <c r="FF99" s="33"/>
      <c r="FG99" s="33"/>
      <c r="FH99" s="8"/>
      <c r="FJ99" s="31"/>
      <c r="FK99" s="32"/>
      <c r="FL99" s="33"/>
      <c r="FM99" s="33"/>
      <c r="FN99" s="33"/>
      <c r="FO99" s="33"/>
      <c r="FP99" s="8"/>
      <c r="FQ99"/>
      <c r="FR99" s="31"/>
      <c r="FS99" s="32"/>
      <c r="FT99" s="33"/>
      <c r="FU99" s="33"/>
      <c r="FV99" s="33"/>
      <c r="FW99" s="33"/>
      <c r="FX99" s="8"/>
      <c r="FY99"/>
      <c r="FZ99" s="31"/>
      <c r="GA99" s="32"/>
      <c r="GB99" s="33"/>
      <c r="GC99" s="33"/>
      <c r="GD99" s="33"/>
      <c r="GE99" s="33"/>
      <c r="GF99" s="8"/>
      <c r="GG99"/>
      <c r="GH99" s="31"/>
      <c r="GI99" s="32"/>
      <c r="GJ99" s="33"/>
      <c r="GK99" s="33"/>
      <c r="GL99" s="33"/>
      <c r="GM99" s="33"/>
      <c r="GN99" s="8"/>
      <c r="GO99"/>
      <c r="GP99" s="31"/>
      <c r="GQ99" s="32"/>
      <c r="GR99" s="33"/>
      <c r="GS99" s="33"/>
      <c r="GT99" s="33"/>
      <c r="GU99" s="33"/>
      <c r="GV99" s="8"/>
      <c r="GW99"/>
      <c r="GX99" s="31"/>
      <c r="GY99" s="32"/>
      <c r="GZ99" s="33"/>
      <c r="HA99" s="33"/>
      <c r="HB99" s="33"/>
      <c r="HC99" s="33"/>
      <c r="HD99" s="8"/>
      <c r="HE99"/>
      <c r="HF99" s="31"/>
      <c r="HG99" s="32"/>
      <c r="HH99" s="33"/>
      <c r="HI99" s="33"/>
      <c r="HJ99" s="33"/>
      <c r="HK99" s="33"/>
      <c r="HL99" s="8"/>
      <c r="HM99"/>
      <c r="HN99" s="31"/>
      <c r="HO99" s="32"/>
      <c r="HP99" s="33"/>
      <c r="HQ99" s="33"/>
      <c r="HR99" s="33"/>
      <c r="HS99" s="33"/>
      <c r="HT99" s="8"/>
      <c r="HU99"/>
      <c r="HV99" s="31"/>
      <c r="HW99" s="32"/>
      <c r="HX99" s="33"/>
      <c r="HY99" s="33"/>
      <c r="HZ99" s="33"/>
      <c r="IA99" s="33"/>
      <c r="IB99" s="8"/>
      <c r="IC99"/>
      <c r="ID99" s="31"/>
      <c r="IE99" s="32"/>
      <c r="IF99" s="33"/>
      <c r="IG99" s="33"/>
      <c r="IH99" s="33"/>
      <c r="II99" s="33"/>
      <c r="IJ99" s="8"/>
    </row>
    <row r="100" spans="6:244">
      <c r="F100" s="31"/>
      <c r="G100" s="32"/>
      <c r="H100" s="33"/>
      <c r="I100" s="33"/>
      <c r="J100" s="33"/>
      <c r="K100" s="33"/>
      <c r="L100" s="8"/>
      <c r="M100"/>
      <c r="N100" s="31"/>
      <c r="O100" s="32"/>
      <c r="P100" s="33"/>
      <c r="Q100" s="33"/>
      <c r="R100" s="33"/>
      <c r="S100" s="33"/>
      <c r="T100" s="8"/>
      <c r="U100"/>
      <c r="V100" s="31"/>
      <c r="W100" s="32"/>
      <c r="X100" s="33"/>
      <c r="Y100" s="33"/>
      <c r="Z100" s="33"/>
      <c r="AA100" s="33"/>
      <c r="AB100" s="8"/>
      <c r="AC100"/>
      <c r="AD100" s="31"/>
      <c r="AE100" s="32"/>
      <c r="AF100" s="33"/>
      <c r="AG100" s="33"/>
      <c r="AH100" s="33"/>
      <c r="AI100" s="33"/>
      <c r="AJ100" s="8"/>
      <c r="AK100"/>
      <c r="AL100" s="31"/>
      <c r="AM100" s="32"/>
      <c r="AN100" s="33"/>
      <c r="AO100" s="33"/>
      <c r="AP100" s="33"/>
      <c r="AQ100" s="33"/>
      <c r="AR100" s="8"/>
      <c r="AS100"/>
      <c r="AT100" s="31"/>
      <c r="AU100" s="32"/>
      <c r="AV100" s="33"/>
      <c r="AW100" s="33"/>
      <c r="AX100" s="33"/>
      <c r="AY100" s="33"/>
      <c r="AZ100" s="8"/>
      <c r="BA100"/>
      <c r="BB100" s="31"/>
      <c r="BC100" s="32"/>
      <c r="BD100" s="33"/>
      <c r="BE100" s="33"/>
      <c r="BF100" s="33"/>
      <c r="BG100" s="33"/>
      <c r="BH100" s="8"/>
      <c r="BI100"/>
      <c r="BJ100" s="31"/>
      <c r="BK100" s="32"/>
      <c r="BL100" s="33"/>
      <c r="BM100" s="33"/>
      <c r="BN100" s="33"/>
      <c r="BO100" s="33"/>
      <c r="BP100" s="8"/>
      <c r="BQ100"/>
      <c r="BR100" s="31"/>
      <c r="BS100" s="32"/>
      <c r="BT100" s="33"/>
      <c r="BU100" s="33"/>
      <c r="BV100" s="33"/>
      <c r="BW100" s="33"/>
      <c r="BX100" s="8"/>
      <c r="BY100"/>
      <c r="BZ100" s="31"/>
      <c r="CA100" s="32"/>
      <c r="CB100" s="33"/>
      <c r="CC100" s="33"/>
      <c r="CD100" s="33"/>
      <c r="CE100" s="33"/>
      <c r="CF100" s="8"/>
      <c r="CH100" s="31"/>
      <c r="CI100" s="32"/>
      <c r="CJ100" s="33"/>
      <c r="CK100" s="33"/>
      <c r="CL100" s="33"/>
      <c r="CM100" s="33"/>
      <c r="CN100" s="8"/>
      <c r="CO100"/>
      <c r="CP100" s="31"/>
      <c r="CQ100" s="32"/>
      <c r="CR100" s="33"/>
      <c r="CS100" s="33"/>
      <c r="CT100" s="33"/>
      <c r="CU100" s="33"/>
      <c r="CV100" s="8"/>
      <c r="CW100"/>
      <c r="CX100" s="31"/>
      <c r="CY100" s="32"/>
      <c r="CZ100" s="33"/>
      <c r="DA100" s="33"/>
      <c r="DB100" s="33"/>
      <c r="DC100" s="33"/>
      <c r="DD100" s="8"/>
      <c r="DE100"/>
      <c r="DF100" s="31"/>
      <c r="DG100" s="32"/>
      <c r="DH100" s="33"/>
      <c r="DI100" s="33"/>
      <c r="DJ100" s="33"/>
      <c r="DK100" s="33"/>
      <c r="DL100" s="8"/>
      <c r="DM100"/>
      <c r="DN100" s="31"/>
      <c r="DO100" s="32"/>
      <c r="DP100" s="33"/>
      <c r="DQ100" s="33"/>
      <c r="DR100" s="33"/>
      <c r="DS100" s="33"/>
      <c r="DT100" s="8"/>
      <c r="DU100"/>
      <c r="DV100" s="31"/>
      <c r="DW100" s="32"/>
      <c r="DX100" s="33"/>
      <c r="DY100" s="33"/>
      <c r="DZ100" s="33"/>
      <c r="EA100" s="33"/>
      <c r="EB100" s="8"/>
      <c r="EC100"/>
      <c r="ED100" s="31"/>
      <c r="EE100" s="32"/>
      <c r="EF100" s="33"/>
      <c r="EG100" s="33"/>
      <c r="EH100" s="33"/>
      <c r="EI100" s="33"/>
      <c r="EJ100" s="8"/>
      <c r="EK100"/>
      <c r="EL100" s="31"/>
      <c r="EM100" s="32"/>
      <c r="EN100" s="33"/>
      <c r="EO100" s="33"/>
      <c r="EP100" s="33"/>
      <c r="EQ100" s="33"/>
      <c r="ER100" s="8"/>
      <c r="ES100"/>
      <c r="ET100" s="31"/>
      <c r="EU100" s="32"/>
      <c r="EV100" s="33"/>
      <c r="EW100" s="33"/>
      <c r="EX100" s="33"/>
      <c r="EY100" s="33"/>
      <c r="EZ100" s="8"/>
      <c r="FA100"/>
      <c r="FB100" s="31"/>
      <c r="FC100" s="32"/>
      <c r="FD100" s="33"/>
      <c r="FE100" s="33"/>
      <c r="FF100" s="33"/>
      <c r="FG100" s="33"/>
      <c r="FH100" s="8"/>
      <c r="FJ100" s="31"/>
      <c r="FK100" s="32"/>
      <c r="FL100" s="33"/>
      <c r="FM100" s="33"/>
      <c r="FN100" s="33"/>
      <c r="FO100" s="33"/>
      <c r="FP100" s="8"/>
      <c r="FQ100"/>
      <c r="FR100" s="31"/>
      <c r="FS100" s="32"/>
      <c r="FT100" s="33"/>
      <c r="FU100" s="33"/>
      <c r="FV100" s="33"/>
      <c r="FW100" s="33"/>
      <c r="FX100" s="8"/>
      <c r="FY100"/>
      <c r="FZ100" s="31"/>
      <c r="GA100" s="32"/>
      <c r="GB100" s="33"/>
      <c r="GC100" s="33"/>
      <c r="GD100" s="33"/>
      <c r="GE100" s="33"/>
      <c r="GF100" s="8"/>
      <c r="GG100"/>
      <c r="GH100" s="31"/>
      <c r="GI100" s="32"/>
      <c r="GJ100" s="33"/>
      <c r="GK100" s="33"/>
      <c r="GL100" s="33"/>
      <c r="GM100" s="33"/>
      <c r="GN100" s="8"/>
      <c r="GO100"/>
      <c r="GP100" s="31"/>
      <c r="GQ100" s="32"/>
      <c r="GR100" s="33"/>
      <c r="GS100" s="33"/>
      <c r="GT100" s="33"/>
      <c r="GU100" s="33"/>
      <c r="GV100" s="8"/>
      <c r="GW100"/>
      <c r="GX100" s="31"/>
      <c r="GY100" s="32"/>
      <c r="GZ100" s="33"/>
      <c r="HA100" s="33"/>
      <c r="HB100" s="33"/>
      <c r="HC100" s="33"/>
      <c r="HD100" s="8"/>
      <c r="HE100"/>
      <c r="HF100" s="31"/>
      <c r="HG100" s="32"/>
      <c r="HH100" s="33"/>
      <c r="HI100" s="33"/>
      <c r="HJ100" s="33"/>
      <c r="HK100" s="33"/>
      <c r="HL100" s="8"/>
      <c r="HM100"/>
      <c r="HN100" s="31"/>
      <c r="HO100" s="32"/>
      <c r="HP100" s="33"/>
      <c r="HQ100" s="33"/>
      <c r="HR100" s="33"/>
      <c r="HS100" s="33"/>
      <c r="HT100" s="8"/>
      <c r="HU100"/>
      <c r="HV100" s="31"/>
      <c r="HW100" s="32"/>
      <c r="HX100" s="33"/>
      <c r="HY100" s="33"/>
      <c r="HZ100" s="33"/>
      <c r="IA100" s="33"/>
      <c r="IB100" s="8"/>
      <c r="IC100"/>
      <c r="ID100" s="31"/>
      <c r="IE100" s="32"/>
      <c r="IF100" s="33"/>
      <c r="IG100" s="33"/>
      <c r="IH100" s="33"/>
      <c r="II100" s="33"/>
      <c r="IJ100" s="8"/>
    </row>
    <row r="101" spans="6:244">
      <c r="F101" s="31"/>
      <c r="G101" s="32"/>
      <c r="H101" s="33"/>
      <c r="I101" s="33"/>
      <c r="J101" s="33"/>
      <c r="K101" s="33"/>
      <c r="L101" s="8"/>
      <c r="M101"/>
      <c r="N101" s="31"/>
      <c r="O101" s="32"/>
      <c r="P101" s="33"/>
      <c r="Q101" s="33"/>
      <c r="R101" s="33"/>
      <c r="S101" s="33"/>
      <c r="T101" s="8"/>
      <c r="U101"/>
      <c r="V101" s="31"/>
      <c r="W101" s="32"/>
      <c r="X101" s="33"/>
      <c r="Y101" s="33"/>
      <c r="Z101" s="33"/>
      <c r="AA101" s="33"/>
      <c r="AB101" s="8"/>
      <c r="AC101"/>
      <c r="AD101" s="31"/>
      <c r="AE101" s="32"/>
      <c r="AF101" s="33"/>
      <c r="AG101" s="33"/>
      <c r="AH101" s="33"/>
      <c r="AI101" s="33"/>
      <c r="AJ101" s="8"/>
      <c r="AK101"/>
      <c r="AL101" s="31"/>
      <c r="AM101" s="32"/>
      <c r="AN101" s="33"/>
      <c r="AO101" s="33"/>
      <c r="AP101" s="33"/>
      <c r="AQ101" s="33"/>
      <c r="AR101" s="8"/>
      <c r="AS101"/>
      <c r="AT101" s="31"/>
      <c r="AU101" s="32"/>
      <c r="AV101" s="33"/>
      <c r="AW101" s="33"/>
      <c r="AX101" s="33"/>
      <c r="AY101" s="33"/>
      <c r="AZ101" s="8"/>
      <c r="BA101"/>
      <c r="BB101" s="31"/>
      <c r="BC101" s="32"/>
      <c r="BD101" s="33"/>
      <c r="BE101" s="33"/>
      <c r="BF101" s="33"/>
      <c r="BG101" s="33"/>
      <c r="BH101" s="8"/>
      <c r="BI101"/>
      <c r="BJ101" s="31"/>
      <c r="BK101" s="32"/>
      <c r="BL101" s="33"/>
      <c r="BM101" s="33"/>
      <c r="BN101" s="33"/>
      <c r="BO101" s="33"/>
      <c r="BP101" s="8"/>
      <c r="BQ101"/>
      <c r="BR101" s="31"/>
      <c r="BS101" s="32"/>
      <c r="BT101" s="33"/>
      <c r="BU101" s="33"/>
      <c r="BV101" s="33"/>
      <c r="BW101" s="33"/>
      <c r="BX101" s="8"/>
      <c r="BY101"/>
      <c r="BZ101" s="31"/>
      <c r="CA101" s="32"/>
      <c r="CB101" s="33"/>
      <c r="CC101" s="33"/>
      <c r="CD101" s="33"/>
      <c r="CE101" s="33"/>
      <c r="CF101" s="8"/>
      <c r="CH101" s="31"/>
      <c r="CI101" s="32"/>
      <c r="CJ101" s="33"/>
      <c r="CK101" s="33"/>
      <c r="CL101" s="33"/>
      <c r="CM101" s="33"/>
      <c r="CN101" s="8"/>
      <c r="CO101"/>
      <c r="CP101" s="31"/>
      <c r="CQ101" s="32"/>
      <c r="CR101" s="33"/>
      <c r="CS101" s="33"/>
      <c r="CT101" s="33"/>
      <c r="CU101" s="33"/>
      <c r="CV101" s="8"/>
      <c r="CW101"/>
      <c r="CX101" s="31"/>
      <c r="CY101" s="32"/>
      <c r="CZ101" s="33"/>
      <c r="DA101" s="33"/>
      <c r="DB101" s="33"/>
      <c r="DC101" s="33"/>
      <c r="DD101" s="8"/>
      <c r="DE101"/>
      <c r="DF101" s="31"/>
      <c r="DG101" s="32"/>
      <c r="DH101" s="33"/>
      <c r="DI101" s="33"/>
      <c r="DJ101" s="33"/>
      <c r="DK101" s="33"/>
      <c r="DL101" s="8"/>
      <c r="DM101"/>
      <c r="DN101" s="31"/>
      <c r="DO101" s="32"/>
      <c r="DP101" s="33"/>
      <c r="DQ101" s="33"/>
      <c r="DR101" s="33"/>
      <c r="DS101" s="33"/>
      <c r="DT101" s="8"/>
      <c r="DU101"/>
      <c r="DV101" s="31"/>
      <c r="DW101" s="32"/>
      <c r="DX101" s="33"/>
      <c r="DY101" s="33"/>
      <c r="DZ101" s="33"/>
      <c r="EA101" s="33"/>
      <c r="EB101" s="8"/>
      <c r="EC101"/>
      <c r="ED101" s="31"/>
      <c r="EE101" s="32"/>
      <c r="EF101" s="33"/>
      <c r="EG101" s="33"/>
      <c r="EH101" s="33"/>
      <c r="EI101" s="33"/>
      <c r="EJ101" s="8"/>
      <c r="EK101"/>
      <c r="EL101" s="31"/>
      <c r="EM101" s="32"/>
      <c r="EN101" s="33"/>
      <c r="EO101" s="33"/>
      <c r="EP101" s="33"/>
      <c r="EQ101" s="33"/>
      <c r="ER101" s="8"/>
      <c r="ES101"/>
      <c r="ET101" s="31"/>
      <c r="EU101" s="32"/>
      <c r="EV101" s="33"/>
      <c r="EW101" s="33"/>
      <c r="EX101" s="33"/>
      <c r="EY101" s="33"/>
      <c r="EZ101" s="8"/>
      <c r="FA101"/>
      <c r="FB101" s="31"/>
      <c r="FC101" s="32"/>
      <c r="FD101" s="33"/>
      <c r="FE101" s="33"/>
      <c r="FF101" s="33"/>
      <c r="FG101" s="33"/>
      <c r="FH101" s="8"/>
      <c r="FJ101" s="31"/>
      <c r="FK101" s="32"/>
      <c r="FL101" s="33"/>
      <c r="FM101" s="33"/>
      <c r="FN101" s="33"/>
      <c r="FO101" s="33"/>
      <c r="FP101" s="8"/>
      <c r="FQ101"/>
      <c r="FR101" s="31"/>
      <c r="FS101" s="32"/>
      <c r="FT101" s="33"/>
      <c r="FU101" s="33"/>
      <c r="FV101" s="33"/>
      <c r="FW101" s="33"/>
      <c r="FX101" s="8"/>
      <c r="FY101"/>
      <c r="FZ101" s="31"/>
      <c r="GA101" s="32"/>
      <c r="GB101" s="33"/>
      <c r="GC101" s="33"/>
      <c r="GD101" s="33"/>
      <c r="GE101" s="33"/>
      <c r="GF101" s="8"/>
      <c r="GG101"/>
      <c r="GH101" s="31"/>
      <c r="GI101" s="32"/>
      <c r="GJ101" s="33"/>
      <c r="GK101" s="33"/>
      <c r="GL101" s="33"/>
      <c r="GM101" s="33"/>
      <c r="GN101" s="8"/>
      <c r="GO101"/>
      <c r="GP101" s="31"/>
      <c r="GQ101" s="32"/>
      <c r="GR101" s="33"/>
      <c r="GS101" s="33"/>
      <c r="GT101" s="33"/>
      <c r="GU101" s="33"/>
      <c r="GV101" s="8"/>
      <c r="GW101"/>
      <c r="GX101" s="31"/>
      <c r="GY101" s="32"/>
      <c r="GZ101" s="33"/>
      <c r="HA101" s="33"/>
      <c r="HB101" s="33"/>
      <c r="HC101" s="33"/>
      <c r="HD101" s="8"/>
      <c r="HE101"/>
      <c r="HF101" s="31"/>
      <c r="HG101" s="32"/>
      <c r="HH101" s="33"/>
      <c r="HI101" s="33"/>
      <c r="HJ101" s="33"/>
      <c r="HK101" s="33"/>
      <c r="HL101" s="8"/>
      <c r="HM101"/>
      <c r="HN101" s="31"/>
      <c r="HO101" s="32"/>
      <c r="HP101" s="33"/>
      <c r="HQ101" s="33"/>
      <c r="HR101" s="33"/>
      <c r="HS101" s="33"/>
      <c r="HT101" s="8"/>
      <c r="HU101"/>
      <c r="HV101" s="31"/>
      <c r="HW101" s="32"/>
      <c r="HX101" s="33"/>
      <c r="HY101" s="33"/>
      <c r="HZ101" s="33"/>
      <c r="IA101" s="33"/>
      <c r="IB101" s="8"/>
      <c r="IC101"/>
      <c r="ID101" s="31"/>
      <c r="IE101" s="32"/>
      <c r="IF101" s="33"/>
      <c r="IG101" s="33"/>
      <c r="IH101" s="33"/>
      <c r="II101" s="33"/>
      <c r="IJ101" s="8"/>
    </row>
    <row r="102" spans="6:244">
      <c r="F102" s="31"/>
      <c r="G102" s="32"/>
      <c r="H102" s="33"/>
      <c r="I102" s="33"/>
      <c r="J102" s="33"/>
      <c r="K102" s="33"/>
      <c r="L102" s="8"/>
      <c r="M102"/>
      <c r="N102" s="31"/>
      <c r="O102" s="32"/>
      <c r="P102" s="33"/>
      <c r="Q102" s="33"/>
      <c r="R102" s="33"/>
      <c r="S102" s="33"/>
      <c r="T102" s="8"/>
      <c r="U102"/>
      <c r="V102" s="31"/>
      <c r="W102" s="32"/>
      <c r="X102" s="33"/>
      <c r="Y102" s="33"/>
      <c r="Z102" s="33"/>
      <c r="AA102" s="33"/>
      <c r="AB102" s="8"/>
      <c r="AC102"/>
      <c r="AD102" s="31"/>
      <c r="AE102" s="32"/>
      <c r="AF102" s="33"/>
      <c r="AG102" s="33"/>
      <c r="AH102" s="33"/>
      <c r="AI102" s="33"/>
      <c r="AJ102" s="8"/>
      <c r="AK102"/>
      <c r="AL102" s="31"/>
      <c r="AM102" s="32"/>
      <c r="AN102" s="33"/>
      <c r="AO102" s="33"/>
      <c r="AP102" s="33"/>
      <c r="AQ102" s="33"/>
      <c r="AR102" s="8"/>
      <c r="AS102"/>
      <c r="AT102" s="31"/>
      <c r="AU102" s="32"/>
      <c r="AV102" s="33"/>
      <c r="AW102" s="33"/>
      <c r="AX102" s="33"/>
      <c r="AY102" s="33"/>
      <c r="AZ102" s="8"/>
      <c r="BA102"/>
      <c r="BB102" s="31"/>
      <c r="BC102" s="32"/>
      <c r="BD102" s="33"/>
      <c r="BE102" s="33"/>
      <c r="BF102" s="33"/>
      <c r="BG102" s="33"/>
      <c r="BH102" s="8"/>
      <c r="BI102"/>
      <c r="BJ102" s="31"/>
      <c r="BK102" s="32"/>
      <c r="BL102" s="33"/>
      <c r="BM102" s="33"/>
      <c r="BN102" s="33"/>
      <c r="BO102" s="33"/>
      <c r="BP102" s="8"/>
      <c r="BQ102"/>
      <c r="BR102" s="31"/>
      <c r="BS102" s="32"/>
      <c r="BT102" s="33"/>
      <c r="BU102" s="33"/>
      <c r="BV102" s="33"/>
      <c r="BW102" s="33"/>
      <c r="BX102" s="8"/>
      <c r="BY102"/>
      <c r="BZ102" s="31"/>
      <c r="CA102" s="32"/>
      <c r="CB102" s="33"/>
      <c r="CC102" s="33"/>
      <c r="CD102" s="33"/>
      <c r="CE102" s="33"/>
      <c r="CF102" s="8"/>
      <c r="CH102" s="31"/>
      <c r="CI102" s="32"/>
      <c r="CJ102" s="33"/>
      <c r="CK102" s="33"/>
      <c r="CL102" s="33"/>
      <c r="CM102" s="33"/>
      <c r="CN102" s="8"/>
      <c r="CO102"/>
      <c r="CP102" s="31"/>
      <c r="CQ102" s="32"/>
      <c r="CR102" s="33"/>
      <c r="CS102" s="33"/>
      <c r="CT102" s="33"/>
      <c r="CU102" s="33"/>
      <c r="CV102" s="8"/>
      <c r="CW102"/>
      <c r="CX102" s="31"/>
      <c r="CY102" s="32"/>
      <c r="CZ102" s="33"/>
      <c r="DA102" s="33"/>
      <c r="DB102" s="33"/>
      <c r="DC102" s="33"/>
      <c r="DD102" s="8"/>
      <c r="DE102"/>
      <c r="DF102" s="31"/>
      <c r="DG102" s="32"/>
      <c r="DH102" s="33"/>
      <c r="DI102" s="33"/>
      <c r="DJ102" s="33"/>
      <c r="DK102" s="33"/>
      <c r="DL102" s="8"/>
      <c r="DM102"/>
      <c r="DN102" s="31"/>
      <c r="DO102" s="32"/>
      <c r="DP102" s="33"/>
      <c r="DQ102" s="33"/>
      <c r="DR102" s="33"/>
      <c r="DS102" s="33"/>
      <c r="DT102" s="8"/>
      <c r="DU102"/>
      <c r="DV102" s="31"/>
      <c r="DW102" s="32"/>
      <c r="DX102" s="33"/>
      <c r="DY102" s="33"/>
      <c r="DZ102" s="33"/>
      <c r="EA102" s="33"/>
      <c r="EB102" s="8"/>
      <c r="EC102"/>
      <c r="ED102" s="31"/>
      <c r="EE102" s="32"/>
      <c r="EF102" s="33"/>
      <c r="EG102" s="33"/>
      <c r="EH102" s="33"/>
      <c r="EI102" s="33"/>
      <c r="EJ102" s="8"/>
      <c r="EK102"/>
      <c r="EL102" s="31"/>
      <c r="EM102" s="32"/>
      <c r="EN102" s="33"/>
      <c r="EO102" s="33"/>
      <c r="EP102" s="33"/>
      <c r="EQ102" s="33"/>
      <c r="ER102" s="8"/>
      <c r="ES102"/>
      <c r="ET102" s="31"/>
      <c r="EU102" s="32"/>
      <c r="EV102" s="33"/>
      <c r="EW102" s="33"/>
      <c r="EX102" s="33"/>
      <c r="EY102" s="33"/>
      <c r="EZ102" s="8"/>
      <c r="FA102"/>
      <c r="FB102" s="31"/>
      <c r="FC102" s="32"/>
      <c r="FD102" s="33"/>
      <c r="FE102" s="33"/>
      <c r="FF102" s="33"/>
      <c r="FG102" s="33"/>
      <c r="FH102" s="8"/>
      <c r="FJ102" s="31"/>
      <c r="FK102" s="32"/>
      <c r="FL102" s="33"/>
      <c r="FM102" s="33"/>
      <c r="FN102" s="33"/>
      <c r="FO102" s="33"/>
      <c r="FP102" s="8"/>
      <c r="FQ102"/>
      <c r="FR102" s="31"/>
      <c r="FS102" s="32"/>
      <c r="FT102" s="33"/>
      <c r="FU102" s="33"/>
      <c r="FV102" s="33"/>
      <c r="FW102" s="33"/>
      <c r="FX102" s="8"/>
      <c r="FY102"/>
      <c r="FZ102" s="31"/>
      <c r="GA102" s="32"/>
      <c r="GB102" s="33"/>
      <c r="GC102" s="33"/>
      <c r="GD102" s="33"/>
      <c r="GE102" s="33"/>
      <c r="GF102" s="8"/>
      <c r="GG102"/>
      <c r="GH102" s="31"/>
      <c r="GI102" s="32"/>
      <c r="GJ102" s="33"/>
      <c r="GK102" s="33"/>
      <c r="GL102" s="33"/>
      <c r="GM102" s="33"/>
      <c r="GN102" s="8"/>
      <c r="GO102"/>
      <c r="GP102" s="31"/>
      <c r="GQ102" s="32"/>
      <c r="GR102" s="33"/>
      <c r="GS102" s="33"/>
      <c r="GT102" s="33"/>
      <c r="GU102" s="33"/>
      <c r="GV102" s="8"/>
      <c r="GW102"/>
      <c r="GX102" s="31"/>
      <c r="GY102" s="32"/>
      <c r="GZ102" s="33"/>
      <c r="HA102" s="33"/>
      <c r="HB102" s="33"/>
      <c r="HC102" s="33"/>
      <c r="HD102" s="8"/>
      <c r="HE102"/>
      <c r="HF102" s="31"/>
      <c r="HG102" s="32"/>
      <c r="HH102" s="33"/>
      <c r="HI102" s="33"/>
      <c r="HJ102" s="33"/>
      <c r="HK102" s="33"/>
      <c r="HL102" s="8"/>
      <c r="HM102"/>
      <c r="HN102" s="31"/>
      <c r="HO102" s="32"/>
      <c r="HP102" s="33"/>
      <c r="HQ102" s="33"/>
      <c r="HR102" s="33"/>
      <c r="HS102" s="33"/>
      <c r="HT102" s="8"/>
      <c r="HU102"/>
      <c r="HV102" s="31"/>
      <c r="HW102" s="32"/>
      <c r="HX102" s="33"/>
      <c r="HY102" s="33"/>
      <c r="HZ102" s="33"/>
      <c r="IA102" s="33"/>
      <c r="IB102" s="8"/>
      <c r="IC102"/>
      <c r="ID102" s="31"/>
      <c r="IE102" s="32"/>
      <c r="IF102" s="33"/>
      <c r="IG102" s="33"/>
      <c r="IH102" s="33"/>
      <c r="II102" s="33"/>
      <c r="IJ102" s="8"/>
    </row>
    <row r="103" spans="6:244">
      <c r="F103" s="31"/>
      <c r="G103" s="32"/>
      <c r="H103" s="33"/>
      <c r="I103" s="33"/>
      <c r="J103" s="33"/>
      <c r="K103" s="33"/>
      <c r="L103" s="8"/>
      <c r="M103"/>
      <c r="N103" s="31"/>
      <c r="O103" s="32"/>
      <c r="P103" s="33"/>
      <c r="Q103" s="33"/>
      <c r="R103" s="33"/>
      <c r="S103" s="33"/>
      <c r="T103" s="8"/>
      <c r="U103"/>
      <c r="V103" s="31"/>
      <c r="W103" s="32"/>
      <c r="X103" s="33"/>
      <c r="Y103" s="33"/>
      <c r="Z103" s="33"/>
      <c r="AA103" s="33"/>
      <c r="AB103" s="8"/>
      <c r="AC103"/>
      <c r="AD103" s="31"/>
      <c r="AE103" s="32"/>
      <c r="AF103" s="33"/>
      <c r="AG103" s="33"/>
      <c r="AH103" s="33"/>
      <c r="AI103" s="33"/>
      <c r="AJ103" s="8"/>
      <c r="AK103"/>
      <c r="AL103" s="31"/>
      <c r="AM103" s="32"/>
      <c r="AN103" s="33"/>
      <c r="AO103" s="33"/>
      <c r="AP103" s="33"/>
      <c r="AQ103" s="33"/>
      <c r="AR103" s="8"/>
      <c r="AS103"/>
      <c r="AT103" s="31"/>
      <c r="AU103" s="32"/>
      <c r="AV103" s="33"/>
      <c r="AW103" s="33"/>
      <c r="AX103" s="33"/>
      <c r="AY103" s="33"/>
      <c r="AZ103" s="8"/>
      <c r="BA103"/>
      <c r="BB103" s="31"/>
      <c r="BC103" s="32"/>
      <c r="BD103" s="33"/>
      <c r="BE103" s="33"/>
      <c r="BF103" s="33"/>
      <c r="BG103" s="33"/>
      <c r="BH103" s="8"/>
      <c r="BI103"/>
      <c r="BJ103" s="31"/>
      <c r="BK103" s="32"/>
      <c r="BL103" s="33"/>
      <c r="BM103" s="33"/>
      <c r="BN103" s="33"/>
      <c r="BO103" s="33"/>
      <c r="BP103" s="8"/>
      <c r="BQ103"/>
      <c r="BR103" s="31"/>
      <c r="BS103" s="32"/>
      <c r="BT103" s="33"/>
      <c r="BU103" s="33"/>
      <c r="BV103" s="33"/>
      <c r="BW103" s="33"/>
      <c r="BX103" s="8"/>
      <c r="BY103"/>
      <c r="BZ103" s="31"/>
      <c r="CA103" s="32"/>
      <c r="CB103" s="33"/>
      <c r="CC103" s="33"/>
      <c r="CD103" s="33"/>
      <c r="CE103" s="33"/>
      <c r="CF103" s="8"/>
      <c r="CH103" s="31"/>
      <c r="CI103" s="32"/>
      <c r="CJ103" s="33"/>
      <c r="CK103" s="33"/>
      <c r="CL103" s="33"/>
      <c r="CM103" s="33"/>
      <c r="CN103" s="8"/>
      <c r="CO103"/>
      <c r="CP103" s="31"/>
      <c r="CQ103" s="32"/>
      <c r="CR103" s="33"/>
      <c r="CS103" s="33"/>
      <c r="CT103" s="33"/>
      <c r="CU103" s="33"/>
      <c r="CV103" s="8"/>
      <c r="CW103"/>
      <c r="CX103" s="31"/>
      <c r="CY103" s="32"/>
      <c r="CZ103" s="33"/>
      <c r="DA103" s="33"/>
      <c r="DB103" s="33"/>
      <c r="DC103" s="33"/>
      <c r="DD103" s="8"/>
      <c r="DE103"/>
      <c r="DF103" s="31"/>
      <c r="DG103" s="32"/>
      <c r="DH103" s="33"/>
      <c r="DI103" s="33"/>
      <c r="DJ103" s="33"/>
      <c r="DK103" s="33"/>
      <c r="DL103" s="8"/>
      <c r="DM103"/>
      <c r="DN103" s="31"/>
      <c r="DO103" s="32"/>
      <c r="DP103" s="33"/>
      <c r="DQ103" s="33"/>
      <c r="DR103" s="33"/>
      <c r="DS103" s="33"/>
      <c r="DT103" s="8"/>
      <c r="DU103"/>
      <c r="DV103" s="31"/>
      <c r="DW103" s="32"/>
      <c r="DX103" s="33"/>
      <c r="DY103" s="33"/>
      <c r="DZ103" s="33"/>
      <c r="EA103" s="33"/>
      <c r="EB103" s="8"/>
      <c r="EC103"/>
      <c r="ED103" s="31"/>
      <c r="EE103" s="32"/>
      <c r="EF103" s="33"/>
      <c r="EG103" s="33"/>
      <c r="EH103" s="33"/>
      <c r="EI103" s="33"/>
      <c r="EJ103" s="8"/>
      <c r="EK103"/>
      <c r="EL103" s="31"/>
      <c r="EM103" s="32"/>
      <c r="EN103" s="33"/>
      <c r="EO103" s="33"/>
      <c r="EP103" s="33"/>
      <c r="EQ103" s="33"/>
      <c r="ER103" s="8"/>
      <c r="ES103"/>
      <c r="ET103" s="31"/>
      <c r="EU103" s="32"/>
      <c r="EV103" s="33"/>
      <c r="EW103" s="33"/>
      <c r="EX103" s="33"/>
      <c r="EY103" s="33"/>
      <c r="EZ103" s="8"/>
      <c r="FA103"/>
      <c r="FB103" s="31"/>
      <c r="FC103" s="32"/>
      <c r="FD103" s="33"/>
      <c r="FE103" s="33"/>
      <c r="FF103" s="33"/>
      <c r="FG103" s="33"/>
      <c r="FH103" s="8"/>
      <c r="FJ103" s="31"/>
      <c r="FK103" s="32"/>
      <c r="FL103" s="33"/>
      <c r="FM103" s="33"/>
      <c r="FN103" s="33"/>
      <c r="FO103" s="33"/>
      <c r="FP103" s="8"/>
      <c r="FQ103"/>
      <c r="FR103" s="31"/>
      <c r="FS103" s="32"/>
      <c r="FT103" s="33"/>
      <c r="FU103" s="33"/>
      <c r="FV103" s="33"/>
      <c r="FW103" s="33"/>
      <c r="FX103" s="8"/>
      <c r="FY103"/>
      <c r="FZ103" s="31"/>
      <c r="GA103" s="32"/>
      <c r="GB103" s="33"/>
      <c r="GC103" s="33"/>
      <c r="GD103" s="33"/>
      <c r="GE103" s="33"/>
      <c r="GF103" s="8"/>
      <c r="GG103"/>
      <c r="GH103" s="31"/>
      <c r="GI103" s="32"/>
      <c r="GJ103" s="33"/>
      <c r="GK103" s="33"/>
      <c r="GL103" s="33"/>
      <c r="GM103" s="33"/>
      <c r="GN103" s="8"/>
      <c r="GO103"/>
      <c r="GP103" s="31"/>
      <c r="GQ103" s="32"/>
      <c r="GR103" s="33"/>
      <c r="GS103" s="33"/>
      <c r="GT103" s="33"/>
      <c r="GU103" s="33"/>
      <c r="GV103" s="8"/>
      <c r="GW103"/>
      <c r="GX103" s="31"/>
      <c r="GY103" s="32"/>
      <c r="GZ103" s="33"/>
      <c r="HA103" s="33"/>
      <c r="HB103" s="33"/>
      <c r="HC103" s="33"/>
      <c r="HD103" s="8"/>
      <c r="HE103"/>
      <c r="HF103" s="31"/>
      <c r="HG103" s="32"/>
      <c r="HH103" s="33"/>
      <c r="HI103" s="33"/>
      <c r="HJ103" s="33"/>
      <c r="HK103" s="33"/>
      <c r="HL103" s="8"/>
      <c r="HM103"/>
      <c r="HN103" s="31"/>
      <c r="HO103" s="32"/>
      <c r="HP103" s="33"/>
      <c r="HQ103" s="33"/>
      <c r="HR103" s="33"/>
      <c r="HS103" s="33"/>
      <c r="HT103" s="8"/>
      <c r="HU103"/>
      <c r="HV103" s="31"/>
      <c r="HW103" s="32"/>
      <c r="HX103" s="33"/>
      <c r="HY103" s="33"/>
      <c r="HZ103" s="33"/>
      <c r="IA103" s="33"/>
      <c r="IB103" s="8"/>
      <c r="IC103"/>
      <c r="ID103" s="31"/>
      <c r="IE103" s="32"/>
      <c r="IF103" s="33"/>
      <c r="IG103" s="33"/>
      <c r="IH103" s="33"/>
      <c r="II103" s="33"/>
      <c r="IJ103" s="8"/>
    </row>
    <row r="104" spans="6:244">
      <c r="F104" s="31"/>
      <c r="G104" s="32"/>
      <c r="H104" s="33"/>
      <c r="I104" s="33"/>
      <c r="J104" s="33"/>
      <c r="K104" s="33"/>
      <c r="L104" s="8"/>
      <c r="M104"/>
      <c r="N104" s="31"/>
      <c r="O104" s="32"/>
      <c r="P104" s="33"/>
      <c r="Q104" s="33"/>
      <c r="R104" s="33"/>
      <c r="S104" s="33"/>
      <c r="T104" s="8"/>
      <c r="U104"/>
      <c r="V104" s="31"/>
      <c r="W104" s="32"/>
      <c r="X104" s="33"/>
      <c r="Y104" s="33"/>
      <c r="Z104" s="33"/>
      <c r="AA104" s="33"/>
      <c r="AB104" s="8"/>
      <c r="AC104"/>
      <c r="AD104" s="31"/>
      <c r="AE104" s="32"/>
      <c r="AF104" s="33"/>
      <c r="AG104" s="33"/>
      <c r="AH104" s="33"/>
      <c r="AI104" s="33"/>
      <c r="AJ104" s="8"/>
      <c r="AK104"/>
      <c r="AL104" s="31"/>
      <c r="AM104" s="32"/>
      <c r="AN104" s="33"/>
      <c r="AO104" s="33"/>
      <c r="AP104" s="33"/>
      <c r="AQ104" s="33"/>
      <c r="AR104" s="8"/>
      <c r="AS104"/>
      <c r="AT104" s="31"/>
      <c r="AU104" s="32"/>
      <c r="AV104" s="33"/>
      <c r="AW104" s="33"/>
      <c r="AX104" s="33"/>
      <c r="AY104" s="33"/>
      <c r="AZ104" s="8"/>
      <c r="BA104"/>
      <c r="BB104" s="31"/>
      <c r="BC104" s="32"/>
      <c r="BD104" s="33"/>
      <c r="BE104" s="33"/>
      <c r="BF104" s="33"/>
      <c r="BG104" s="33"/>
      <c r="BH104" s="8"/>
      <c r="BI104"/>
      <c r="BJ104" s="31"/>
      <c r="BK104" s="32"/>
      <c r="BL104" s="33"/>
      <c r="BM104" s="33"/>
      <c r="BN104" s="33"/>
      <c r="BO104" s="33"/>
      <c r="BP104" s="8"/>
      <c r="BQ104"/>
      <c r="BR104" s="31"/>
      <c r="BS104" s="32"/>
      <c r="BT104" s="33"/>
      <c r="BU104" s="33"/>
      <c r="BV104" s="33"/>
      <c r="BW104" s="33"/>
      <c r="BX104" s="8"/>
      <c r="BY104"/>
      <c r="BZ104" s="31"/>
      <c r="CA104" s="32"/>
      <c r="CB104" s="33"/>
      <c r="CC104" s="33"/>
      <c r="CD104" s="33"/>
      <c r="CE104" s="33"/>
      <c r="CF104" s="8"/>
      <c r="CH104" s="31"/>
      <c r="CI104" s="32"/>
      <c r="CJ104" s="33"/>
      <c r="CK104" s="33"/>
      <c r="CL104" s="33"/>
      <c r="CM104" s="33"/>
      <c r="CN104" s="8"/>
      <c r="CO104"/>
      <c r="CP104" s="31"/>
      <c r="CQ104" s="32"/>
      <c r="CR104" s="33"/>
      <c r="CS104" s="33"/>
      <c r="CT104" s="33"/>
      <c r="CU104" s="33"/>
      <c r="CV104" s="8"/>
      <c r="CW104"/>
      <c r="CX104" s="31"/>
      <c r="CY104" s="32"/>
      <c r="CZ104" s="33"/>
      <c r="DA104" s="33"/>
      <c r="DB104" s="33"/>
      <c r="DC104" s="33"/>
      <c r="DD104" s="8"/>
      <c r="DE104"/>
      <c r="DF104" s="31"/>
      <c r="DG104" s="32"/>
      <c r="DH104" s="33"/>
      <c r="DI104" s="33"/>
      <c r="DJ104" s="33"/>
      <c r="DK104" s="33"/>
      <c r="DL104" s="8"/>
      <c r="DM104"/>
      <c r="DN104" s="31"/>
      <c r="DO104" s="32"/>
      <c r="DP104" s="33"/>
      <c r="DQ104" s="33"/>
      <c r="DR104" s="33"/>
      <c r="DS104" s="33"/>
      <c r="DT104" s="8"/>
      <c r="DU104"/>
      <c r="DV104" s="31"/>
      <c r="DW104" s="32"/>
      <c r="DX104" s="33"/>
      <c r="DY104" s="33"/>
      <c r="DZ104" s="33"/>
      <c r="EA104" s="33"/>
      <c r="EB104" s="8"/>
      <c r="EC104"/>
      <c r="ED104" s="31"/>
      <c r="EE104" s="32"/>
      <c r="EF104" s="33"/>
      <c r="EG104" s="33"/>
      <c r="EH104" s="33"/>
      <c r="EI104" s="33"/>
      <c r="EJ104" s="8"/>
      <c r="EK104"/>
      <c r="EL104" s="31"/>
      <c r="EM104" s="32"/>
      <c r="EN104" s="33"/>
      <c r="EO104" s="33"/>
      <c r="EP104" s="33"/>
      <c r="EQ104" s="33"/>
      <c r="ER104" s="8"/>
      <c r="ES104"/>
      <c r="ET104" s="31"/>
      <c r="EU104" s="32"/>
      <c r="EV104" s="33"/>
      <c r="EW104" s="33"/>
      <c r="EX104" s="33"/>
      <c r="EY104" s="33"/>
      <c r="EZ104" s="8"/>
      <c r="FA104"/>
      <c r="FB104" s="31"/>
      <c r="FC104" s="32"/>
      <c r="FD104" s="33"/>
      <c r="FE104" s="33"/>
      <c r="FF104" s="33"/>
      <c r="FG104" s="33"/>
      <c r="FH104" s="8"/>
      <c r="FJ104" s="31"/>
      <c r="FK104" s="32"/>
      <c r="FL104" s="33"/>
      <c r="FM104" s="33"/>
      <c r="FN104" s="33"/>
      <c r="FO104" s="33"/>
      <c r="FP104" s="8"/>
      <c r="FQ104"/>
      <c r="FR104" s="31"/>
      <c r="FS104" s="32"/>
      <c r="FT104" s="33"/>
      <c r="FU104" s="33"/>
      <c r="FV104" s="33"/>
      <c r="FW104" s="33"/>
      <c r="FX104" s="8"/>
      <c r="FY104"/>
      <c r="FZ104" s="31"/>
      <c r="GA104" s="32"/>
      <c r="GB104" s="33"/>
      <c r="GC104" s="33"/>
      <c r="GD104" s="33"/>
      <c r="GE104" s="33"/>
      <c r="GF104" s="8"/>
      <c r="GG104"/>
      <c r="GH104" s="31"/>
      <c r="GI104" s="32"/>
      <c r="GJ104" s="33"/>
      <c r="GK104" s="33"/>
      <c r="GL104" s="33"/>
      <c r="GM104" s="33"/>
      <c r="GN104" s="8"/>
      <c r="GO104"/>
      <c r="GP104" s="31"/>
      <c r="GQ104" s="32"/>
      <c r="GR104" s="33"/>
      <c r="GS104" s="33"/>
      <c r="GT104" s="33"/>
      <c r="GU104" s="33"/>
      <c r="GV104" s="8"/>
      <c r="GW104"/>
      <c r="GX104" s="31"/>
      <c r="GY104" s="32"/>
      <c r="GZ104" s="33"/>
      <c r="HA104" s="33"/>
      <c r="HB104" s="33"/>
      <c r="HC104" s="33"/>
      <c r="HD104" s="8"/>
      <c r="HE104"/>
      <c r="HF104" s="31"/>
      <c r="HG104" s="32"/>
      <c r="HH104" s="33"/>
      <c r="HI104" s="33"/>
      <c r="HJ104" s="33"/>
      <c r="HK104" s="33"/>
      <c r="HL104" s="8"/>
      <c r="HM104"/>
      <c r="HN104" s="31"/>
      <c r="HO104" s="32"/>
      <c r="HP104" s="33"/>
      <c r="HQ104" s="33"/>
      <c r="HR104" s="33"/>
      <c r="HS104" s="33"/>
      <c r="HT104" s="8"/>
      <c r="HU104"/>
      <c r="HV104" s="31"/>
      <c r="HW104" s="32"/>
      <c r="HX104" s="33"/>
      <c r="HY104" s="33"/>
      <c r="HZ104" s="33"/>
      <c r="IA104" s="33"/>
      <c r="IB104" s="8"/>
      <c r="IC104"/>
      <c r="ID104" s="31"/>
      <c r="IE104" s="32"/>
      <c r="IF104" s="33"/>
      <c r="IG104" s="33"/>
      <c r="IH104" s="33"/>
      <c r="II104" s="33"/>
      <c r="IJ104" s="8"/>
    </row>
    <row r="105" spans="6:244">
      <c r="F105" s="31"/>
      <c r="G105" s="32"/>
      <c r="H105" s="33"/>
      <c r="I105" s="33"/>
      <c r="J105" s="33"/>
      <c r="K105" s="33"/>
      <c r="L105" s="8"/>
      <c r="M105"/>
      <c r="N105" s="31"/>
      <c r="O105" s="32"/>
      <c r="P105" s="33"/>
      <c r="Q105" s="33"/>
      <c r="R105" s="33"/>
      <c r="S105" s="33"/>
      <c r="T105" s="8"/>
      <c r="U105"/>
      <c r="V105" s="31"/>
      <c r="W105" s="32"/>
      <c r="X105" s="33"/>
      <c r="Y105" s="33"/>
      <c r="Z105" s="33"/>
      <c r="AA105" s="33"/>
      <c r="AB105" s="8"/>
      <c r="AC105"/>
      <c r="AD105" s="31"/>
      <c r="AE105" s="32"/>
      <c r="AF105" s="33"/>
      <c r="AG105" s="33"/>
      <c r="AH105" s="33"/>
      <c r="AI105" s="33"/>
      <c r="AJ105" s="8"/>
      <c r="AK105"/>
      <c r="AL105" s="31"/>
      <c r="AM105" s="32"/>
      <c r="AN105" s="33"/>
      <c r="AO105" s="33"/>
      <c r="AP105" s="33"/>
      <c r="AQ105" s="33"/>
      <c r="AR105" s="8"/>
      <c r="AS105"/>
      <c r="AT105" s="31"/>
      <c r="AU105" s="32"/>
      <c r="AV105" s="33"/>
      <c r="AW105" s="33"/>
      <c r="AX105" s="33"/>
      <c r="AY105" s="33"/>
      <c r="AZ105" s="8"/>
      <c r="BA105"/>
      <c r="BB105" s="31"/>
      <c r="BC105" s="32"/>
      <c r="BD105" s="33"/>
      <c r="BE105" s="33"/>
      <c r="BF105" s="33"/>
      <c r="BG105" s="33"/>
      <c r="BH105" s="8"/>
      <c r="BI105"/>
      <c r="BJ105" s="31"/>
      <c r="BK105" s="32"/>
      <c r="BL105" s="33"/>
      <c r="BM105" s="33"/>
      <c r="BN105" s="33"/>
      <c r="BO105" s="33"/>
      <c r="BP105" s="8"/>
      <c r="BQ105"/>
      <c r="BR105" s="31"/>
      <c r="BS105" s="32"/>
      <c r="BT105" s="33"/>
      <c r="BU105" s="33"/>
      <c r="BV105" s="33"/>
      <c r="BW105" s="33"/>
      <c r="BX105" s="8"/>
      <c r="BY105"/>
      <c r="BZ105" s="31"/>
      <c r="CA105" s="32"/>
      <c r="CB105" s="33"/>
      <c r="CC105" s="33"/>
      <c r="CD105" s="33"/>
      <c r="CE105" s="33"/>
      <c r="CF105" s="8"/>
      <c r="CH105" s="31"/>
      <c r="CI105" s="32"/>
      <c r="CJ105" s="33"/>
      <c r="CK105" s="33"/>
      <c r="CL105" s="33"/>
      <c r="CM105" s="33"/>
      <c r="CN105" s="8"/>
      <c r="CO105"/>
      <c r="CP105" s="31"/>
      <c r="CQ105" s="32"/>
      <c r="CR105" s="33"/>
      <c r="CS105" s="33"/>
      <c r="CT105" s="33"/>
      <c r="CU105" s="33"/>
      <c r="CV105" s="8"/>
      <c r="CW105"/>
      <c r="CX105" s="31"/>
      <c r="CY105" s="32"/>
      <c r="CZ105" s="33"/>
      <c r="DA105" s="33"/>
      <c r="DB105" s="33"/>
      <c r="DC105" s="33"/>
      <c r="DD105" s="8"/>
      <c r="DE105"/>
      <c r="DF105" s="31"/>
      <c r="DG105" s="32"/>
      <c r="DH105" s="33"/>
      <c r="DI105" s="33"/>
      <c r="DJ105" s="33"/>
      <c r="DK105" s="33"/>
      <c r="DL105" s="8"/>
      <c r="DM105"/>
      <c r="DN105" s="31"/>
      <c r="DO105" s="32"/>
      <c r="DP105" s="33"/>
      <c r="DQ105" s="33"/>
      <c r="DR105" s="33"/>
      <c r="DS105" s="33"/>
      <c r="DT105" s="8"/>
      <c r="DU105"/>
      <c r="DV105" s="31"/>
      <c r="DW105" s="32"/>
      <c r="DX105" s="33"/>
      <c r="DY105" s="33"/>
      <c r="DZ105" s="33"/>
      <c r="EA105" s="33"/>
      <c r="EB105" s="8"/>
      <c r="EC105"/>
      <c r="ED105" s="31"/>
      <c r="EE105" s="32"/>
      <c r="EF105" s="33"/>
      <c r="EG105" s="33"/>
      <c r="EH105" s="33"/>
      <c r="EI105" s="33"/>
      <c r="EJ105" s="8"/>
      <c r="EK105"/>
      <c r="EL105" s="31"/>
      <c r="EM105" s="32"/>
      <c r="EN105" s="33"/>
      <c r="EO105" s="33"/>
      <c r="EP105" s="33"/>
      <c r="EQ105" s="33"/>
      <c r="ER105" s="8"/>
      <c r="ES105"/>
      <c r="ET105" s="31"/>
      <c r="EU105" s="32"/>
      <c r="EV105" s="33"/>
      <c r="EW105" s="33"/>
      <c r="EX105" s="33"/>
      <c r="EY105" s="33"/>
      <c r="EZ105" s="8"/>
      <c r="FA105"/>
      <c r="FB105" s="31"/>
      <c r="FC105" s="32"/>
      <c r="FD105" s="33"/>
      <c r="FE105" s="33"/>
      <c r="FF105" s="33"/>
      <c r="FG105" s="33"/>
      <c r="FH105" s="8"/>
      <c r="FJ105" s="31"/>
      <c r="FK105" s="32"/>
      <c r="FL105" s="33"/>
      <c r="FM105" s="33"/>
      <c r="FN105" s="33"/>
      <c r="FO105" s="33"/>
      <c r="FP105" s="8"/>
      <c r="FQ105"/>
      <c r="FR105" s="31"/>
      <c r="FS105" s="32"/>
      <c r="FT105" s="33"/>
      <c r="FU105" s="33"/>
      <c r="FV105" s="33"/>
      <c r="FW105" s="33"/>
      <c r="FX105" s="8"/>
      <c r="FY105"/>
      <c r="FZ105" s="31"/>
      <c r="GA105" s="32"/>
      <c r="GB105" s="33"/>
      <c r="GC105" s="33"/>
      <c r="GD105" s="33"/>
      <c r="GE105" s="33"/>
      <c r="GF105" s="8"/>
      <c r="GG105"/>
      <c r="GH105" s="31"/>
      <c r="GI105" s="32"/>
      <c r="GJ105" s="33"/>
      <c r="GK105" s="33"/>
      <c r="GL105" s="33"/>
      <c r="GM105" s="33"/>
      <c r="GN105" s="8"/>
      <c r="GO105"/>
      <c r="GP105" s="31"/>
      <c r="GQ105" s="32"/>
      <c r="GR105" s="33"/>
      <c r="GS105" s="33"/>
      <c r="GT105" s="33"/>
      <c r="GU105" s="33"/>
      <c r="GV105" s="8"/>
      <c r="GW105"/>
      <c r="GX105" s="31"/>
      <c r="GY105" s="32"/>
      <c r="GZ105" s="33"/>
      <c r="HA105" s="33"/>
      <c r="HB105" s="33"/>
      <c r="HC105" s="33"/>
      <c r="HD105" s="8"/>
      <c r="HE105"/>
      <c r="HF105" s="31"/>
      <c r="HG105" s="32"/>
      <c r="HH105" s="33"/>
      <c r="HI105" s="33"/>
      <c r="HJ105" s="33"/>
      <c r="HK105" s="33"/>
      <c r="HL105" s="8"/>
      <c r="HM105"/>
      <c r="HN105" s="31"/>
      <c r="HO105" s="32"/>
      <c r="HP105" s="33"/>
      <c r="HQ105" s="33"/>
      <c r="HR105" s="33"/>
      <c r="HS105" s="33"/>
      <c r="HT105" s="8"/>
      <c r="HU105"/>
      <c r="HV105" s="31"/>
      <c r="HW105" s="32"/>
      <c r="HX105" s="33"/>
      <c r="HY105" s="33"/>
      <c r="HZ105" s="33"/>
      <c r="IA105" s="33"/>
      <c r="IB105" s="8"/>
      <c r="IC105"/>
      <c r="ID105" s="31"/>
      <c r="IE105" s="32"/>
      <c r="IF105" s="33"/>
      <c r="IG105" s="33"/>
      <c r="IH105" s="33"/>
      <c r="II105" s="33"/>
      <c r="IJ105" s="8"/>
    </row>
    <row r="106" spans="6:244">
      <c r="F106" s="31"/>
      <c r="G106" s="32"/>
      <c r="H106" s="33"/>
      <c r="I106" s="33"/>
      <c r="J106" s="33"/>
      <c r="K106" s="33"/>
      <c r="L106" s="8"/>
      <c r="M106"/>
      <c r="N106" s="31"/>
      <c r="O106" s="32"/>
      <c r="P106" s="33"/>
      <c r="Q106" s="33"/>
      <c r="R106" s="33"/>
      <c r="S106" s="33"/>
      <c r="T106" s="8"/>
      <c r="U106"/>
      <c r="V106" s="31"/>
      <c r="W106" s="32"/>
      <c r="X106" s="33"/>
      <c r="Y106" s="33"/>
      <c r="Z106" s="33"/>
      <c r="AA106" s="33"/>
      <c r="AB106" s="8"/>
      <c r="AC106"/>
      <c r="AD106" s="31"/>
      <c r="AE106" s="32"/>
      <c r="AF106" s="33"/>
      <c r="AG106" s="33"/>
      <c r="AH106" s="33"/>
      <c r="AI106" s="33"/>
      <c r="AJ106" s="8"/>
      <c r="AK106"/>
      <c r="AL106" s="31"/>
      <c r="AM106" s="32"/>
      <c r="AN106" s="33"/>
      <c r="AO106" s="33"/>
      <c r="AP106" s="33"/>
      <c r="AQ106" s="33"/>
      <c r="AR106" s="8"/>
      <c r="AS106"/>
      <c r="AT106" s="31"/>
      <c r="AU106" s="32"/>
      <c r="AV106" s="33"/>
      <c r="AW106" s="33"/>
      <c r="AX106" s="33"/>
      <c r="AY106" s="33"/>
      <c r="AZ106" s="8"/>
      <c r="BA106"/>
      <c r="BB106" s="31"/>
      <c r="BC106" s="32"/>
      <c r="BD106" s="33"/>
      <c r="BE106" s="33"/>
      <c r="BF106" s="33"/>
      <c r="BG106" s="33"/>
      <c r="BH106" s="8"/>
      <c r="BI106"/>
      <c r="BJ106" s="31"/>
      <c r="BK106" s="32"/>
      <c r="BL106" s="33"/>
      <c r="BM106" s="33"/>
      <c r="BN106" s="33"/>
      <c r="BO106" s="33"/>
      <c r="BP106" s="8"/>
      <c r="BQ106"/>
      <c r="BR106" s="31"/>
      <c r="BS106" s="32"/>
      <c r="BT106" s="33"/>
      <c r="BU106" s="33"/>
      <c r="BV106" s="33"/>
      <c r="BW106" s="33"/>
      <c r="BX106" s="8"/>
      <c r="BY106"/>
      <c r="BZ106" s="31"/>
      <c r="CA106" s="32"/>
      <c r="CB106" s="33"/>
      <c r="CC106" s="33"/>
      <c r="CD106" s="33"/>
      <c r="CE106" s="33"/>
      <c r="CF106" s="8"/>
      <c r="CH106" s="31"/>
      <c r="CI106" s="32"/>
      <c r="CJ106" s="33"/>
      <c r="CK106" s="33"/>
      <c r="CL106" s="33"/>
      <c r="CM106" s="33"/>
      <c r="CN106" s="8"/>
      <c r="CO106"/>
      <c r="CP106" s="31"/>
      <c r="CQ106" s="32"/>
      <c r="CR106" s="33"/>
      <c r="CS106" s="33"/>
      <c r="CT106" s="33"/>
      <c r="CU106" s="33"/>
      <c r="CV106" s="8"/>
      <c r="CW106"/>
      <c r="CX106" s="31"/>
      <c r="CY106" s="32"/>
      <c r="CZ106" s="33"/>
      <c r="DA106" s="33"/>
      <c r="DB106" s="33"/>
      <c r="DC106" s="33"/>
      <c r="DD106" s="8"/>
      <c r="DE106"/>
      <c r="DF106" s="31"/>
      <c r="DG106" s="32"/>
      <c r="DH106" s="33"/>
      <c r="DI106" s="33"/>
      <c r="DJ106" s="33"/>
      <c r="DK106" s="33"/>
      <c r="DL106" s="8"/>
      <c r="DM106"/>
      <c r="DN106" s="31"/>
      <c r="DO106" s="32"/>
      <c r="DP106" s="33"/>
      <c r="DQ106" s="33"/>
      <c r="DR106" s="33"/>
      <c r="DS106" s="33"/>
      <c r="DT106" s="8"/>
      <c r="DU106"/>
      <c r="DV106" s="31"/>
      <c r="DW106" s="32"/>
      <c r="DX106" s="33"/>
      <c r="DY106" s="33"/>
      <c r="DZ106" s="33"/>
      <c r="EA106" s="33"/>
      <c r="EB106" s="8"/>
      <c r="EC106"/>
      <c r="ED106" s="31"/>
      <c r="EE106" s="32"/>
      <c r="EF106" s="33"/>
      <c r="EG106" s="33"/>
      <c r="EH106" s="33"/>
      <c r="EI106" s="33"/>
      <c r="EJ106" s="8"/>
      <c r="EK106"/>
      <c r="EL106" s="31"/>
      <c r="EM106" s="32"/>
      <c r="EN106" s="33"/>
      <c r="EO106" s="33"/>
      <c r="EP106" s="33"/>
      <c r="EQ106" s="33"/>
      <c r="ER106" s="8"/>
      <c r="ES106"/>
      <c r="ET106" s="31"/>
      <c r="EU106" s="32"/>
      <c r="EV106" s="33"/>
      <c r="EW106" s="33"/>
      <c r="EX106" s="33"/>
      <c r="EY106" s="33"/>
      <c r="EZ106" s="8"/>
      <c r="FA106"/>
      <c r="FB106" s="31"/>
      <c r="FC106" s="32"/>
      <c r="FD106" s="33"/>
      <c r="FE106" s="33"/>
      <c r="FF106" s="33"/>
      <c r="FG106" s="33"/>
      <c r="FH106" s="8"/>
      <c r="FJ106" s="31"/>
      <c r="FK106" s="32"/>
      <c r="FL106" s="33"/>
      <c r="FM106" s="33"/>
      <c r="FN106" s="33"/>
      <c r="FO106" s="33"/>
      <c r="FP106" s="8"/>
      <c r="FQ106"/>
      <c r="FR106" s="31"/>
      <c r="FS106" s="32"/>
      <c r="FT106" s="33"/>
      <c r="FU106" s="33"/>
      <c r="FV106" s="33"/>
      <c r="FW106" s="33"/>
      <c r="FX106" s="8"/>
      <c r="FY106"/>
      <c r="FZ106" s="31"/>
      <c r="GA106" s="32"/>
      <c r="GB106" s="33"/>
      <c r="GC106" s="33"/>
      <c r="GD106" s="33"/>
      <c r="GE106" s="33"/>
      <c r="GF106" s="8"/>
      <c r="GG106"/>
      <c r="GH106" s="31"/>
      <c r="GI106" s="32"/>
      <c r="GJ106" s="33"/>
      <c r="GK106" s="33"/>
      <c r="GL106" s="33"/>
      <c r="GM106" s="33"/>
      <c r="GN106" s="8"/>
      <c r="GO106"/>
      <c r="GP106" s="31"/>
      <c r="GQ106" s="32"/>
      <c r="GR106" s="33"/>
      <c r="GS106" s="33"/>
      <c r="GT106" s="33"/>
      <c r="GU106" s="33"/>
      <c r="GV106" s="8"/>
      <c r="GW106"/>
      <c r="GX106" s="31"/>
      <c r="GY106" s="32"/>
      <c r="GZ106" s="33"/>
      <c r="HA106" s="33"/>
      <c r="HB106" s="33"/>
      <c r="HC106" s="33"/>
      <c r="HD106" s="8"/>
      <c r="HE106"/>
      <c r="HF106" s="31"/>
      <c r="HG106" s="32"/>
      <c r="HH106" s="33"/>
      <c r="HI106" s="33"/>
      <c r="HJ106" s="33"/>
      <c r="HK106" s="33"/>
      <c r="HL106" s="8"/>
      <c r="HM106"/>
      <c r="HN106" s="31"/>
      <c r="HO106" s="32"/>
      <c r="HP106" s="33"/>
      <c r="HQ106" s="33"/>
      <c r="HR106" s="33"/>
      <c r="HS106" s="33"/>
      <c r="HT106" s="8"/>
      <c r="HU106"/>
      <c r="HV106" s="31"/>
      <c r="HW106" s="32"/>
      <c r="HX106" s="33"/>
      <c r="HY106" s="33"/>
      <c r="HZ106" s="33"/>
      <c r="IA106" s="33"/>
      <c r="IB106" s="8"/>
      <c r="IC106"/>
      <c r="ID106" s="31"/>
      <c r="IE106" s="32"/>
      <c r="IF106" s="33"/>
      <c r="IG106" s="33"/>
      <c r="IH106" s="33"/>
      <c r="II106" s="33"/>
      <c r="IJ106" s="8"/>
    </row>
    <row r="107" spans="6:244">
      <c r="F107" s="31"/>
      <c r="G107" s="32"/>
      <c r="H107" s="33"/>
      <c r="I107" s="33"/>
      <c r="J107" s="33"/>
      <c r="K107" s="33"/>
      <c r="L107" s="8"/>
      <c r="M107"/>
      <c r="N107" s="31"/>
      <c r="O107" s="32"/>
      <c r="P107" s="33"/>
      <c r="Q107" s="33"/>
      <c r="R107" s="33"/>
      <c r="S107" s="33"/>
      <c r="T107" s="8"/>
      <c r="U107"/>
      <c r="V107" s="31"/>
      <c r="W107" s="32"/>
      <c r="X107" s="33"/>
      <c r="Y107" s="33"/>
      <c r="Z107" s="33"/>
      <c r="AA107" s="33"/>
      <c r="AB107" s="8"/>
      <c r="AC107"/>
      <c r="AD107" s="31"/>
      <c r="AE107" s="32"/>
      <c r="AF107" s="33"/>
      <c r="AG107" s="33"/>
      <c r="AH107" s="33"/>
      <c r="AI107" s="33"/>
      <c r="AJ107" s="8"/>
      <c r="AK107"/>
      <c r="AL107" s="31"/>
      <c r="AM107" s="32"/>
      <c r="AN107" s="33"/>
      <c r="AO107" s="33"/>
      <c r="AP107" s="33"/>
      <c r="AQ107" s="33"/>
      <c r="AR107" s="8"/>
      <c r="AS107"/>
      <c r="AT107" s="31"/>
      <c r="AU107" s="32"/>
      <c r="AV107" s="33"/>
      <c r="AW107" s="33"/>
      <c r="AX107" s="33"/>
      <c r="AY107" s="33"/>
      <c r="AZ107" s="8"/>
      <c r="BA107"/>
      <c r="BB107" s="31"/>
      <c r="BC107" s="32"/>
      <c r="BD107" s="33"/>
      <c r="BE107" s="33"/>
      <c r="BF107" s="33"/>
      <c r="BG107" s="33"/>
      <c r="BH107" s="8"/>
      <c r="BI107"/>
      <c r="BJ107" s="31"/>
      <c r="BK107" s="32"/>
      <c r="BL107" s="33"/>
      <c r="BM107" s="33"/>
      <c r="BN107" s="33"/>
      <c r="BO107" s="33"/>
      <c r="BP107" s="8"/>
      <c r="BQ107"/>
      <c r="BR107" s="31"/>
      <c r="BS107" s="32"/>
      <c r="BT107" s="33"/>
      <c r="BU107" s="33"/>
      <c r="BV107" s="33"/>
      <c r="BW107" s="33"/>
      <c r="BX107" s="8"/>
      <c r="BY107"/>
      <c r="BZ107" s="31"/>
      <c r="CA107" s="32"/>
      <c r="CB107" s="33"/>
      <c r="CC107" s="33"/>
      <c r="CD107" s="33"/>
      <c r="CE107" s="33"/>
      <c r="CF107" s="8"/>
      <c r="CH107" s="31"/>
      <c r="CI107" s="32"/>
      <c r="CJ107" s="33"/>
      <c r="CK107" s="33"/>
      <c r="CL107" s="33"/>
      <c r="CM107" s="33"/>
      <c r="CN107" s="8"/>
      <c r="CO107"/>
      <c r="CP107" s="31"/>
      <c r="CQ107" s="32"/>
      <c r="CR107" s="33"/>
      <c r="CS107" s="33"/>
      <c r="CT107" s="33"/>
      <c r="CU107" s="33"/>
      <c r="CV107" s="8"/>
      <c r="CW107"/>
      <c r="CX107" s="31"/>
      <c r="CY107" s="32"/>
      <c r="CZ107" s="33"/>
      <c r="DA107" s="33"/>
      <c r="DB107" s="33"/>
      <c r="DC107" s="33"/>
      <c r="DD107" s="8"/>
      <c r="DE107"/>
      <c r="DF107" s="31"/>
      <c r="DG107" s="32"/>
      <c r="DH107" s="33"/>
      <c r="DI107" s="33"/>
      <c r="DJ107" s="33"/>
      <c r="DK107" s="33"/>
      <c r="DL107" s="8"/>
      <c r="DM107"/>
      <c r="DN107" s="31"/>
      <c r="DO107" s="32"/>
      <c r="DP107" s="33"/>
      <c r="DQ107" s="33"/>
      <c r="DR107" s="33"/>
      <c r="DS107" s="33"/>
      <c r="DT107" s="8"/>
      <c r="DU107"/>
      <c r="DV107" s="31"/>
      <c r="DW107" s="32"/>
      <c r="DX107" s="33"/>
      <c r="DY107" s="33"/>
      <c r="DZ107" s="33"/>
      <c r="EA107" s="33"/>
      <c r="EB107" s="8"/>
      <c r="EC107"/>
      <c r="ED107" s="31"/>
      <c r="EE107" s="32"/>
      <c r="EF107" s="33"/>
      <c r="EG107" s="33"/>
      <c r="EH107" s="33"/>
      <c r="EI107" s="33"/>
      <c r="EJ107" s="8"/>
      <c r="EK107"/>
      <c r="EL107" s="31"/>
      <c r="EM107" s="32"/>
      <c r="EN107" s="33"/>
      <c r="EO107" s="33"/>
      <c r="EP107" s="33"/>
      <c r="EQ107" s="33"/>
      <c r="ER107" s="8"/>
      <c r="ES107"/>
      <c r="ET107" s="31"/>
      <c r="EU107" s="32"/>
      <c r="EV107" s="33"/>
      <c r="EW107" s="33"/>
      <c r="EX107" s="33"/>
      <c r="EY107" s="33"/>
      <c r="EZ107" s="8"/>
      <c r="FA107"/>
      <c r="FB107" s="31"/>
      <c r="FC107" s="32"/>
      <c r="FD107" s="33"/>
      <c r="FE107" s="33"/>
      <c r="FF107" s="33"/>
      <c r="FG107" s="33"/>
      <c r="FH107" s="8"/>
      <c r="FJ107" s="31"/>
      <c r="FK107" s="32"/>
      <c r="FL107" s="33"/>
      <c r="FM107" s="33"/>
      <c r="FN107" s="33"/>
      <c r="FO107" s="33"/>
      <c r="FP107" s="8"/>
      <c r="FQ107"/>
      <c r="FR107" s="31"/>
      <c r="FS107" s="32"/>
      <c r="FT107" s="33"/>
      <c r="FU107" s="33"/>
      <c r="FV107" s="33"/>
      <c r="FW107" s="33"/>
      <c r="FX107" s="8"/>
      <c r="FY107"/>
      <c r="FZ107" s="31"/>
      <c r="GA107" s="32"/>
      <c r="GB107" s="33"/>
      <c r="GC107" s="33"/>
      <c r="GD107" s="33"/>
      <c r="GE107" s="33"/>
      <c r="GF107" s="8"/>
      <c r="GG107"/>
      <c r="GH107" s="31"/>
      <c r="GI107" s="32"/>
      <c r="GJ107" s="33"/>
      <c r="GK107" s="33"/>
      <c r="GL107" s="33"/>
      <c r="GM107" s="33"/>
      <c r="GN107" s="8"/>
      <c r="GO107"/>
      <c r="GP107" s="31"/>
      <c r="GQ107" s="32"/>
      <c r="GR107" s="33"/>
      <c r="GS107" s="33"/>
      <c r="GT107" s="33"/>
      <c r="GU107" s="33"/>
      <c r="GV107" s="8"/>
      <c r="GW107"/>
      <c r="GX107" s="31"/>
      <c r="GY107" s="32"/>
      <c r="GZ107" s="33"/>
      <c r="HA107" s="33"/>
      <c r="HB107" s="33"/>
      <c r="HC107" s="33"/>
      <c r="HD107" s="8"/>
      <c r="HE107"/>
      <c r="HF107" s="31"/>
      <c r="HG107" s="32"/>
      <c r="HH107" s="33"/>
      <c r="HI107" s="33"/>
      <c r="HJ107" s="33"/>
      <c r="HK107" s="33"/>
      <c r="HL107" s="8"/>
      <c r="HM107"/>
      <c r="HN107" s="31"/>
      <c r="HO107" s="32"/>
      <c r="HP107" s="33"/>
      <c r="HQ107" s="33"/>
      <c r="HR107" s="33"/>
      <c r="HS107" s="33"/>
      <c r="HT107" s="8"/>
      <c r="HU107"/>
      <c r="HV107" s="31"/>
      <c r="HW107" s="32"/>
      <c r="HX107" s="33"/>
      <c r="HY107" s="33"/>
      <c r="HZ107" s="33"/>
      <c r="IA107" s="33"/>
      <c r="IB107" s="8"/>
      <c r="IC107"/>
      <c r="ID107" s="31"/>
      <c r="IE107" s="32"/>
      <c r="IF107" s="33"/>
      <c r="IG107" s="33"/>
      <c r="IH107" s="33"/>
      <c r="II107" s="33"/>
      <c r="IJ107" s="8"/>
    </row>
    <row r="108" spans="6:244">
      <c r="F108" s="31"/>
      <c r="G108" s="32"/>
      <c r="H108" s="33"/>
      <c r="I108" s="33"/>
      <c r="J108" s="33"/>
      <c r="K108" s="33"/>
      <c r="L108" s="8"/>
      <c r="M108"/>
      <c r="N108" s="31"/>
      <c r="O108" s="32"/>
      <c r="P108" s="33"/>
      <c r="Q108" s="33"/>
      <c r="R108" s="33"/>
      <c r="S108" s="33"/>
      <c r="T108" s="8"/>
      <c r="U108"/>
      <c r="V108" s="31"/>
      <c r="W108" s="32"/>
      <c r="X108" s="33"/>
      <c r="Y108" s="33"/>
      <c r="Z108" s="33"/>
      <c r="AA108" s="33"/>
      <c r="AB108" s="8"/>
      <c r="AC108"/>
      <c r="AD108" s="31"/>
      <c r="AE108" s="32"/>
      <c r="AF108" s="33"/>
      <c r="AG108" s="33"/>
      <c r="AH108" s="33"/>
      <c r="AI108" s="33"/>
      <c r="AJ108" s="8"/>
      <c r="AK108"/>
      <c r="AL108" s="31"/>
      <c r="AM108" s="32"/>
      <c r="AN108" s="33"/>
      <c r="AO108" s="33"/>
      <c r="AP108" s="33"/>
      <c r="AQ108" s="33"/>
      <c r="AR108" s="8"/>
      <c r="AS108"/>
      <c r="AT108" s="31"/>
      <c r="AU108" s="32"/>
      <c r="AV108" s="33"/>
      <c r="AW108" s="33"/>
      <c r="AX108" s="33"/>
      <c r="AY108" s="33"/>
      <c r="AZ108" s="8"/>
      <c r="BA108"/>
      <c r="BB108" s="31"/>
      <c r="BC108" s="32"/>
      <c r="BD108" s="33"/>
      <c r="BE108" s="33"/>
      <c r="BF108" s="33"/>
      <c r="BG108" s="33"/>
      <c r="BH108" s="8"/>
      <c r="BI108"/>
      <c r="BJ108" s="31"/>
      <c r="BK108" s="32"/>
      <c r="BL108" s="33"/>
      <c r="BM108" s="33"/>
      <c r="BN108" s="33"/>
      <c r="BO108" s="33"/>
      <c r="BP108" s="8"/>
      <c r="BQ108"/>
      <c r="BR108" s="31"/>
      <c r="BS108" s="32"/>
      <c r="BT108" s="33"/>
      <c r="BU108" s="33"/>
      <c r="BV108" s="33"/>
      <c r="BW108" s="33"/>
      <c r="BX108" s="8"/>
      <c r="BY108"/>
      <c r="BZ108" s="31"/>
      <c r="CA108" s="32"/>
      <c r="CB108" s="33"/>
      <c r="CC108" s="33"/>
      <c r="CD108" s="33"/>
      <c r="CE108" s="33"/>
      <c r="CF108" s="8"/>
      <c r="CH108" s="31"/>
      <c r="CI108" s="32"/>
      <c r="CJ108" s="33"/>
      <c r="CK108" s="33"/>
      <c r="CL108" s="33"/>
      <c r="CM108" s="33"/>
      <c r="CN108" s="8"/>
      <c r="CO108"/>
      <c r="CP108" s="31"/>
      <c r="CQ108" s="32"/>
      <c r="CR108" s="33"/>
      <c r="CS108" s="33"/>
      <c r="CT108" s="33"/>
      <c r="CU108" s="33"/>
      <c r="CV108" s="8"/>
      <c r="CW108"/>
      <c r="CX108" s="31"/>
      <c r="CY108" s="32"/>
      <c r="CZ108" s="33"/>
      <c r="DA108" s="33"/>
      <c r="DB108" s="33"/>
      <c r="DC108" s="33"/>
      <c r="DD108" s="8"/>
      <c r="DE108"/>
      <c r="DF108" s="31"/>
      <c r="DG108" s="32"/>
      <c r="DH108" s="33"/>
      <c r="DI108" s="33"/>
      <c r="DJ108" s="33"/>
      <c r="DK108" s="33"/>
      <c r="DL108" s="8"/>
      <c r="DM108"/>
      <c r="DN108" s="31"/>
      <c r="DO108" s="32"/>
      <c r="DP108" s="33"/>
      <c r="DQ108" s="33"/>
      <c r="DR108" s="33"/>
      <c r="DS108" s="33"/>
      <c r="DT108" s="8"/>
      <c r="DU108"/>
      <c r="DV108" s="31"/>
      <c r="DW108" s="32"/>
      <c r="DX108" s="33"/>
      <c r="DY108" s="33"/>
      <c r="DZ108" s="33"/>
      <c r="EA108" s="33"/>
      <c r="EB108" s="8"/>
      <c r="EC108"/>
      <c r="ED108" s="31"/>
      <c r="EE108" s="32"/>
      <c r="EF108" s="33"/>
      <c r="EG108" s="33"/>
      <c r="EH108" s="33"/>
      <c r="EI108" s="33"/>
      <c r="EJ108" s="8"/>
      <c r="EK108"/>
      <c r="EL108" s="31"/>
      <c r="EM108" s="32"/>
      <c r="EN108" s="33"/>
      <c r="EO108" s="33"/>
      <c r="EP108" s="33"/>
      <c r="EQ108" s="33"/>
      <c r="ER108" s="8"/>
      <c r="ES108"/>
      <c r="ET108" s="31"/>
      <c r="EU108" s="32"/>
      <c r="EV108" s="33"/>
      <c r="EW108" s="33"/>
      <c r="EX108" s="33"/>
      <c r="EY108" s="33"/>
      <c r="EZ108" s="8"/>
      <c r="FA108"/>
      <c r="FB108" s="31"/>
      <c r="FC108" s="32"/>
      <c r="FD108" s="33"/>
      <c r="FE108" s="33"/>
      <c r="FF108" s="33"/>
      <c r="FG108" s="33"/>
      <c r="FH108" s="8"/>
      <c r="FJ108" s="31"/>
      <c r="FK108" s="32"/>
      <c r="FL108" s="33"/>
      <c r="FM108" s="33"/>
      <c r="FN108" s="33"/>
      <c r="FO108" s="33"/>
      <c r="FP108" s="8"/>
      <c r="FQ108"/>
      <c r="FR108" s="31"/>
      <c r="FS108" s="32"/>
      <c r="FT108" s="33"/>
      <c r="FU108" s="33"/>
      <c r="FV108" s="33"/>
      <c r="FW108" s="33"/>
      <c r="FX108" s="8"/>
      <c r="FY108"/>
      <c r="FZ108" s="31"/>
      <c r="GA108" s="32"/>
      <c r="GB108" s="33"/>
      <c r="GC108" s="33"/>
      <c r="GD108" s="33"/>
      <c r="GE108" s="33"/>
      <c r="GF108" s="8"/>
      <c r="GG108"/>
      <c r="GH108" s="31"/>
      <c r="GI108" s="32"/>
      <c r="GJ108" s="33"/>
      <c r="GK108" s="33"/>
      <c r="GL108" s="33"/>
      <c r="GM108" s="33"/>
      <c r="GN108" s="8"/>
      <c r="GO108"/>
      <c r="GP108" s="31"/>
      <c r="GQ108" s="32"/>
      <c r="GR108" s="33"/>
      <c r="GS108" s="33"/>
      <c r="GT108" s="33"/>
      <c r="GU108" s="33"/>
      <c r="GV108" s="8"/>
      <c r="GW108"/>
      <c r="GX108" s="31"/>
      <c r="GY108" s="32"/>
      <c r="GZ108" s="33"/>
      <c r="HA108" s="33"/>
      <c r="HB108" s="33"/>
      <c r="HC108" s="33"/>
      <c r="HD108" s="8"/>
      <c r="HE108"/>
      <c r="HF108" s="31"/>
      <c r="HG108" s="32"/>
      <c r="HH108" s="33"/>
      <c r="HI108" s="33"/>
      <c r="HJ108" s="33"/>
      <c r="HK108" s="33"/>
      <c r="HL108" s="8"/>
      <c r="HM108"/>
      <c r="HN108" s="31"/>
      <c r="HO108" s="32"/>
      <c r="HP108" s="33"/>
      <c r="HQ108" s="33"/>
      <c r="HR108" s="33"/>
      <c r="HS108" s="33"/>
      <c r="HT108" s="8"/>
      <c r="HU108"/>
      <c r="HV108" s="31"/>
      <c r="HW108" s="32"/>
      <c r="HX108" s="33"/>
      <c r="HY108" s="33"/>
      <c r="HZ108" s="33"/>
      <c r="IA108" s="33"/>
      <c r="IB108" s="8"/>
      <c r="IC108"/>
      <c r="ID108" s="31"/>
      <c r="IE108" s="32"/>
      <c r="IF108" s="33"/>
      <c r="IG108" s="33"/>
      <c r="IH108" s="33"/>
      <c r="II108" s="33"/>
      <c r="IJ108" s="8"/>
    </row>
    <row r="109" spans="6:244">
      <c r="F109" s="31"/>
      <c r="G109" s="32"/>
      <c r="H109" s="33"/>
      <c r="I109" s="33"/>
      <c r="J109" s="33"/>
      <c r="K109" s="33"/>
      <c r="L109" s="8"/>
      <c r="M109"/>
      <c r="N109" s="31"/>
      <c r="O109" s="32"/>
      <c r="P109" s="33"/>
      <c r="Q109" s="33"/>
      <c r="R109" s="33"/>
      <c r="S109" s="33"/>
      <c r="T109" s="8"/>
      <c r="U109"/>
      <c r="V109" s="31"/>
      <c r="W109" s="32"/>
      <c r="X109" s="33"/>
      <c r="Y109" s="33"/>
      <c r="Z109" s="33"/>
      <c r="AA109" s="33"/>
      <c r="AB109" s="8"/>
      <c r="AC109"/>
      <c r="AD109" s="31"/>
      <c r="AE109" s="32"/>
      <c r="AF109" s="33"/>
      <c r="AG109" s="33"/>
      <c r="AH109" s="33"/>
      <c r="AI109" s="33"/>
      <c r="AJ109" s="8"/>
      <c r="AK109"/>
      <c r="AL109" s="31"/>
      <c r="AM109" s="32"/>
      <c r="AN109" s="33"/>
      <c r="AO109" s="33"/>
      <c r="AP109" s="33"/>
      <c r="AQ109" s="33"/>
      <c r="AR109" s="8"/>
      <c r="AS109"/>
      <c r="AT109" s="31"/>
      <c r="AU109" s="32"/>
      <c r="AV109" s="33"/>
      <c r="AW109" s="33"/>
      <c r="AX109" s="33"/>
      <c r="AY109" s="33"/>
      <c r="AZ109" s="8"/>
      <c r="BA109"/>
      <c r="BB109" s="31"/>
      <c r="BC109" s="32"/>
      <c r="BD109" s="33"/>
      <c r="BE109" s="33"/>
      <c r="BF109" s="33"/>
      <c r="BG109" s="33"/>
      <c r="BH109" s="8"/>
      <c r="BI109"/>
      <c r="BJ109" s="31"/>
      <c r="BK109" s="32"/>
      <c r="BL109" s="33"/>
      <c r="BM109" s="33"/>
      <c r="BN109" s="33"/>
      <c r="BO109" s="33"/>
      <c r="BP109" s="8"/>
      <c r="BQ109"/>
      <c r="BR109" s="31"/>
      <c r="BS109" s="32"/>
      <c r="BT109" s="33"/>
      <c r="BU109" s="33"/>
      <c r="BV109" s="33"/>
      <c r="BW109" s="33"/>
      <c r="BX109" s="8"/>
      <c r="BY109"/>
      <c r="BZ109" s="31"/>
      <c r="CA109" s="32"/>
      <c r="CB109" s="33"/>
      <c r="CC109" s="33"/>
      <c r="CD109" s="33"/>
      <c r="CE109" s="33"/>
      <c r="CF109" s="8"/>
      <c r="CH109" s="31"/>
      <c r="CI109" s="32"/>
      <c r="CJ109" s="33"/>
      <c r="CK109" s="33"/>
      <c r="CL109" s="33"/>
      <c r="CM109" s="33"/>
      <c r="CN109" s="8"/>
      <c r="CO109"/>
      <c r="CP109" s="31"/>
      <c r="CQ109" s="32"/>
      <c r="CR109" s="33"/>
      <c r="CS109" s="33"/>
      <c r="CT109" s="33"/>
      <c r="CU109" s="33"/>
      <c r="CV109" s="8"/>
      <c r="CW109"/>
      <c r="CX109" s="31"/>
      <c r="CY109" s="32"/>
      <c r="CZ109" s="33"/>
      <c r="DA109" s="33"/>
      <c r="DB109" s="33"/>
      <c r="DC109" s="33"/>
      <c r="DD109" s="8"/>
      <c r="DE109"/>
      <c r="DF109" s="31"/>
      <c r="DG109" s="32"/>
      <c r="DH109" s="33"/>
      <c r="DI109" s="33"/>
      <c r="DJ109" s="33"/>
      <c r="DK109" s="33"/>
      <c r="DL109" s="8"/>
      <c r="DM109"/>
      <c r="DN109" s="31"/>
      <c r="DO109" s="32"/>
      <c r="DP109" s="33"/>
      <c r="DQ109" s="33"/>
      <c r="DR109" s="33"/>
      <c r="DS109" s="33"/>
      <c r="DT109" s="8"/>
      <c r="DU109"/>
      <c r="DV109" s="31"/>
      <c r="DW109" s="32"/>
      <c r="DX109" s="33"/>
      <c r="DY109" s="33"/>
      <c r="DZ109" s="33"/>
      <c r="EA109" s="33"/>
      <c r="EB109" s="8"/>
      <c r="EC109"/>
      <c r="ED109" s="31"/>
      <c r="EE109" s="32"/>
      <c r="EF109" s="33"/>
      <c r="EG109" s="33"/>
      <c r="EH109" s="33"/>
      <c r="EI109" s="33"/>
      <c r="EJ109" s="8"/>
      <c r="EK109"/>
      <c r="EL109" s="31"/>
      <c r="EM109" s="32"/>
      <c r="EN109" s="33"/>
      <c r="EO109" s="33"/>
      <c r="EP109" s="33"/>
      <c r="EQ109" s="33"/>
      <c r="ER109" s="8"/>
      <c r="ES109"/>
      <c r="ET109" s="31"/>
      <c r="EU109" s="32"/>
      <c r="EV109" s="33"/>
      <c r="EW109" s="33"/>
      <c r="EX109" s="33"/>
      <c r="EY109" s="33"/>
      <c r="EZ109" s="8"/>
      <c r="FA109"/>
      <c r="FB109" s="31"/>
      <c r="FC109" s="32"/>
      <c r="FD109" s="33"/>
      <c r="FE109" s="33"/>
      <c r="FF109" s="33"/>
      <c r="FG109" s="33"/>
      <c r="FH109" s="8"/>
      <c r="FJ109" s="31"/>
      <c r="FK109" s="32"/>
      <c r="FL109" s="33"/>
      <c r="FM109" s="33"/>
      <c r="FN109" s="33"/>
      <c r="FO109" s="33"/>
      <c r="FP109" s="8"/>
      <c r="FQ109"/>
      <c r="FR109" s="31"/>
      <c r="FS109" s="32"/>
      <c r="FT109" s="33"/>
      <c r="FU109" s="33"/>
      <c r="FV109" s="33"/>
      <c r="FW109" s="33"/>
      <c r="FX109" s="8"/>
      <c r="FY109"/>
      <c r="FZ109" s="31"/>
      <c r="GA109" s="32"/>
      <c r="GB109" s="33"/>
      <c r="GC109" s="33"/>
      <c r="GD109" s="33"/>
      <c r="GE109" s="33"/>
      <c r="GF109" s="8"/>
      <c r="GG109"/>
      <c r="GH109" s="31"/>
      <c r="GI109" s="32"/>
      <c r="GJ109" s="33"/>
      <c r="GK109" s="33"/>
      <c r="GL109" s="33"/>
      <c r="GM109" s="33"/>
      <c r="GN109" s="8"/>
      <c r="GO109"/>
      <c r="GP109" s="31"/>
      <c r="GQ109" s="32"/>
      <c r="GR109" s="33"/>
      <c r="GS109" s="33"/>
      <c r="GT109" s="33"/>
      <c r="GU109" s="33"/>
      <c r="GV109" s="8"/>
      <c r="GW109"/>
      <c r="GX109" s="31"/>
      <c r="GY109" s="32"/>
      <c r="GZ109" s="33"/>
      <c r="HA109" s="33"/>
      <c r="HB109" s="33"/>
      <c r="HC109" s="33"/>
      <c r="HD109" s="8"/>
      <c r="HE109"/>
      <c r="HF109" s="31"/>
      <c r="HG109" s="32"/>
      <c r="HH109" s="33"/>
      <c r="HI109" s="33"/>
      <c r="HJ109" s="33"/>
      <c r="HK109" s="33"/>
      <c r="HL109" s="8"/>
      <c r="HM109"/>
      <c r="HN109" s="31"/>
      <c r="HO109" s="32"/>
      <c r="HP109" s="33"/>
      <c r="HQ109" s="33"/>
      <c r="HR109" s="33"/>
      <c r="HS109" s="33"/>
      <c r="HT109" s="8"/>
      <c r="HU109"/>
      <c r="HV109" s="31"/>
      <c r="HW109" s="32"/>
      <c r="HX109" s="33"/>
      <c r="HY109" s="33"/>
      <c r="HZ109" s="33"/>
      <c r="IA109" s="33"/>
      <c r="IB109" s="8"/>
      <c r="IC109"/>
      <c r="ID109" s="31"/>
      <c r="IE109" s="32"/>
      <c r="IF109" s="33"/>
      <c r="IG109" s="33"/>
      <c r="IH109" s="33"/>
      <c r="II109" s="33"/>
      <c r="IJ109" s="8"/>
    </row>
    <row r="110" spans="6:244">
      <c r="F110" s="31"/>
      <c r="G110" s="32"/>
      <c r="H110" s="33"/>
      <c r="I110" s="33"/>
      <c r="J110" s="33"/>
      <c r="K110" s="33"/>
      <c r="L110" s="8"/>
      <c r="M110"/>
      <c r="N110" s="31"/>
      <c r="O110" s="32"/>
      <c r="P110" s="33"/>
      <c r="Q110" s="33"/>
      <c r="R110" s="33"/>
      <c r="S110" s="33"/>
      <c r="T110" s="8"/>
      <c r="U110"/>
      <c r="V110" s="31"/>
      <c r="W110" s="32"/>
      <c r="X110" s="33"/>
      <c r="Y110" s="33"/>
      <c r="Z110" s="33"/>
      <c r="AA110" s="33"/>
      <c r="AB110" s="8"/>
      <c r="AC110"/>
      <c r="AD110" s="31"/>
      <c r="AE110" s="32"/>
      <c r="AF110" s="33"/>
      <c r="AG110" s="33"/>
      <c r="AH110" s="33"/>
      <c r="AI110" s="33"/>
      <c r="AJ110" s="8"/>
      <c r="AK110"/>
      <c r="AL110" s="31"/>
      <c r="AM110" s="32"/>
      <c r="AN110" s="33"/>
      <c r="AO110" s="33"/>
      <c r="AP110" s="33"/>
      <c r="AQ110" s="33"/>
      <c r="AR110" s="8"/>
      <c r="AS110"/>
      <c r="AT110" s="31"/>
      <c r="AU110" s="32"/>
      <c r="AV110" s="33"/>
      <c r="AW110" s="33"/>
      <c r="AX110" s="33"/>
      <c r="AY110" s="33"/>
      <c r="AZ110" s="8"/>
      <c r="BA110"/>
      <c r="BB110" s="31"/>
      <c r="BC110" s="32"/>
      <c r="BD110" s="33"/>
      <c r="BE110" s="33"/>
      <c r="BF110" s="33"/>
      <c r="BG110" s="33"/>
      <c r="BH110" s="8"/>
      <c r="BI110"/>
      <c r="BJ110" s="31"/>
      <c r="BK110" s="32"/>
      <c r="BL110" s="33"/>
      <c r="BM110" s="33"/>
      <c r="BN110" s="33"/>
      <c r="BO110" s="33"/>
      <c r="BP110" s="8"/>
      <c r="BQ110"/>
      <c r="BR110" s="31"/>
      <c r="BS110" s="32"/>
      <c r="BT110" s="33"/>
      <c r="BU110" s="33"/>
      <c r="BV110" s="33"/>
      <c r="BW110" s="33"/>
      <c r="BX110" s="8"/>
      <c r="BY110"/>
      <c r="BZ110" s="31"/>
      <c r="CA110" s="32"/>
      <c r="CB110" s="33"/>
      <c r="CC110" s="33"/>
      <c r="CD110" s="33"/>
      <c r="CE110" s="33"/>
      <c r="CF110" s="8"/>
      <c r="CH110" s="31"/>
      <c r="CI110" s="32"/>
      <c r="CJ110" s="33"/>
      <c r="CK110" s="33"/>
      <c r="CL110" s="33"/>
      <c r="CM110" s="33"/>
      <c r="CN110" s="8"/>
      <c r="CO110"/>
      <c r="CP110" s="31"/>
      <c r="CQ110" s="32"/>
      <c r="CR110" s="33"/>
      <c r="CS110" s="33"/>
      <c r="CT110" s="33"/>
      <c r="CU110" s="33"/>
      <c r="CV110" s="8"/>
      <c r="CW110"/>
      <c r="CX110" s="31"/>
      <c r="CY110" s="32"/>
      <c r="CZ110" s="33"/>
      <c r="DA110" s="33"/>
      <c r="DB110" s="33"/>
      <c r="DC110" s="33"/>
      <c r="DD110" s="8"/>
      <c r="DE110"/>
      <c r="DF110" s="31"/>
      <c r="DG110" s="32"/>
      <c r="DH110" s="33"/>
      <c r="DI110" s="33"/>
      <c r="DJ110" s="33"/>
      <c r="DK110" s="33"/>
      <c r="DL110" s="8"/>
      <c r="DM110"/>
      <c r="DN110" s="31"/>
      <c r="DO110" s="32"/>
      <c r="DP110" s="33"/>
      <c r="DQ110" s="33"/>
      <c r="DR110" s="33"/>
      <c r="DS110" s="33"/>
      <c r="DT110" s="8"/>
      <c r="DU110"/>
      <c r="DV110" s="31"/>
      <c r="DW110" s="32"/>
      <c r="DX110" s="33"/>
      <c r="DY110" s="33"/>
      <c r="DZ110" s="33"/>
      <c r="EA110" s="33"/>
      <c r="EB110" s="8"/>
      <c r="EC110"/>
      <c r="ED110" s="31"/>
      <c r="EE110" s="32"/>
      <c r="EF110" s="33"/>
      <c r="EG110" s="33"/>
      <c r="EH110" s="33"/>
      <c r="EI110" s="33"/>
      <c r="EJ110" s="8"/>
      <c r="EK110"/>
      <c r="EL110" s="31"/>
      <c r="EM110" s="32"/>
      <c r="EN110" s="33"/>
      <c r="EO110" s="33"/>
      <c r="EP110" s="33"/>
      <c r="EQ110" s="33"/>
      <c r="ER110" s="8"/>
      <c r="ES110"/>
      <c r="ET110" s="31"/>
      <c r="EU110" s="32"/>
      <c r="EV110" s="33"/>
      <c r="EW110" s="33"/>
      <c r="EX110" s="33"/>
      <c r="EY110" s="33"/>
      <c r="EZ110" s="8"/>
      <c r="FA110"/>
      <c r="FB110" s="31"/>
      <c r="FC110" s="32"/>
      <c r="FD110" s="33"/>
      <c r="FE110" s="33"/>
      <c r="FF110" s="33"/>
      <c r="FG110" s="33"/>
      <c r="FH110" s="8"/>
      <c r="FJ110" s="31"/>
      <c r="FK110" s="32"/>
      <c r="FL110" s="33"/>
      <c r="FM110" s="33"/>
      <c r="FN110" s="33"/>
      <c r="FO110" s="33"/>
      <c r="FP110" s="8"/>
      <c r="FQ110"/>
      <c r="FR110" s="31"/>
      <c r="FS110" s="32"/>
      <c r="FT110" s="33"/>
      <c r="FU110" s="33"/>
      <c r="FV110" s="33"/>
      <c r="FW110" s="33"/>
      <c r="FX110" s="8"/>
      <c r="FY110"/>
      <c r="FZ110" s="31"/>
      <c r="GA110" s="32"/>
      <c r="GB110" s="33"/>
      <c r="GC110" s="33"/>
      <c r="GD110" s="33"/>
      <c r="GE110" s="33"/>
      <c r="GF110" s="8"/>
      <c r="GG110"/>
      <c r="GH110" s="31"/>
      <c r="GI110" s="32"/>
      <c r="GJ110" s="33"/>
      <c r="GK110" s="33"/>
      <c r="GL110" s="33"/>
      <c r="GM110" s="33"/>
      <c r="GN110" s="8"/>
      <c r="GO110"/>
      <c r="GP110" s="31"/>
      <c r="GQ110" s="32"/>
      <c r="GR110" s="33"/>
      <c r="GS110" s="33"/>
      <c r="GT110" s="33"/>
      <c r="GU110" s="33"/>
      <c r="GV110" s="8"/>
      <c r="GW110"/>
      <c r="GX110" s="31"/>
      <c r="GY110" s="32"/>
      <c r="GZ110" s="33"/>
      <c r="HA110" s="33"/>
      <c r="HB110" s="33"/>
      <c r="HC110" s="33"/>
      <c r="HD110" s="8"/>
      <c r="HE110"/>
      <c r="HF110" s="31"/>
      <c r="HG110" s="32"/>
      <c r="HH110" s="33"/>
      <c r="HI110" s="33"/>
      <c r="HJ110" s="33"/>
      <c r="HK110" s="33"/>
      <c r="HL110" s="8"/>
      <c r="HM110"/>
      <c r="HN110" s="31"/>
      <c r="HO110" s="32"/>
      <c r="HP110" s="33"/>
      <c r="HQ110" s="33"/>
      <c r="HR110" s="33"/>
      <c r="HS110" s="33"/>
      <c r="HT110" s="8"/>
      <c r="HU110"/>
      <c r="HV110" s="31"/>
      <c r="HW110" s="32"/>
      <c r="HX110" s="33"/>
      <c r="HY110" s="33"/>
      <c r="HZ110" s="33"/>
      <c r="IA110" s="33"/>
      <c r="IB110" s="8"/>
      <c r="IC110"/>
      <c r="ID110" s="31"/>
      <c r="IE110" s="32"/>
      <c r="IF110" s="33"/>
      <c r="IG110" s="33"/>
      <c r="IH110" s="33"/>
      <c r="II110" s="33"/>
      <c r="IJ110" s="8"/>
    </row>
    <row r="111" spans="6:244">
      <c r="F111" s="31"/>
      <c r="G111" s="32"/>
      <c r="H111" s="33"/>
      <c r="I111" s="33"/>
      <c r="J111" s="33"/>
      <c r="K111" s="33"/>
      <c r="L111" s="8"/>
      <c r="M111"/>
      <c r="N111" s="31"/>
      <c r="O111" s="32"/>
      <c r="P111" s="33"/>
      <c r="Q111" s="33"/>
      <c r="R111" s="33"/>
      <c r="S111" s="33"/>
      <c r="T111" s="8"/>
      <c r="U111"/>
      <c r="V111" s="31"/>
      <c r="W111" s="32"/>
      <c r="X111" s="33"/>
      <c r="Y111" s="33"/>
      <c r="Z111" s="33"/>
      <c r="AA111" s="33"/>
      <c r="AB111" s="8"/>
      <c r="AC111"/>
      <c r="AD111" s="31"/>
      <c r="AE111" s="32"/>
      <c r="AF111" s="33"/>
      <c r="AG111" s="33"/>
      <c r="AH111" s="33"/>
      <c r="AI111" s="33"/>
      <c r="AJ111" s="8"/>
      <c r="AK111"/>
      <c r="AL111" s="31"/>
      <c r="AM111" s="32"/>
      <c r="AN111" s="33"/>
      <c r="AO111" s="33"/>
      <c r="AP111" s="33"/>
      <c r="AQ111" s="33"/>
      <c r="AR111" s="8"/>
      <c r="AS111"/>
      <c r="AT111" s="31"/>
      <c r="AU111" s="32"/>
      <c r="AV111" s="33"/>
      <c r="AW111" s="33"/>
      <c r="AX111" s="33"/>
      <c r="AY111" s="33"/>
      <c r="AZ111" s="8"/>
      <c r="BA111"/>
      <c r="BB111" s="31"/>
      <c r="BC111" s="32"/>
      <c r="BD111" s="33"/>
      <c r="BE111" s="33"/>
      <c r="BF111" s="33"/>
      <c r="BG111" s="33"/>
      <c r="BH111" s="8"/>
      <c r="BI111"/>
      <c r="BJ111" s="31"/>
      <c r="BK111" s="32"/>
      <c r="BL111" s="33"/>
      <c r="BM111" s="33"/>
      <c r="BN111" s="33"/>
      <c r="BO111" s="33"/>
      <c r="BP111" s="8"/>
      <c r="BQ111"/>
      <c r="BR111" s="31"/>
      <c r="BS111" s="32"/>
      <c r="BT111" s="33"/>
      <c r="BU111" s="33"/>
      <c r="BV111" s="33"/>
      <c r="BW111" s="33"/>
      <c r="BX111" s="8"/>
      <c r="BY111"/>
      <c r="BZ111" s="31"/>
      <c r="CA111" s="32"/>
      <c r="CB111" s="33"/>
      <c r="CC111" s="33"/>
      <c r="CD111" s="33"/>
      <c r="CE111" s="33"/>
      <c r="CF111" s="8"/>
      <c r="CH111" s="31"/>
      <c r="CI111" s="32"/>
      <c r="CJ111" s="33"/>
      <c r="CK111" s="33"/>
      <c r="CL111" s="33"/>
      <c r="CM111" s="33"/>
      <c r="CN111" s="8"/>
      <c r="CO111"/>
      <c r="CP111" s="31"/>
      <c r="CQ111" s="32"/>
      <c r="CR111" s="33"/>
      <c r="CS111" s="33"/>
      <c r="CT111" s="33"/>
      <c r="CU111" s="33"/>
      <c r="CV111" s="8"/>
      <c r="CW111"/>
      <c r="CX111" s="31"/>
      <c r="CY111" s="32"/>
      <c r="CZ111" s="33"/>
      <c r="DA111" s="33"/>
      <c r="DB111" s="33"/>
      <c r="DC111" s="33"/>
      <c r="DD111" s="8"/>
      <c r="DE111"/>
      <c r="DF111" s="31"/>
      <c r="DG111" s="32"/>
      <c r="DH111" s="33"/>
      <c r="DI111" s="33"/>
      <c r="DJ111" s="33"/>
      <c r="DK111" s="33"/>
      <c r="DL111" s="8"/>
      <c r="DM111"/>
      <c r="DN111" s="31"/>
      <c r="DO111" s="32"/>
      <c r="DP111" s="33"/>
      <c r="DQ111" s="33"/>
      <c r="DR111" s="33"/>
      <c r="DS111" s="33"/>
      <c r="DT111" s="8"/>
      <c r="DU111"/>
      <c r="DV111" s="31"/>
      <c r="DW111" s="32"/>
      <c r="DX111" s="33"/>
      <c r="DY111" s="33"/>
      <c r="DZ111" s="33"/>
      <c r="EA111" s="33"/>
      <c r="EB111" s="8"/>
      <c r="EC111"/>
      <c r="ED111" s="31"/>
      <c r="EE111" s="32"/>
      <c r="EF111" s="33"/>
      <c r="EG111" s="33"/>
      <c r="EH111" s="33"/>
      <c r="EI111" s="33"/>
      <c r="EJ111" s="8"/>
      <c r="EK111"/>
      <c r="EL111" s="31"/>
      <c r="EM111" s="32"/>
      <c r="EN111" s="33"/>
      <c r="EO111" s="33"/>
      <c r="EP111" s="33"/>
      <c r="EQ111" s="33"/>
      <c r="ER111" s="8"/>
      <c r="ES111"/>
      <c r="ET111" s="31"/>
      <c r="EU111" s="32"/>
      <c r="EV111" s="33"/>
      <c r="EW111" s="33"/>
      <c r="EX111" s="33"/>
      <c r="EY111" s="33"/>
      <c r="EZ111" s="8"/>
      <c r="FA111"/>
      <c r="FB111" s="31"/>
      <c r="FC111" s="32"/>
      <c r="FD111" s="33"/>
      <c r="FE111" s="33"/>
      <c r="FF111" s="33"/>
      <c r="FG111" s="33"/>
      <c r="FH111" s="8"/>
      <c r="FJ111" s="31"/>
      <c r="FK111" s="32"/>
      <c r="FL111" s="33"/>
      <c r="FM111" s="33"/>
      <c r="FN111" s="33"/>
      <c r="FO111" s="33"/>
      <c r="FP111" s="8"/>
      <c r="FQ111"/>
      <c r="FR111" s="31"/>
      <c r="FS111" s="32"/>
      <c r="FT111" s="33"/>
      <c r="FU111" s="33"/>
      <c r="FV111" s="33"/>
      <c r="FW111" s="33"/>
      <c r="FX111" s="8"/>
      <c r="FY111"/>
      <c r="FZ111" s="31"/>
      <c r="GA111" s="32"/>
      <c r="GB111" s="33"/>
      <c r="GC111" s="33"/>
      <c r="GD111" s="33"/>
      <c r="GE111" s="33"/>
      <c r="GF111" s="8"/>
      <c r="GG111"/>
      <c r="GH111" s="31"/>
      <c r="GI111" s="32"/>
      <c r="GJ111" s="33"/>
      <c r="GK111" s="33"/>
      <c r="GL111" s="33"/>
      <c r="GM111" s="33"/>
      <c r="GN111" s="8"/>
      <c r="GO111"/>
      <c r="GP111" s="31"/>
      <c r="GQ111" s="32"/>
      <c r="GR111" s="33"/>
      <c r="GS111" s="33"/>
      <c r="GT111" s="33"/>
      <c r="GU111" s="33"/>
      <c r="GV111" s="8"/>
      <c r="GW111"/>
      <c r="GX111" s="31"/>
      <c r="GY111" s="32"/>
      <c r="GZ111" s="33"/>
      <c r="HA111" s="33"/>
      <c r="HB111" s="33"/>
      <c r="HC111" s="33"/>
      <c r="HD111" s="8"/>
      <c r="HE111"/>
      <c r="HF111" s="31"/>
      <c r="HG111" s="32"/>
      <c r="HH111" s="33"/>
      <c r="HI111" s="33"/>
      <c r="HJ111" s="33"/>
      <c r="HK111" s="33"/>
      <c r="HL111" s="8"/>
      <c r="HM111"/>
      <c r="HN111" s="31"/>
      <c r="HO111" s="32"/>
      <c r="HP111" s="33"/>
      <c r="HQ111" s="33"/>
      <c r="HR111" s="33"/>
      <c r="HS111" s="33"/>
      <c r="HT111" s="8"/>
      <c r="HU111"/>
      <c r="HV111" s="31"/>
      <c r="HW111" s="32"/>
      <c r="HX111" s="33"/>
      <c r="HY111" s="33"/>
      <c r="HZ111" s="33"/>
      <c r="IA111" s="33"/>
      <c r="IB111" s="8"/>
      <c r="IC111"/>
      <c r="ID111" s="31"/>
      <c r="IE111" s="32"/>
      <c r="IF111" s="33"/>
      <c r="IG111" s="33"/>
      <c r="IH111" s="33"/>
      <c r="II111" s="33"/>
      <c r="IJ111" s="8"/>
    </row>
    <row r="112" spans="6:244">
      <c r="F112" s="31"/>
      <c r="G112" s="32"/>
      <c r="H112" s="33"/>
      <c r="I112" s="33"/>
      <c r="J112" s="33"/>
      <c r="K112" s="33"/>
      <c r="L112" s="8"/>
      <c r="M112"/>
      <c r="N112" s="31"/>
      <c r="O112" s="32"/>
      <c r="P112" s="33"/>
      <c r="Q112" s="33"/>
      <c r="R112" s="33"/>
      <c r="S112" s="33"/>
      <c r="T112" s="8"/>
      <c r="U112"/>
      <c r="V112" s="31"/>
      <c r="W112" s="32"/>
      <c r="X112" s="33"/>
      <c r="Y112" s="33"/>
      <c r="Z112" s="33"/>
      <c r="AA112" s="33"/>
      <c r="AB112" s="8"/>
      <c r="AC112"/>
      <c r="AD112" s="31"/>
      <c r="AE112" s="32"/>
      <c r="AF112" s="33"/>
      <c r="AG112" s="33"/>
      <c r="AH112" s="33"/>
      <c r="AI112" s="33"/>
      <c r="AJ112" s="8"/>
      <c r="AK112"/>
      <c r="AL112" s="31"/>
      <c r="AM112" s="32"/>
      <c r="AN112" s="33"/>
      <c r="AO112" s="33"/>
      <c r="AP112" s="33"/>
      <c r="AQ112" s="33"/>
      <c r="AR112" s="8"/>
      <c r="AS112"/>
      <c r="AT112" s="31"/>
      <c r="AU112" s="32"/>
      <c r="AV112" s="33"/>
      <c r="AW112" s="33"/>
      <c r="AX112" s="33"/>
      <c r="AY112" s="33"/>
      <c r="AZ112" s="8"/>
      <c r="BA112"/>
      <c r="BB112" s="31"/>
      <c r="BC112" s="32"/>
      <c r="BD112" s="33"/>
      <c r="BE112" s="33"/>
      <c r="BF112" s="33"/>
      <c r="BG112" s="33"/>
      <c r="BH112" s="8"/>
      <c r="BI112"/>
      <c r="BJ112" s="31"/>
      <c r="BK112" s="32"/>
      <c r="BL112" s="33"/>
      <c r="BM112" s="33"/>
      <c r="BN112" s="33"/>
      <c r="BO112" s="33"/>
      <c r="BP112" s="8"/>
      <c r="BQ112"/>
      <c r="BR112" s="31"/>
      <c r="BS112" s="32"/>
      <c r="BT112" s="33"/>
      <c r="BU112" s="33"/>
      <c r="BV112" s="33"/>
      <c r="BW112" s="33"/>
      <c r="BX112" s="8"/>
      <c r="BY112"/>
      <c r="BZ112" s="31"/>
      <c r="CA112" s="32"/>
      <c r="CB112" s="33"/>
      <c r="CC112" s="33"/>
      <c r="CD112" s="33"/>
      <c r="CE112" s="33"/>
      <c r="CF112" s="8"/>
      <c r="CH112" s="31"/>
      <c r="CI112" s="32"/>
      <c r="CJ112" s="33"/>
      <c r="CK112" s="33"/>
      <c r="CL112" s="33"/>
      <c r="CM112" s="33"/>
      <c r="CN112" s="8"/>
      <c r="CO112"/>
      <c r="CP112" s="31"/>
      <c r="CQ112" s="32"/>
      <c r="CR112" s="33"/>
      <c r="CS112" s="33"/>
      <c r="CT112" s="33"/>
      <c r="CU112" s="33"/>
      <c r="CV112" s="8"/>
      <c r="CW112"/>
      <c r="CX112" s="31"/>
      <c r="CY112" s="32"/>
      <c r="CZ112" s="33"/>
      <c r="DA112" s="33"/>
      <c r="DB112" s="33"/>
      <c r="DC112" s="33"/>
      <c r="DD112" s="8"/>
      <c r="DE112"/>
      <c r="DF112" s="31"/>
      <c r="DG112" s="32"/>
      <c r="DH112" s="33"/>
      <c r="DI112" s="33"/>
      <c r="DJ112" s="33"/>
      <c r="DK112" s="33"/>
      <c r="DL112" s="8"/>
      <c r="DM112"/>
      <c r="DN112" s="31"/>
      <c r="DO112" s="32"/>
      <c r="DP112" s="33"/>
      <c r="DQ112" s="33"/>
      <c r="DR112" s="33"/>
      <c r="DS112" s="33"/>
      <c r="DT112" s="8"/>
      <c r="DU112"/>
      <c r="DV112" s="31"/>
      <c r="DW112" s="32"/>
      <c r="DX112" s="33"/>
      <c r="DY112" s="33"/>
      <c r="DZ112" s="33"/>
      <c r="EA112" s="33"/>
      <c r="EB112" s="8"/>
      <c r="EC112"/>
      <c r="ED112" s="31"/>
      <c r="EE112" s="32"/>
      <c r="EF112" s="33"/>
      <c r="EG112" s="33"/>
      <c r="EH112" s="33"/>
      <c r="EI112" s="33"/>
      <c r="EJ112" s="8"/>
      <c r="EK112"/>
      <c r="EL112" s="31"/>
      <c r="EM112" s="32"/>
      <c r="EN112" s="33"/>
      <c r="EO112" s="33"/>
      <c r="EP112" s="33"/>
      <c r="EQ112" s="33"/>
      <c r="ER112" s="8"/>
      <c r="ES112"/>
      <c r="ET112" s="31"/>
      <c r="EU112" s="32"/>
      <c r="EV112" s="33"/>
      <c r="EW112" s="33"/>
      <c r="EX112" s="33"/>
      <c r="EY112" s="33"/>
      <c r="EZ112" s="8"/>
      <c r="FA112"/>
      <c r="FB112" s="31"/>
      <c r="FC112" s="32"/>
      <c r="FD112" s="33"/>
      <c r="FE112" s="33"/>
      <c r="FF112" s="33"/>
      <c r="FG112" s="33"/>
      <c r="FH112" s="8"/>
      <c r="FJ112" s="31"/>
      <c r="FK112" s="32"/>
      <c r="FL112" s="33"/>
      <c r="FM112" s="33"/>
      <c r="FN112" s="33"/>
      <c r="FO112" s="33"/>
      <c r="FP112" s="8"/>
      <c r="FQ112"/>
      <c r="FR112" s="31"/>
      <c r="FS112" s="32"/>
      <c r="FT112" s="33"/>
      <c r="FU112" s="33"/>
      <c r="FV112" s="33"/>
      <c r="FW112" s="33"/>
      <c r="FX112" s="8"/>
      <c r="FY112"/>
      <c r="FZ112" s="31"/>
      <c r="GA112" s="32"/>
      <c r="GB112" s="33"/>
      <c r="GC112" s="33"/>
      <c r="GD112" s="33"/>
      <c r="GE112" s="33"/>
      <c r="GF112" s="8"/>
      <c r="GG112"/>
      <c r="GH112" s="31"/>
      <c r="GI112" s="32"/>
      <c r="GJ112" s="33"/>
      <c r="GK112" s="33"/>
      <c r="GL112" s="33"/>
      <c r="GM112" s="33"/>
      <c r="GN112" s="8"/>
      <c r="GO112"/>
      <c r="GP112" s="31"/>
      <c r="GQ112" s="32"/>
      <c r="GR112" s="33"/>
      <c r="GS112" s="33"/>
      <c r="GT112" s="33"/>
      <c r="GU112" s="33"/>
      <c r="GV112" s="8"/>
      <c r="GW112"/>
      <c r="GX112" s="31"/>
      <c r="GY112" s="32"/>
      <c r="GZ112" s="33"/>
      <c r="HA112" s="33"/>
      <c r="HB112" s="33"/>
      <c r="HC112" s="33"/>
      <c r="HD112" s="8"/>
      <c r="HE112"/>
      <c r="HF112" s="31"/>
      <c r="HG112" s="32"/>
      <c r="HH112" s="33"/>
      <c r="HI112" s="33"/>
      <c r="HJ112" s="33"/>
      <c r="HK112" s="33"/>
      <c r="HL112" s="8"/>
      <c r="HM112"/>
      <c r="HN112" s="31"/>
      <c r="HO112" s="32"/>
      <c r="HP112" s="33"/>
      <c r="HQ112" s="33"/>
      <c r="HR112" s="33"/>
      <c r="HS112" s="33"/>
      <c r="HT112" s="8"/>
      <c r="HU112"/>
      <c r="HV112" s="31"/>
      <c r="HW112" s="32"/>
      <c r="HX112" s="33"/>
      <c r="HY112" s="33"/>
      <c r="HZ112" s="33"/>
      <c r="IA112" s="33"/>
      <c r="IB112" s="8"/>
      <c r="IC112"/>
      <c r="ID112" s="31"/>
      <c r="IE112" s="32"/>
      <c r="IF112" s="33"/>
      <c r="IG112" s="33"/>
      <c r="IH112" s="33"/>
      <c r="II112" s="33"/>
      <c r="IJ112" s="8"/>
    </row>
    <row r="113" spans="6:244">
      <c r="F113" s="31"/>
      <c r="G113" s="32"/>
      <c r="H113" s="33"/>
      <c r="I113" s="33"/>
      <c r="J113" s="33"/>
      <c r="K113" s="33"/>
      <c r="L113" s="8"/>
      <c r="M113"/>
      <c r="N113" s="31"/>
      <c r="O113" s="32"/>
      <c r="P113" s="33"/>
      <c r="Q113" s="33"/>
      <c r="R113" s="33"/>
      <c r="S113" s="33"/>
      <c r="T113" s="8"/>
      <c r="U113"/>
      <c r="V113" s="31"/>
      <c r="W113" s="32"/>
      <c r="X113" s="33"/>
      <c r="Y113" s="33"/>
      <c r="Z113" s="33"/>
      <c r="AA113" s="33"/>
      <c r="AB113" s="8"/>
      <c r="AC113"/>
      <c r="AD113" s="31"/>
      <c r="AE113" s="32"/>
      <c r="AF113" s="33"/>
      <c r="AG113" s="33"/>
      <c r="AH113" s="33"/>
      <c r="AI113" s="33"/>
      <c r="AJ113" s="8"/>
      <c r="AK113"/>
      <c r="AL113" s="31"/>
      <c r="AM113" s="32"/>
      <c r="AN113" s="33"/>
      <c r="AO113" s="33"/>
      <c r="AP113" s="33"/>
      <c r="AQ113" s="33"/>
      <c r="AR113" s="8"/>
      <c r="AS113"/>
      <c r="AT113" s="31"/>
      <c r="AU113" s="32"/>
      <c r="AV113" s="33"/>
      <c r="AW113" s="33"/>
      <c r="AX113" s="33"/>
      <c r="AY113" s="33"/>
      <c r="AZ113" s="8"/>
      <c r="BA113"/>
      <c r="BB113" s="31"/>
      <c r="BC113" s="32"/>
      <c r="BD113" s="33"/>
      <c r="BE113" s="33"/>
      <c r="BF113" s="33"/>
      <c r="BG113" s="33"/>
      <c r="BH113" s="8"/>
      <c r="BI113"/>
      <c r="BJ113" s="31"/>
      <c r="BK113" s="32"/>
      <c r="BL113" s="33"/>
      <c r="BM113" s="33"/>
      <c r="BN113" s="33"/>
      <c r="BO113" s="33"/>
      <c r="BP113" s="8"/>
      <c r="BQ113"/>
      <c r="BR113" s="31"/>
      <c r="BS113" s="32"/>
      <c r="BT113" s="33"/>
      <c r="BU113" s="33"/>
      <c r="BV113" s="33"/>
      <c r="BW113" s="33"/>
      <c r="BX113" s="8"/>
      <c r="BY113"/>
      <c r="BZ113" s="31"/>
      <c r="CA113" s="32"/>
      <c r="CB113" s="33"/>
      <c r="CC113" s="33"/>
      <c r="CD113" s="33"/>
      <c r="CE113" s="33"/>
      <c r="CF113" s="8"/>
      <c r="CH113" s="31"/>
      <c r="CI113" s="32"/>
      <c r="CJ113" s="33"/>
      <c r="CK113" s="33"/>
      <c r="CL113" s="33"/>
      <c r="CM113" s="33"/>
      <c r="CN113" s="8"/>
      <c r="CO113"/>
      <c r="CP113" s="31"/>
      <c r="CQ113" s="32"/>
      <c r="CR113" s="33"/>
      <c r="CS113" s="33"/>
      <c r="CT113" s="33"/>
      <c r="CU113" s="33"/>
      <c r="CV113" s="8"/>
      <c r="CW113"/>
      <c r="CX113" s="31"/>
      <c r="CY113" s="32"/>
      <c r="CZ113" s="33"/>
      <c r="DA113" s="33"/>
      <c r="DB113" s="33"/>
      <c r="DC113" s="33"/>
      <c r="DD113" s="8"/>
      <c r="DE113"/>
      <c r="DF113" s="31"/>
      <c r="DG113" s="32"/>
      <c r="DH113" s="33"/>
      <c r="DI113" s="33"/>
      <c r="DJ113" s="33"/>
      <c r="DK113" s="33"/>
      <c r="DL113" s="8"/>
      <c r="DM113"/>
      <c r="DN113" s="31"/>
      <c r="DO113" s="32"/>
      <c r="DP113" s="33"/>
      <c r="DQ113" s="33"/>
      <c r="DR113" s="33"/>
      <c r="DS113" s="33"/>
      <c r="DT113" s="8"/>
      <c r="DU113"/>
      <c r="DV113" s="31"/>
      <c r="DW113" s="32"/>
      <c r="DX113" s="33"/>
      <c r="DY113" s="33"/>
      <c r="DZ113" s="33"/>
      <c r="EA113" s="33"/>
      <c r="EB113" s="8"/>
      <c r="EC113"/>
      <c r="ED113" s="31"/>
      <c r="EE113" s="32"/>
      <c r="EF113" s="33"/>
      <c r="EG113" s="33"/>
      <c r="EH113" s="33"/>
      <c r="EI113" s="33"/>
      <c r="EJ113" s="8"/>
      <c r="EK113"/>
      <c r="EL113" s="31"/>
      <c r="EM113" s="32"/>
      <c r="EN113" s="33"/>
      <c r="EO113" s="33"/>
      <c r="EP113" s="33"/>
      <c r="EQ113" s="33"/>
      <c r="ER113" s="8"/>
      <c r="ES113"/>
      <c r="ET113" s="31"/>
      <c r="EU113" s="32"/>
      <c r="EV113" s="33"/>
      <c r="EW113" s="33"/>
      <c r="EX113" s="33"/>
      <c r="EY113" s="33"/>
      <c r="EZ113" s="8"/>
      <c r="FA113"/>
      <c r="FB113" s="31"/>
      <c r="FC113" s="32"/>
      <c r="FD113" s="33"/>
      <c r="FE113" s="33"/>
      <c r="FF113" s="33"/>
      <c r="FG113" s="33"/>
      <c r="FH113" s="8"/>
      <c r="FJ113" s="31"/>
      <c r="FK113" s="32"/>
      <c r="FL113" s="33"/>
      <c r="FM113" s="33"/>
      <c r="FN113" s="33"/>
      <c r="FO113" s="33"/>
      <c r="FP113" s="8"/>
      <c r="FQ113"/>
      <c r="FR113" s="31"/>
      <c r="FS113" s="32"/>
      <c r="FT113" s="33"/>
      <c r="FU113" s="33"/>
      <c r="FV113" s="33"/>
      <c r="FW113" s="33"/>
      <c r="FX113" s="8"/>
      <c r="FY113"/>
      <c r="FZ113" s="31"/>
      <c r="GA113" s="32"/>
      <c r="GB113" s="33"/>
      <c r="GC113" s="33"/>
      <c r="GD113" s="33"/>
      <c r="GE113" s="33"/>
      <c r="GF113" s="8"/>
      <c r="GG113"/>
      <c r="GH113" s="31"/>
      <c r="GI113" s="32"/>
      <c r="GJ113" s="33"/>
      <c r="GK113" s="33"/>
      <c r="GL113" s="33"/>
      <c r="GM113" s="33"/>
      <c r="GN113" s="8"/>
      <c r="GO113"/>
      <c r="GP113" s="31"/>
      <c r="GQ113" s="32"/>
      <c r="GR113" s="33"/>
      <c r="GS113" s="33"/>
      <c r="GT113" s="33"/>
      <c r="GU113" s="33"/>
      <c r="GV113" s="8"/>
      <c r="GW113"/>
      <c r="GX113" s="31"/>
      <c r="GY113" s="32"/>
      <c r="GZ113" s="33"/>
      <c r="HA113" s="33"/>
      <c r="HB113" s="33"/>
      <c r="HC113" s="33"/>
      <c r="HD113" s="8"/>
      <c r="HE113"/>
      <c r="HF113" s="31"/>
      <c r="HG113" s="32"/>
      <c r="HH113" s="33"/>
      <c r="HI113" s="33"/>
      <c r="HJ113" s="33"/>
      <c r="HK113" s="33"/>
      <c r="HL113" s="8"/>
      <c r="HM113"/>
      <c r="HN113" s="31"/>
      <c r="HO113" s="32"/>
      <c r="HP113" s="33"/>
      <c r="HQ113" s="33"/>
      <c r="HR113" s="33"/>
      <c r="HS113" s="33"/>
      <c r="HT113" s="8"/>
      <c r="HU113"/>
      <c r="HV113" s="31"/>
      <c r="HW113" s="32"/>
      <c r="HX113" s="33"/>
      <c r="HY113" s="33"/>
      <c r="HZ113" s="33"/>
      <c r="IA113" s="33"/>
      <c r="IB113" s="8"/>
      <c r="IC113"/>
      <c r="ID113" s="31"/>
      <c r="IE113" s="32"/>
      <c r="IF113" s="33"/>
      <c r="IG113" s="33"/>
      <c r="IH113" s="33"/>
      <c r="II113" s="33"/>
      <c r="IJ113" s="8"/>
    </row>
    <row r="114" spans="6:244">
      <c r="F114" s="31"/>
      <c r="G114" s="32"/>
      <c r="H114" s="33"/>
      <c r="I114" s="33"/>
      <c r="J114" s="33"/>
      <c r="K114" s="33"/>
      <c r="L114" s="8"/>
      <c r="M114"/>
      <c r="N114" s="31"/>
      <c r="O114" s="32"/>
      <c r="P114" s="33"/>
      <c r="Q114" s="33"/>
      <c r="R114" s="33"/>
      <c r="S114" s="33"/>
      <c r="T114" s="8"/>
      <c r="U114"/>
      <c r="V114" s="31"/>
      <c r="W114" s="32"/>
      <c r="X114" s="33"/>
      <c r="Y114" s="33"/>
      <c r="Z114" s="33"/>
      <c r="AA114" s="33"/>
      <c r="AB114" s="8"/>
      <c r="AC114"/>
      <c r="AD114" s="31"/>
      <c r="AE114" s="32"/>
      <c r="AF114" s="33"/>
      <c r="AG114" s="33"/>
      <c r="AH114" s="33"/>
      <c r="AI114" s="33"/>
      <c r="AJ114" s="8"/>
      <c r="AK114"/>
      <c r="AL114" s="31"/>
      <c r="AM114" s="32"/>
      <c r="AN114" s="33"/>
      <c r="AO114" s="33"/>
      <c r="AP114" s="33"/>
      <c r="AQ114" s="33"/>
      <c r="AR114" s="8"/>
      <c r="AS114"/>
      <c r="AT114" s="31"/>
      <c r="AU114" s="32"/>
      <c r="AV114" s="33"/>
      <c r="AW114" s="33"/>
      <c r="AX114" s="33"/>
      <c r="AY114" s="33"/>
      <c r="AZ114" s="8"/>
      <c r="BA114"/>
      <c r="BB114" s="31"/>
      <c r="BC114" s="32"/>
      <c r="BD114" s="33"/>
      <c r="BE114" s="33"/>
      <c r="BF114" s="33"/>
      <c r="BG114" s="33"/>
      <c r="BH114" s="8"/>
      <c r="BI114"/>
      <c r="BJ114" s="31"/>
      <c r="BK114" s="32"/>
      <c r="BL114" s="33"/>
      <c r="BM114" s="33"/>
      <c r="BN114" s="33"/>
      <c r="BO114" s="33"/>
      <c r="BP114" s="8"/>
      <c r="BQ114"/>
      <c r="BR114" s="31"/>
      <c r="BS114" s="32"/>
      <c r="BT114" s="33"/>
      <c r="BU114" s="33"/>
      <c r="BV114" s="33"/>
      <c r="BW114" s="33"/>
      <c r="BX114" s="8"/>
      <c r="BY114"/>
      <c r="BZ114" s="31"/>
      <c r="CA114" s="32"/>
      <c r="CB114" s="33"/>
      <c r="CC114" s="33"/>
      <c r="CD114" s="33"/>
      <c r="CE114" s="33"/>
      <c r="CF114" s="8"/>
      <c r="CH114" s="31"/>
      <c r="CI114" s="32"/>
      <c r="CJ114" s="33"/>
      <c r="CK114" s="33"/>
      <c r="CL114" s="33"/>
      <c r="CM114" s="33"/>
      <c r="CN114" s="8"/>
      <c r="CO114"/>
      <c r="CP114" s="31"/>
      <c r="CQ114" s="32"/>
      <c r="CR114" s="33"/>
      <c r="CS114" s="33"/>
      <c r="CT114" s="33"/>
      <c r="CU114" s="33"/>
      <c r="CV114" s="8"/>
      <c r="CW114"/>
      <c r="CX114" s="31"/>
      <c r="CY114" s="32"/>
      <c r="CZ114" s="33"/>
      <c r="DA114" s="33"/>
      <c r="DB114" s="33"/>
      <c r="DC114" s="33"/>
      <c r="DD114" s="8"/>
      <c r="DE114"/>
      <c r="DF114" s="31"/>
      <c r="DG114" s="32"/>
      <c r="DH114" s="33"/>
      <c r="DI114" s="33"/>
      <c r="DJ114" s="33"/>
      <c r="DK114" s="33"/>
      <c r="DL114" s="8"/>
      <c r="DM114"/>
      <c r="DN114" s="31"/>
      <c r="DO114" s="32"/>
      <c r="DP114" s="33"/>
      <c r="DQ114" s="33"/>
      <c r="DR114" s="33"/>
      <c r="DS114" s="33"/>
      <c r="DT114" s="8"/>
      <c r="DU114"/>
      <c r="DV114" s="31"/>
      <c r="DW114" s="32"/>
      <c r="DX114" s="33"/>
      <c r="DY114" s="33"/>
      <c r="DZ114" s="33"/>
      <c r="EA114" s="33"/>
      <c r="EB114" s="8"/>
      <c r="EC114"/>
      <c r="ED114" s="31"/>
      <c r="EE114" s="32"/>
      <c r="EF114" s="33"/>
      <c r="EG114" s="33"/>
      <c r="EH114" s="33"/>
      <c r="EI114" s="33"/>
      <c r="EJ114" s="8"/>
      <c r="EK114"/>
      <c r="EL114" s="31"/>
      <c r="EM114" s="32"/>
      <c r="EN114" s="33"/>
      <c r="EO114" s="33"/>
      <c r="EP114" s="33"/>
      <c r="EQ114" s="33"/>
      <c r="ER114" s="8"/>
      <c r="ES114"/>
      <c r="ET114" s="31"/>
      <c r="EU114" s="32"/>
      <c r="EV114" s="33"/>
      <c r="EW114" s="33"/>
      <c r="EX114" s="33"/>
      <c r="EY114" s="33"/>
      <c r="EZ114" s="8"/>
      <c r="FA114"/>
      <c r="FB114" s="31"/>
      <c r="FC114" s="32"/>
      <c r="FD114" s="33"/>
      <c r="FE114" s="33"/>
      <c r="FF114" s="33"/>
      <c r="FG114" s="33"/>
      <c r="FH114" s="8"/>
      <c r="FJ114" s="31"/>
      <c r="FK114" s="32"/>
      <c r="FL114" s="33"/>
      <c r="FM114" s="33"/>
      <c r="FN114" s="33"/>
      <c r="FO114" s="33"/>
      <c r="FP114" s="8"/>
      <c r="FQ114"/>
      <c r="FR114" s="31"/>
      <c r="FS114" s="32"/>
      <c r="FT114" s="33"/>
      <c r="FU114" s="33"/>
      <c r="FV114" s="33"/>
      <c r="FW114" s="33"/>
      <c r="FX114" s="8"/>
      <c r="FY114"/>
      <c r="FZ114" s="31"/>
      <c r="GA114" s="32"/>
      <c r="GB114" s="33"/>
      <c r="GC114" s="33"/>
      <c r="GD114" s="33"/>
      <c r="GE114" s="33"/>
      <c r="GF114" s="8"/>
      <c r="GG114"/>
      <c r="GH114" s="31"/>
      <c r="GI114" s="32"/>
      <c r="GJ114" s="33"/>
      <c r="GK114" s="33"/>
      <c r="GL114" s="33"/>
      <c r="GM114" s="33"/>
      <c r="GN114" s="8"/>
      <c r="GO114"/>
      <c r="GP114" s="31"/>
      <c r="GQ114" s="32"/>
      <c r="GR114" s="33"/>
      <c r="GS114" s="33"/>
      <c r="GT114" s="33"/>
      <c r="GU114" s="33"/>
      <c r="GV114" s="8"/>
      <c r="GW114"/>
      <c r="GX114" s="31"/>
      <c r="GY114" s="32"/>
      <c r="GZ114" s="33"/>
      <c r="HA114" s="33"/>
      <c r="HB114" s="33"/>
      <c r="HC114" s="33"/>
      <c r="HD114" s="8"/>
      <c r="HE114"/>
      <c r="HF114" s="31"/>
      <c r="HG114" s="32"/>
      <c r="HH114" s="33"/>
      <c r="HI114" s="33"/>
      <c r="HJ114" s="33"/>
      <c r="HK114" s="33"/>
      <c r="HL114" s="8"/>
      <c r="HM114"/>
      <c r="HN114" s="31"/>
      <c r="HO114" s="32"/>
      <c r="HP114" s="33"/>
      <c r="HQ114" s="33"/>
      <c r="HR114" s="33"/>
      <c r="HS114" s="33"/>
      <c r="HT114" s="8"/>
      <c r="HU114"/>
      <c r="HV114" s="31"/>
      <c r="HW114" s="32"/>
      <c r="HX114" s="33"/>
      <c r="HY114" s="33"/>
      <c r="HZ114" s="33"/>
      <c r="IA114" s="33"/>
      <c r="IB114" s="8"/>
      <c r="IC114"/>
      <c r="ID114" s="31"/>
      <c r="IE114" s="32"/>
      <c r="IF114" s="33"/>
      <c r="IG114" s="33"/>
      <c r="IH114" s="33"/>
      <c r="II114" s="33"/>
      <c r="IJ114" s="8"/>
    </row>
    <row r="115" spans="6:244">
      <c r="F115" s="31"/>
      <c r="G115" s="32"/>
      <c r="H115" s="33"/>
      <c r="I115" s="33"/>
      <c r="J115" s="33"/>
      <c r="K115" s="33"/>
      <c r="L115" s="8"/>
      <c r="M115"/>
      <c r="N115" s="31"/>
      <c r="O115" s="32"/>
      <c r="P115" s="33"/>
      <c r="Q115" s="33"/>
      <c r="R115" s="33"/>
      <c r="S115" s="33"/>
      <c r="T115" s="8"/>
      <c r="U115"/>
      <c r="V115" s="31"/>
      <c r="W115" s="32"/>
      <c r="X115" s="33"/>
      <c r="Y115" s="33"/>
      <c r="Z115" s="33"/>
      <c r="AA115" s="33"/>
      <c r="AB115" s="8"/>
      <c r="AC115"/>
      <c r="AD115" s="31"/>
      <c r="AE115" s="32"/>
      <c r="AF115" s="33"/>
      <c r="AG115" s="33"/>
      <c r="AH115" s="33"/>
      <c r="AI115" s="33"/>
      <c r="AJ115" s="8"/>
      <c r="AK115"/>
      <c r="AL115" s="31"/>
      <c r="AM115" s="32"/>
      <c r="AN115" s="33"/>
      <c r="AO115" s="33"/>
      <c r="AP115" s="33"/>
      <c r="AQ115" s="33"/>
      <c r="AR115" s="8"/>
      <c r="AS115"/>
      <c r="AT115" s="31"/>
      <c r="AU115" s="32"/>
      <c r="AV115" s="33"/>
      <c r="AW115" s="33"/>
      <c r="AX115" s="33"/>
      <c r="AY115" s="33"/>
      <c r="AZ115" s="8"/>
      <c r="BA115"/>
      <c r="BB115" s="31"/>
      <c r="BC115" s="32"/>
      <c r="BD115" s="33"/>
      <c r="BE115" s="33"/>
      <c r="BF115" s="33"/>
      <c r="BG115" s="33"/>
      <c r="BH115" s="8"/>
      <c r="BI115"/>
      <c r="BJ115" s="31"/>
      <c r="BK115" s="32"/>
      <c r="BL115" s="33"/>
      <c r="BM115" s="33"/>
      <c r="BN115" s="33"/>
      <c r="BO115" s="33"/>
      <c r="BP115" s="8"/>
      <c r="BQ115"/>
      <c r="BR115" s="31"/>
      <c r="BS115" s="32"/>
      <c r="BT115" s="33"/>
      <c r="BU115" s="33"/>
      <c r="BV115" s="33"/>
      <c r="BW115" s="33"/>
      <c r="BX115" s="8"/>
      <c r="BY115"/>
      <c r="BZ115" s="31"/>
      <c r="CA115" s="32"/>
      <c r="CB115" s="33"/>
      <c r="CC115" s="33"/>
      <c r="CD115" s="33"/>
      <c r="CE115" s="33"/>
      <c r="CF115" s="8"/>
      <c r="CH115" s="31"/>
      <c r="CI115" s="32"/>
      <c r="CJ115" s="33"/>
      <c r="CK115" s="33"/>
      <c r="CL115" s="33"/>
      <c r="CM115" s="33"/>
      <c r="CN115" s="8"/>
      <c r="CO115"/>
      <c r="CP115" s="31"/>
      <c r="CQ115" s="32"/>
      <c r="CR115" s="33"/>
      <c r="CS115" s="33"/>
      <c r="CT115" s="33"/>
      <c r="CU115" s="33"/>
      <c r="CV115" s="8"/>
      <c r="CW115"/>
      <c r="CX115" s="31"/>
      <c r="CY115" s="32"/>
      <c r="CZ115" s="33"/>
      <c r="DA115" s="33"/>
      <c r="DB115" s="33"/>
      <c r="DC115" s="33"/>
      <c r="DD115" s="8"/>
      <c r="DE115"/>
      <c r="DF115" s="31"/>
      <c r="DG115" s="32"/>
      <c r="DH115" s="33"/>
      <c r="DI115" s="33"/>
      <c r="DJ115" s="33"/>
      <c r="DK115" s="33"/>
      <c r="DL115" s="8"/>
      <c r="DM115"/>
      <c r="DN115" s="31"/>
      <c r="DO115" s="32"/>
      <c r="DP115" s="33"/>
      <c r="DQ115" s="33"/>
      <c r="DR115" s="33"/>
      <c r="DS115" s="33"/>
      <c r="DT115" s="8"/>
      <c r="DU115"/>
      <c r="DV115" s="31"/>
      <c r="DW115" s="32"/>
      <c r="DX115" s="33"/>
      <c r="DY115" s="33"/>
      <c r="DZ115" s="33"/>
      <c r="EA115" s="33"/>
      <c r="EB115" s="8"/>
      <c r="EC115"/>
      <c r="ED115" s="31"/>
      <c r="EE115" s="32"/>
      <c r="EF115" s="33"/>
      <c r="EG115" s="33"/>
      <c r="EH115" s="33"/>
      <c r="EI115" s="33"/>
      <c r="EJ115" s="8"/>
      <c r="EK115"/>
      <c r="EL115" s="31"/>
      <c r="EM115" s="32"/>
      <c r="EN115" s="33"/>
      <c r="EO115" s="33"/>
      <c r="EP115" s="33"/>
      <c r="EQ115" s="33"/>
      <c r="ER115" s="8"/>
      <c r="ES115"/>
      <c r="ET115" s="31"/>
      <c r="EU115" s="32"/>
      <c r="EV115" s="33"/>
      <c r="EW115" s="33"/>
      <c r="EX115" s="33"/>
      <c r="EY115" s="33"/>
      <c r="EZ115" s="8"/>
      <c r="FA115"/>
      <c r="FB115" s="31"/>
      <c r="FC115" s="32"/>
      <c r="FD115" s="33"/>
      <c r="FE115" s="33"/>
      <c r="FF115" s="33"/>
      <c r="FG115" s="33"/>
      <c r="FH115" s="8"/>
      <c r="FJ115" s="31"/>
      <c r="FK115" s="32"/>
      <c r="FL115" s="33"/>
      <c r="FM115" s="33"/>
      <c r="FN115" s="33"/>
      <c r="FO115" s="33"/>
      <c r="FP115" s="8"/>
      <c r="FQ115"/>
      <c r="FR115" s="31"/>
      <c r="FS115" s="32"/>
      <c r="FT115" s="33"/>
      <c r="FU115" s="33"/>
      <c r="FV115" s="33"/>
      <c r="FW115" s="33"/>
      <c r="FX115" s="8"/>
      <c r="FY115"/>
      <c r="FZ115" s="31"/>
      <c r="GA115" s="32"/>
      <c r="GB115" s="33"/>
      <c r="GC115" s="33"/>
      <c r="GD115" s="33"/>
      <c r="GE115" s="33"/>
      <c r="GF115" s="8"/>
      <c r="GG115"/>
      <c r="GH115" s="31"/>
      <c r="GI115" s="32"/>
      <c r="GJ115" s="33"/>
      <c r="GK115" s="33"/>
      <c r="GL115" s="33"/>
      <c r="GM115" s="33"/>
      <c r="GN115" s="8"/>
      <c r="GO115"/>
      <c r="GP115" s="31"/>
      <c r="GQ115" s="32"/>
      <c r="GR115" s="33"/>
      <c r="GS115" s="33"/>
      <c r="GT115" s="33"/>
      <c r="GU115" s="33"/>
      <c r="GV115" s="8"/>
      <c r="GW115"/>
      <c r="GX115" s="31"/>
      <c r="GY115" s="32"/>
      <c r="GZ115" s="33"/>
      <c r="HA115" s="33"/>
      <c r="HB115" s="33"/>
      <c r="HC115" s="33"/>
      <c r="HD115" s="8"/>
      <c r="HE115"/>
      <c r="HF115" s="31"/>
      <c r="HG115" s="32"/>
      <c r="HH115" s="33"/>
      <c r="HI115" s="33"/>
      <c r="HJ115" s="33"/>
      <c r="HK115" s="33"/>
      <c r="HL115" s="8"/>
      <c r="HM115"/>
      <c r="HN115" s="31"/>
      <c r="HO115" s="32"/>
      <c r="HP115" s="33"/>
      <c r="HQ115" s="33"/>
      <c r="HR115" s="33"/>
      <c r="HS115" s="33"/>
      <c r="HT115" s="8"/>
      <c r="HU115"/>
      <c r="HV115" s="31"/>
      <c r="HW115" s="32"/>
      <c r="HX115" s="33"/>
      <c r="HY115" s="33"/>
      <c r="HZ115" s="33"/>
      <c r="IA115" s="33"/>
      <c r="IB115" s="8"/>
      <c r="IC115"/>
      <c r="ID115" s="31"/>
      <c r="IE115" s="32"/>
      <c r="IF115" s="33"/>
      <c r="IG115" s="33"/>
      <c r="IH115" s="33"/>
      <c r="II115" s="33"/>
      <c r="IJ115" s="8"/>
    </row>
    <row r="116" spans="6:244" s="1" customFormat="1" ht="13.5">
      <c r="F116" s="3"/>
      <c r="G116" s="34"/>
      <c r="L116" s="5"/>
      <c r="M116" s="5"/>
      <c r="N116" s="3"/>
      <c r="O116" s="34"/>
      <c r="T116" s="5"/>
      <c r="U116" s="5"/>
      <c r="V116" s="3"/>
      <c r="W116" s="34"/>
      <c r="AB116" s="5"/>
      <c r="AC116" s="5"/>
      <c r="AD116" s="3"/>
      <c r="AE116" s="34"/>
      <c r="AJ116" s="5"/>
      <c r="AK116" s="5"/>
      <c r="AL116" s="3"/>
      <c r="AM116" s="34"/>
      <c r="AR116" s="5"/>
      <c r="AS116" s="5"/>
      <c r="AT116" s="3"/>
      <c r="AU116" s="34"/>
      <c r="AZ116" s="5"/>
      <c r="BA116" s="5"/>
      <c r="BB116" s="3"/>
      <c r="BC116" s="34"/>
      <c r="BH116" s="5"/>
      <c r="BI116" s="5"/>
      <c r="BJ116" s="3"/>
      <c r="BK116" s="34"/>
      <c r="BP116" s="5"/>
      <c r="BQ116" s="5"/>
      <c r="BR116" s="3"/>
      <c r="BS116" s="34"/>
      <c r="BX116" s="5"/>
      <c r="BY116" s="5"/>
      <c r="BZ116" s="3"/>
      <c r="CA116" s="34"/>
      <c r="CF116" s="5"/>
      <c r="CH116" s="3"/>
      <c r="CI116" s="34"/>
      <c r="CN116" s="5"/>
      <c r="CO116" s="5"/>
      <c r="CP116" s="3"/>
      <c r="CQ116" s="34"/>
      <c r="CV116" s="5"/>
      <c r="CW116" s="5"/>
      <c r="CX116" s="3"/>
      <c r="CY116" s="34"/>
      <c r="DD116" s="5"/>
      <c r="DE116" s="5"/>
      <c r="DF116" s="3"/>
      <c r="DG116" s="34"/>
      <c r="DL116" s="5"/>
      <c r="DM116" s="5"/>
      <c r="DN116" s="3"/>
      <c r="DO116" s="34"/>
      <c r="DT116" s="5"/>
      <c r="DU116" s="5"/>
      <c r="DV116" s="3"/>
      <c r="DW116" s="34"/>
      <c r="EB116" s="5"/>
      <c r="EC116" s="5"/>
      <c r="ED116" s="3"/>
      <c r="EE116" s="34"/>
      <c r="EJ116" s="5"/>
      <c r="EK116" s="5"/>
      <c r="EL116" s="3"/>
      <c r="EM116" s="34"/>
      <c r="ER116" s="5"/>
      <c r="ES116" s="5"/>
      <c r="ET116" s="3"/>
      <c r="EU116" s="34"/>
      <c r="EZ116" s="5"/>
      <c r="FA116" s="5"/>
      <c r="FB116" s="3"/>
      <c r="FC116" s="34"/>
      <c r="FH116" s="5"/>
      <c r="FJ116" s="3"/>
      <c r="FK116" s="34"/>
      <c r="FP116" s="5"/>
      <c r="FQ116" s="5"/>
      <c r="FR116" s="3"/>
      <c r="FS116" s="34"/>
      <c r="FX116" s="5"/>
      <c r="FY116" s="5"/>
      <c r="FZ116" s="3"/>
      <c r="GA116" s="34"/>
      <c r="GF116" s="5"/>
      <c r="GG116" s="5"/>
      <c r="GH116" s="3"/>
      <c r="GI116" s="34"/>
      <c r="GN116" s="5"/>
      <c r="GO116" s="5"/>
      <c r="GP116" s="3"/>
      <c r="GQ116" s="34"/>
      <c r="GV116" s="5"/>
      <c r="GW116" s="5"/>
      <c r="GX116" s="3"/>
      <c r="GY116" s="34"/>
      <c r="HD116" s="5"/>
      <c r="HE116" s="5"/>
      <c r="HF116" s="3"/>
      <c r="HG116" s="34"/>
      <c r="HL116" s="5"/>
      <c r="HM116" s="5"/>
      <c r="HN116" s="3"/>
      <c r="HO116" s="34"/>
      <c r="HT116" s="5"/>
      <c r="HU116" s="5"/>
      <c r="HV116" s="3"/>
      <c r="HW116" s="34"/>
      <c r="IB116" s="5"/>
      <c r="IC116" s="5"/>
      <c r="ID116" s="3"/>
      <c r="IE116" s="34"/>
      <c r="IJ116" s="5"/>
    </row>
    <row r="117" spans="6:244" s="1" customFormat="1" ht="13.5">
      <c r="F117" s="3"/>
      <c r="G117" s="34"/>
      <c r="L117" s="5"/>
      <c r="M117" s="5"/>
      <c r="N117" s="3"/>
      <c r="O117" s="34"/>
      <c r="T117" s="5"/>
      <c r="U117" s="5"/>
      <c r="V117" s="3"/>
      <c r="W117" s="34"/>
      <c r="AB117" s="5"/>
      <c r="AC117" s="5"/>
      <c r="AD117" s="3"/>
      <c r="AE117" s="34"/>
      <c r="AJ117" s="5"/>
      <c r="AK117" s="5"/>
      <c r="AL117" s="3"/>
      <c r="AM117" s="34"/>
      <c r="AR117" s="5"/>
      <c r="AS117" s="5"/>
      <c r="AT117" s="3"/>
      <c r="AU117" s="34"/>
      <c r="AZ117" s="5"/>
      <c r="BA117" s="5"/>
      <c r="BB117" s="3"/>
      <c r="BC117" s="34"/>
      <c r="BH117" s="5"/>
      <c r="BI117" s="5"/>
      <c r="BJ117" s="3"/>
      <c r="BK117" s="34"/>
      <c r="BP117" s="5"/>
      <c r="BQ117" s="5"/>
      <c r="BR117" s="3"/>
      <c r="BS117" s="34"/>
      <c r="BX117" s="5"/>
      <c r="BY117" s="5"/>
      <c r="BZ117" s="3"/>
      <c r="CA117" s="34"/>
      <c r="CF117" s="5"/>
      <c r="CH117" s="3"/>
      <c r="CI117" s="34"/>
      <c r="CN117" s="5"/>
      <c r="CO117" s="5"/>
      <c r="CP117" s="3"/>
      <c r="CQ117" s="34"/>
      <c r="CV117" s="5"/>
      <c r="CW117" s="5"/>
      <c r="CX117" s="3"/>
      <c r="CY117" s="34"/>
      <c r="DD117" s="5"/>
      <c r="DE117" s="5"/>
      <c r="DF117" s="3"/>
      <c r="DG117" s="34"/>
      <c r="DL117" s="5"/>
      <c r="DM117" s="5"/>
      <c r="DN117" s="3"/>
      <c r="DO117" s="34"/>
      <c r="DT117" s="5"/>
      <c r="DU117" s="5"/>
      <c r="DV117" s="3"/>
      <c r="DW117" s="34"/>
      <c r="EB117" s="5"/>
      <c r="EC117" s="5"/>
      <c r="ED117" s="3"/>
      <c r="EE117" s="34"/>
      <c r="EJ117" s="5"/>
      <c r="EK117" s="5"/>
      <c r="EL117" s="3"/>
      <c r="EM117" s="34"/>
      <c r="ER117" s="5"/>
      <c r="ES117" s="5"/>
      <c r="ET117" s="3"/>
      <c r="EU117" s="34"/>
      <c r="EZ117" s="5"/>
      <c r="FA117" s="5"/>
      <c r="FB117" s="3"/>
      <c r="FC117" s="34"/>
      <c r="FH117" s="5"/>
      <c r="FJ117" s="3"/>
      <c r="FK117" s="34"/>
      <c r="FP117" s="5"/>
      <c r="FQ117" s="5"/>
      <c r="FR117" s="3"/>
      <c r="FS117" s="34"/>
      <c r="FX117" s="5"/>
      <c r="FY117" s="5"/>
      <c r="FZ117" s="3"/>
      <c r="GA117" s="34"/>
      <c r="GF117" s="5"/>
      <c r="GG117" s="5"/>
      <c r="GH117" s="3"/>
      <c r="GI117" s="34"/>
      <c r="GN117" s="5"/>
      <c r="GO117" s="5"/>
      <c r="GP117" s="3"/>
      <c r="GQ117" s="34"/>
      <c r="GV117" s="5"/>
      <c r="GW117" s="5"/>
      <c r="GX117" s="3"/>
      <c r="GY117" s="34"/>
      <c r="HD117" s="5"/>
      <c r="HE117" s="5"/>
      <c r="HF117" s="3"/>
      <c r="HG117" s="34"/>
      <c r="HL117" s="5"/>
      <c r="HM117" s="5"/>
      <c r="HN117" s="3"/>
      <c r="HO117" s="34"/>
      <c r="HT117" s="5"/>
      <c r="HU117" s="5"/>
      <c r="HV117" s="3"/>
      <c r="HW117" s="34"/>
      <c r="IB117" s="5"/>
      <c r="IC117" s="5"/>
      <c r="ID117" s="3"/>
      <c r="IE117" s="34"/>
      <c r="IJ117" s="5"/>
    </row>
    <row r="118" spans="6:244" s="1" customFormat="1" ht="13.5">
      <c r="F118" s="3"/>
      <c r="G118" s="34"/>
      <c r="L118" s="5"/>
      <c r="M118" s="5"/>
      <c r="N118" s="3"/>
      <c r="O118" s="34"/>
      <c r="T118" s="5"/>
      <c r="U118" s="5"/>
      <c r="V118" s="3"/>
      <c r="W118" s="34"/>
      <c r="AB118" s="5"/>
      <c r="AC118" s="5"/>
      <c r="AD118" s="3"/>
      <c r="AE118" s="34"/>
      <c r="AJ118" s="5"/>
      <c r="AK118" s="5"/>
      <c r="AL118" s="3"/>
      <c r="AM118" s="34"/>
      <c r="AR118" s="5"/>
      <c r="AS118" s="5"/>
      <c r="AT118" s="3"/>
      <c r="AU118" s="34"/>
      <c r="AZ118" s="5"/>
      <c r="BA118" s="5"/>
      <c r="BB118" s="3"/>
      <c r="BC118" s="34"/>
      <c r="BH118" s="5"/>
      <c r="BI118" s="5"/>
      <c r="BJ118" s="3"/>
      <c r="BK118" s="34"/>
      <c r="BP118" s="5"/>
      <c r="BQ118" s="5"/>
      <c r="BR118" s="3"/>
      <c r="BS118" s="34"/>
      <c r="BX118" s="5"/>
      <c r="BY118" s="5"/>
      <c r="BZ118" s="3"/>
      <c r="CA118" s="34"/>
      <c r="CF118" s="5"/>
      <c r="CH118" s="3"/>
      <c r="CI118" s="34"/>
      <c r="CN118" s="5"/>
      <c r="CO118" s="5"/>
      <c r="CP118" s="3"/>
      <c r="CQ118" s="34"/>
      <c r="CV118" s="5"/>
      <c r="CW118" s="5"/>
      <c r="CX118" s="3"/>
      <c r="CY118" s="34"/>
      <c r="DD118" s="5"/>
      <c r="DE118" s="5"/>
      <c r="DF118" s="3"/>
      <c r="DG118" s="34"/>
      <c r="DL118" s="5"/>
      <c r="DM118" s="5"/>
      <c r="DN118" s="3"/>
      <c r="DO118" s="34"/>
      <c r="DT118" s="5"/>
      <c r="DU118" s="5"/>
      <c r="DV118" s="3"/>
      <c r="DW118" s="34"/>
      <c r="EB118" s="5"/>
      <c r="EC118" s="5"/>
      <c r="ED118" s="3"/>
      <c r="EE118" s="34"/>
      <c r="EJ118" s="5"/>
      <c r="EK118" s="5"/>
      <c r="EL118" s="3"/>
      <c r="EM118" s="34"/>
      <c r="ER118" s="5"/>
      <c r="ES118" s="5"/>
      <c r="ET118" s="3"/>
      <c r="EU118" s="34"/>
      <c r="EZ118" s="5"/>
      <c r="FA118" s="5"/>
      <c r="FB118" s="3"/>
      <c r="FC118" s="34"/>
      <c r="FH118" s="5"/>
      <c r="FJ118" s="3"/>
      <c r="FK118" s="34"/>
      <c r="FP118" s="5"/>
      <c r="FQ118" s="5"/>
      <c r="FR118" s="3"/>
      <c r="FS118" s="34"/>
      <c r="FX118" s="5"/>
      <c r="FY118" s="5"/>
      <c r="FZ118" s="3"/>
      <c r="GA118" s="34"/>
      <c r="GF118" s="5"/>
      <c r="GG118" s="5"/>
      <c r="GH118" s="3"/>
      <c r="GI118" s="34"/>
      <c r="GN118" s="5"/>
      <c r="GO118" s="5"/>
      <c r="GP118" s="3"/>
      <c r="GQ118" s="34"/>
      <c r="GV118" s="5"/>
      <c r="GW118" s="5"/>
      <c r="GX118" s="3"/>
      <c r="GY118" s="34"/>
      <c r="HD118" s="5"/>
      <c r="HE118" s="5"/>
      <c r="HF118" s="3"/>
      <c r="HG118" s="34"/>
      <c r="HL118" s="5"/>
      <c r="HM118" s="5"/>
      <c r="HN118" s="3"/>
      <c r="HO118" s="34"/>
      <c r="HT118" s="5"/>
      <c r="HU118" s="5"/>
      <c r="HV118" s="3"/>
      <c r="HW118" s="34"/>
      <c r="IB118" s="5"/>
      <c r="IC118" s="5"/>
      <c r="ID118" s="3"/>
      <c r="IE118" s="34"/>
      <c r="IJ118" s="5"/>
    </row>
    <row r="119" spans="6:244" s="1" customFormat="1" ht="13.5">
      <c r="F119" s="3"/>
      <c r="G119" s="34"/>
      <c r="L119" s="5"/>
      <c r="M119" s="5"/>
      <c r="N119" s="3"/>
      <c r="O119" s="34"/>
      <c r="T119" s="5"/>
      <c r="U119" s="5"/>
      <c r="V119" s="3"/>
      <c r="W119" s="34"/>
      <c r="AB119" s="5"/>
      <c r="AC119" s="5"/>
      <c r="AD119" s="3"/>
      <c r="AE119" s="34"/>
      <c r="AJ119" s="5"/>
      <c r="AK119" s="5"/>
      <c r="AL119" s="3"/>
      <c r="AM119" s="34"/>
      <c r="AR119" s="5"/>
      <c r="AS119" s="5"/>
      <c r="AT119" s="3"/>
      <c r="AU119" s="34"/>
      <c r="AZ119" s="5"/>
      <c r="BA119" s="5"/>
      <c r="BB119" s="3"/>
      <c r="BC119" s="34"/>
      <c r="BH119" s="5"/>
      <c r="BI119" s="5"/>
      <c r="BJ119" s="3"/>
      <c r="BK119" s="34"/>
      <c r="BP119" s="5"/>
      <c r="BQ119" s="5"/>
      <c r="BR119" s="3"/>
      <c r="BS119" s="34"/>
      <c r="BX119" s="5"/>
      <c r="BY119" s="5"/>
      <c r="BZ119" s="3"/>
      <c r="CA119" s="34"/>
      <c r="CF119" s="5"/>
      <c r="CH119" s="3"/>
      <c r="CI119" s="34"/>
      <c r="CN119" s="5"/>
      <c r="CO119" s="5"/>
      <c r="CP119" s="3"/>
      <c r="CQ119" s="34"/>
      <c r="CV119" s="5"/>
      <c r="CW119" s="5"/>
      <c r="CX119" s="3"/>
      <c r="CY119" s="34"/>
      <c r="DD119" s="5"/>
      <c r="DE119" s="5"/>
      <c r="DF119" s="3"/>
      <c r="DG119" s="34"/>
      <c r="DL119" s="5"/>
      <c r="DM119" s="5"/>
      <c r="DN119" s="3"/>
      <c r="DO119" s="34"/>
      <c r="DT119" s="5"/>
      <c r="DU119" s="5"/>
      <c r="DV119" s="3"/>
      <c r="DW119" s="34"/>
      <c r="EB119" s="5"/>
      <c r="EC119" s="5"/>
      <c r="ED119" s="3"/>
      <c r="EE119" s="34"/>
      <c r="EJ119" s="5"/>
      <c r="EK119" s="5"/>
      <c r="EL119" s="3"/>
      <c r="EM119" s="34"/>
      <c r="ER119" s="5"/>
      <c r="ES119" s="5"/>
      <c r="ET119" s="3"/>
      <c r="EU119" s="34"/>
      <c r="EZ119" s="5"/>
      <c r="FA119" s="5"/>
      <c r="FB119" s="3"/>
      <c r="FC119" s="34"/>
      <c r="FH119" s="5"/>
      <c r="FJ119" s="3"/>
      <c r="FK119" s="34"/>
      <c r="FP119" s="5"/>
      <c r="FQ119" s="5"/>
      <c r="FR119" s="3"/>
      <c r="FS119" s="34"/>
      <c r="FX119" s="5"/>
      <c r="FY119" s="5"/>
      <c r="FZ119" s="3"/>
      <c r="GA119" s="34"/>
      <c r="GF119" s="5"/>
      <c r="GG119" s="5"/>
      <c r="GH119" s="3"/>
      <c r="GI119" s="34"/>
      <c r="GN119" s="5"/>
      <c r="GO119" s="5"/>
      <c r="GP119" s="3"/>
      <c r="GQ119" s="34"/>
      <c r="GV119" s="5"/>
      <c r="GW119" s="5"/>
      <c r="GX119" s="3"/>
      <c r="GY119" s="34"/>
      <c r="HD119" s="5"/>
      <c r="HE119" s="5"/>
      <c r="HF119" s="3"/>
      <c r="HG119" s="34"/>
      <c r="HL119" s="5"/>
      <c r="HM119" s="5"/>
      <c r="HN119" s="3"/>
      <c r="HO119" s="34"/>
      <c r="HT119" s="5"/>
      <c r="HU119" s="5"/>
      <c r="HV119" s="3"/>
      <c r="HW119" s="34"/>
      <c r="IB119" s="5"/>
      <c r="IC119" s="5"/>
      <c r="ID119" s="3"/>
      <c r="IE119" s="34"/>
      <c r="IJ119" s="5"/>
    </row>
    <row r="120" spans="6:244" s="1" customFormat="1" ht="13.5">
      <c r="F120" s="3"/>
      <c r="G120" s="34"/>
      <c r="L120" s="5"/>
      <c r="M120" s="5"/>
      <c r="N120" s="3"/>
      <c r="O120" s="34"/>
      <c r="T120" s="5"/>
      <c r="U120" s="5"/>
      <c r="V120" s="3"/>
      <c r="W120" s="34"/>
      <c r="AB120" s="5"/>
      <c r="AC120" s="5"/>
      <c r="AD120" s="3"/>
      <c r="AE120" s="34"/>
      <c r="AJ120" s="5"/>
      <c r="AK120" s="5"/>
      <c r="AL120" s="3"/>
      <c r="AM120" s="34"/>
      <c r="AR120" s="5"/>
      <c r="AS120" s="5"/>
      <c r="AT120" s="3"/>
      <c r="AU120" s="34"/>
      <c r="AZ120" s="5"/>
      <c r="BA120" s="5"/>
      <c r="BB120" s="3"/>
      <c r="BC120" s="34"/>
      <c r="BH120" s="5"/>
      <c r="BI120" s="5"/>
      <c r="BJ120" s="3"/>
      <c r="BK120" s="34"/>
      <c r="BP120" s="5"/>
      <c r="BQ120" s="5"/>
      <c r="BR120" s="3"/>
      <c r="BS120" s="34"/>
      <c r="BX120" s="5"/>
      <c r="BY120" s="5"/>
      <c r="BZ120" s="3"/>
      <c r="CA120" s="34"/>
      <c r="CF120" s="5"/>
      <c r="CH120" s="3"/>
      <c r="CI120" s="34"/>
      <c r="CN120" s="5"/>
      <c r="CO120" s="5"/>
      <c r="CP120" s="3"/>
      <c r="CQ120" s="34"/>
      <c r="CV120" s="5"/>
      <c r="CW120" s="5"/>
      <c r="CX120" s="3"/>
      <c r="CY120" s="34"/>
      <c r="DD120" s="5"/>
      <c r="DE120" s="5"/>
      <c r="DF120" s="3"/>
      <c r="DG120" s="34"/>
      <c r="DL120" s="5"/>
      <c r="DM120" s="5"/>
      <c r="DN120" s="3"/>
      <c r="DO120" s="34"/>
      <c r="DT120" s="5"/>
      <c r="DU120" s="5"/>
      <c r="DV120" s="3"/>
      <c r="DW120" s="34"/>
      <c r="EB120" s="5"/>
      <c r="EC120" s="5"/>
      <c r="ED120" s="3"/>
      <c r="EE120" s="34"/>
      <c r="EJ120" s="5"/>
      <c r="EK120" s="5"/>
      <c r="EL120" s="3"/>
      <c r="EM120" s="34"/>
      <c r="ER120" s="5"/>
      <c r="ES120" s="5"/>
      <c r="ET120" s="3"/>
      <c r="EU120" s="34"/>
      <c r="EZ120" s="5"/>
      <c r="FA120" s="5"/>
      <c r="FB120" s="3"/>
      <c r="FC120" s="34"/>
      <c r="FH120" s="5"/>
      <c r="FJ120" s="3"/>
      <c r="FK120" s="34"/>
      <c r="FP120" s="5"/>
      <c r="FQ120" s="5"/>
      <c r="FR120" s="3"/>
      <c r="FS120" s="34"/>
      <c r="FX120" s="5"/>
      <c r="FY120" s="5"/>
      <c r="FZ120" s="3"/>
      <c r="GA120" s="34"/>
      <c r="GF120" s="5"/>
      <c r="GG120" s="5"/>
      <c r="GH120" s="3"/>
      <c r="GI120" s="34"/>
      <c r="GN120" s="5"/>
      <c r="GO120" s="5"/>
      <c r="GP120" s="3"/>
      <c r="GQ120" s="34"/>
      <c r="GV120" s="5"/>
      <c r="GW120" s="5"/>
      <c r="GX120" s="3"/>
      <c r="GY120" s="34"/>
      <c r="HD120" s="5"/>
      <c r="HE120" s="5"/>
      <c r="HF120" s="3"/>
      <c r="HG120" s="34"/>
      <c r="HL120" s="5"/>
      <c r="HM120" s="5"/>
      <c r="HN120" s="3"/>
      <c r="HO120" s="34"/>
      <c r="HT120" s="5"/>
      <c r="HU120" s="5"/>
      <c r="HV120" s="3"/>
      <c r="HW120" s="34"/>
      <c r="IB120" s="5"/>
      <c r="IC120" s="5"/>
      <c r="ID120" s="3"/>
      <c r="IE120" s="34"/>
      <c r="IJ120" s="5"/>
    </row>
    <row r="121" spans="6:244" s="1" customFormat="1" ht="13.5">
      <c r="F121" s="3"/>
      <c r="G121" s="34"/>
      <c r="L121" s="5"/>
      <c r="M121" s="5"/>
      <c r="N121" s="3"/>
      <c r="O121" s="34"/>
      <c r="T121" s="5"/>
      <c r="U121" s="5"/>
      <c r="V121" s="3"/>
      <c r="W121" s="34"/>
      <c r="AB121" s="5"/>
      <c r="AC121" s="5"/>
      <c r="AD121" s="3"/>
      <c r="AE121" s="34"/>
      <c r="AJ121" s="5"/>
      <c r="AK121" s="5"/>
      <c r="AL121" s="3"/>
      <c r="AM121" s="34"/>
      <c r="AR121" s="5"/>
      <c r="AS121" s="5"/>
      <c r="AT121" s="3"/>
      <c r="AU121" s="34"/>
      <c r="AZ121" s="5"/>
      <c r="BA121" s="5"/>
      <c r="BB121" s="3"/>
      <c r="BC121" s="34"/>
      <c r="BH121" s="5"/>
      <c r="BI121" s="5"/>
      <c r="BJ121" s="3"/>
      <c r="BK121" s="34"/>
      <c r="BP121" s="5"/>
      <c r="BQ121" s="5"/>
      <c r="BR121" s="3"/>
      <c r="BS121" s="34"/>
      <c r="BX121" s="5"/>
      <c r="BY121" s="5"/>
      <c r="BZ121" s="3"/>
      <c r="CA121" s="34"/>
      <c r="CF121" s="5"/>
      <c r="CH121" s="3"/>
      <c r="CI121" s="34"/>
      <c r="CN121" s="5"/>
      <c r="CO121" s="5"/>
      <c r="CP121" s="3"/>
      <c r="CQ121" s="34"/>
      <c r="CV121" s="5"/>
      <c r="CW121" s="5"/>
      <c r="CX121" s="3"/>
      <c r="CY121" s="34"/>
      <c r="DD121" s="5"/>
      <c r="DE121" s="5"/>
      <c r="DF121" s="3"/>
      <c r="DG121" s="34"/>
      <c r="DL121" s="5"/>
      <c r="DM121" s="5"/>
      <c r="DN121" s="3"/>
      <c r="DO121" s="34"/>
      <c r="DT121" s="5"/>
      <c r="DU121" s="5"/>
      <c r="DV121" s="3"/>
      <c r="DW121" s="34"/>
      <c r="EB121" s="5"/>
      <c r="EC121" s="5"/>
      <c r="ED121" s="3"/>
      <c r="EE121" s="34"/>
      <c r="EJ121" s="5"/>
      <c r="EK121" s="5"/>
      <c r="EL121" s="3"/>
      <c r="EM121" s="34"/>
      <c r="ER121" s="5"/>
      <c r="ES121" s="5"/>
      <c r="ET121" s="3"/>
      <c r="EU121" s="34"/>
      <c r="EZ121" s="5"/>
      <c r="FA121" s="5"/>
      <c r="FB121" s="3"/>
      <c r="FC121" s="34"/>
      <c r="FH121" s="5"/>
      <c r="FJ121" s="3"/>
      <c r="FK121" s="34"/>
      <c r="FP121" s="5"/>
      <c r="FQ121" s="5"/>
      <c r="FR121" s="3"/>
      <c r="FS121" s="34"/>
      <c r="FX121" s="5"/>
      <c r="FY121" s="5"/>
      <c r="FZ121" s="3"/>
      <c r="GA121" s="34"/>
      <c r="GF121" s="5"/>
      <c r="GG121" s="5"/>
      <c r="GH121" s="3"/>
      <c r="GI121" s="34"/>
      <c r="GN121" s="5"/>
      <c r="GO121" s="5"/>
      <c r="GP121" s="3"/>
      <c r="GQ121" s="34"/>
      <c r="GV121" s="5"/>
      <c r="GW121" s="5"/>
      <c r="GX121" s="3"/>
      <c r="GY121" s="34"/>
      <c r="HD121" s="5"/>
      <c r="HE121" s="5"/>
      <c r="HF121" s="3"/>
      <c r="HG121" s="34"/>
      <c r="HL121" s="5"/>
      <c r="HM121" s="5"/>
      <c r="HN121" s="3"/>
      <c r="HO121" s="34"/>
      <c r="HT121" s="5"/>
      <c r="HU121" s="5"/>
      <c r="HV121" s="3"/>
      <c r="HW121" s="34"/>
      <c r="IB121" s="5"/>
      <c r="IC121" s="5"/>
      <c r="ID121" s="3"/>
      <c r="IE121" s="34"/>
      <c r="IJ121" s="5"/>
    </row>
    <row r="122" spans="6:244" s="1" customFormat="1" ht="13.5">
      <c r="F122" s="3"/>
      <c r="G122" s="34"/>
      <c r="L122" s="5"/>
      <c r="M122" s="5"/>
      <c r="N122" s="3"/>
      <c r="O122" s="34"/>
      <c r="T122" s="5"/>
      <c r="U122" s="5"/>
      <c r="V122" s="3"/>
      <c r="W122" s="34"/>
      <c r="AB122" s="5"/>
      <c r="AC122" s="5"/>
      <c r="AD122" s="3"/>
      <c r="AE122" s="34"/>
      <c r="AJ122" s="5"/>
      <c r="AK122" s="5"/>
      <c r="AL122" s="3"/>
      <c r="AM122" s="34"/>
      <c r="AR122" s="5"/>
      <c r="AS122" s="5"/>
      <c r="AT122" s="3"/>
      <c r="AU122" s="34"/>
      <c r="AZ122" s="5"/>
      <c r="BA122" s="5"/>
      <c r="BB122" s="3"/>
      <c r="BC122" s="34"/>
      <c r="BH122" s="5"/>
      <c r="BI122" s="5"/>
      <c r="BJ122" s="3"/>
      <c r="BK122" s="34"/>
      <c r="BP122" s="5"/>
      <c r="BQ122" s="5"/>
      <c r="BR122" s="3"/>
      <c r="BS122" s="34"/>
      <c r="BX122" s="5"/>
      <c r="BY122" s="5"/>
      <c r="BZ122" s="3"/>
      <c r="CA122" s="34"/>
      <c r="CF122" s="5"/>
      <c r="CH122" s="3"/>
      <c r="CI122" s="34"/>
      <c r="CN122" s="5"/>
      <c r="CO122" s="5"/>
      <c r="CP122" s="3"/>
      <c r="CQ122" s="34"/>
      <c r="CV122" s="5"/>
      <c r="CW122" s="5"/>
      <c r="CX122" s="3"/>
      <c r="CY122" s="34"/>
      <c r="DD122" s="5"/>
      <c r="DE122" s="5"/>
      <c r="DF122" s="3"/>
      <c r="DG122" s="34"/>
      <c r="DL122" s="5"/>
      <c r="DM122" s="5"/>
      <c r="DN122" s="3"/>
      <c r="DO122" s="34"/>
      <c r="DT122" s="5"/>
      <c r="DU122" s="5"/>
      <c r="DV122" s="3"/>
      <c r="DW122" s="34"/>
      <c r="EB122" s="5"/>
      <c r="EC122" s="5"/>
      <c r="ED122" s="3"/>
      <c r="EE122" s="34"/>
      <c r="EJ122" s="5"/>
      <c r="EK122" s="5"/>
      <c r="EL122" s="3"/>
      <c r="EM122" s="34"/>
      <c r="ER122" s="5"/>
      <c r="ES122" s="5"/>
      <c r="ET122" s="3"/>
      <c r="EU122" s="34"/>
      <c r="EZ122" s="5"/>
      <c r="FA122" s="5"/>
      <c r="FB122" s="3"/>
      <c r="FC122" s="34"/>
      <c r="FH122" s="5"/>
      <c r="FJ122" s="3"/>
      <c r="FK122" s="34"/>
      <c r="FP122" s="5"/>
      <c r="FQ122" s="5"/>
      <c r="FR122" s="3"/>
      <c r="FS122" s="34"/>
      <c r="FX122" s="5"/>
      <c r="FY122" s="5"/>
      <c r="FZ122" s="3"/>
      <c r="GA122" s="34"/>
      <c r="GF122" s="5"/>
      <c r="GG122" s="5"/>
      <c r="GH122" s="3"/>
      <c r="GI122" s="34"/>
      <c r="GN122" s="5"/>
      <c r="GO122" s="5"/>
      <c r="GP122" s="3"/>
      <c r="GQ122" s="34"/>
      <c r="GV122" s="5"/>
      <c r="GW122" s="5"/>
      <c r="GX122" s="3"/>
      <c r="GY122" s="34"/>
      <c r="HD122" s="5"/>
      <c r="HE122" s="5"/>
      <c r="HF122" s="3"/>
      <c r="HG122" s="34"/>
      <c r="HL122" s="5"/>
      <c r="HM122" s="5"/>
      <c r="HN122" s="3"/>
      <c r="HO122" s="34"/>
      <c r="HT122" s="5"/>
      <c r="HU122" s="5"/>
      <c r="HV122" s="3"/>
      <c r="HW122" s="34"/>
      <c r="IB122" s="5"/>
      <c r="IC122" s="5"/>
      <c r="ID122" s="3"/>
      <c r="IE122" s="34"/>
      <c r="IJ122" s="5"/>
    </row>
    <row r="123" spans="6:244" s="1" customFormat="1" ht="13.5">
      <c r="F123" s="3"/>
      <c r="G123" s="34"/>
      <c r="L123" s="5"/>
      <c r="M123" s="5"/>
      <c r="N123" s="3"/>
      <c r="O123" s="34"/>
      <c r="T123" s="5"/>
      <c r="U123" s="5"/>
      <c r="V123" s="3"/>
      <c r="W123" s="34"/>
      <c r="AB123" s="5"/>
      <c r="AC123" s="5"/>
      <c r="AD123" s="3"/>
      <c r="AE123" s="34"/>
      <c r="AJ123" s="5"/>
      <c r="AK123" s="5"/>
      <c r="AL123" s="3"/>
      <c r="AM123" s="34"/>
      <c r="AR123" s="5"/>
      <c r="AS123" s="5"/>
      <c r="AT123" s="3"/>
      <c r="AU123" s="34"/>
      <c r="AZ123" s="5"/>
      <c r="BA123" s="5"/>
      <c r="BB123" s="3"/>
      <c r="BC123" s="34"/>
      <c r="BH123" s="5"/>
      <c r="BI123" s="5"/>
      <c r="BJ123" s="3"/>
      <c r="BK123" s="34"/>
      <c r="BP123" s="5"/>
      <c r="BQ123" s="5"/>
      <c r="BR123" s="3"/>
      <c r="BS123" s="34"/>
      <c r="BX123" s="5"/>
      <c r="BY123" s="5"/>
      <c r="BZ123" s="3"/>
      <c r="CA123" s="34"/>
      <c r="CF123" s="5"/>
      <c r="CH123" s="3"/>
      <c r="CI123" s="34"/>
      <c r="CN123" s="5"/>
      <c r="CO123" s="5"/>
      <c r="CP123" s="3"/>
      <c r="CQ123" s="34"/>
      <c r="CV123" s="5"/>
      <c r="CW123" s="5"/>
      <c r="CX123" s="3"/>
      <c r="CY123" s="34"/>
      <c r="DD123" s="5"/>
      <c r="DE123" s="5"/>
      <c r="DF123" s="3"/>
      <c r="DG123" s="34"/>
      <c r="DL123" s="5"/>
      <c r="DM123" s="5"/>
      <c r="DN123" s="3"/>
      <c r="DO123" s="34"/>
      <c r="DT123" s="5"/>
      <c r="DU123" s="5"/>
      <c r="DV123" s="3"/>
      <c r="DW123" s="34"/>
      <c r="EB123" s="5"/>
      <c r="EC123" s="5"/>
      <c r="ED123" s="3"/>
      <c r="EE123" s="34"/>
      <c r="EJ123" s="5"/>
      <c r="EK123" s="5"/>
      <c r="EL123" s="3"/>
      <c r="EM123" s="34"/>
      <c r="ER123" s="5"/>
      <c r="ES123" s="5"/>
      <c r="ET123" s="3"/>
      <c r="EU123" s="34"/>
      <c r="EZ123" s="5"/>
      <c r="FA123" s="5"/>
      <c r="FB123" s="3"/>
      <c r="FC123" s="34"/>
      <c r="FH123" s="5"/>
      <c r="FJ123" s="3"/>
      <c r="FK123" s="34"/>
      <c r="FP123" s="5"/>
      <c r="FQ123" s="5"/>
      <c r="FR123" s="3"/>
      <c r="FS123" s="34"/>
      <c r="FX123" s="5"/>
      <c r="FY123" s="5"/>
      <c r="FZ123" s="3"/>
      <c r="GA123" s="34"/>
      <c r="GF123" s="5"/>
      <c r="GG123" s="5"/>
      <c r="GH123" s="3"/>
      <c r="GI123" s="34"/>
      <c r="GN123" s="5"/>
      <c r="GO123" s="5"/>
      <c r="GP123" s="3"/>
      <c r="GQ123" s="34"/>
      <c r="GV123" s="5"/>
      <c r="GW123" s="5"/>
      <c r="GX123" s="3"/>
      <c r="GY123" s="34"/>
      <c r="HD123" s="5"/>
      <c r="HE123" s="5"/>
      <c r="HF123" s="3"/>
      <c r="HG123" s="34"/>
      <c r="HL123" s="5"/>
      <c r="HM123" s="5"/>
      <c r="HN123" s="3"/>
      <c r="HO123" s="34"/>
      <c r="HT123" s="5"/>
      <c r="HU123" s="5"/>
      <c r="HV123" s="3"/>
      <c r="HW123" s="34"/>
      <c r="IB123" s="5"/>
      <c r="IC123" s="5"/>
      <c r="ID123" s="3"/>
      <c r="IE123" s="34"/>
      <c r="IJ123" s="5"/>
    </row>
    <row r="124" spans="6:244" s="1" customFormat="1" ht="13.5">
      <c r="F124" s="3"/>
      <c r="G124" s="34"/>
      <c r="L124" s="5"/>
      <c r="M124" s="5"/>
      <c r="N124" s="3"/>
      <c r="O124" s="34"/>
      <c r="T124" s="5"/>
      <c r="U124" s="5"/>
      <c r="V124" s="3"/>
      <c r="W124" s="34"/>
      <c r="AB124" s="5"/>
      <c r="AC124" s="5"/>
      <c r="AD124" s="3"/>
      <c r="AE124" s="34"/>
      <c r="AJ124" s="5"/>
      <c r="AK124" s="5"/>
      <c r="AL124" s="3"/>
      <c r="AM124" s="34"/>
      <c r="AR124" s="5"/>
      <c r="AS124" s="5"/>
      <c r="AT124" s="3"/>
      <c r="AU124" s="34"/>
      <c r="AZ124" s="5"/>
      <c r="BA124" s="5"/>
      <c r="BB124" s="3"/>
      <c r="BC124" s="34"/>
      <c r="BH124" s="5"/>
      <c r="BI124" s="5"/>
      <c r="BJ124" s="3"/>
      <c r="BK124" s="34"/>
      <c r="BP124" s="5"/>
      <c r="BQ124" s="5"/>
      <c r="BR124" s="3"/>
      <c r="BS124" s="34"/>
      <c r="BX124" s="5"/>
      <c r="BY124" s="5"/>
      <c r="BZ124" s="3"/>
      <c r="CA124" s="34"/>
      <c r="CF124" s="5"/>
      <c r="CH124" s="3"/>
      <c r="CI124" s="34"/>
      <c r="CN124" s="5"/>
      <c r="CO124" s="5"/>
      <c r="CP124" s="3"/>
      <c r="CQ124" s="34"/>
      <c r="CV124" s="5"/>
      <c r="CW124" s="5"/>
      <c r="CX124" s="3"/>
      <c r="CY124" s="34"/>
      <c r="DD124" s="5"/>
      <c r="DE124" s="5"/>
      <c r="DF124" s="3"/>
      <c r="DG124" s="34"/>
      <c r="DL124" s="5"/>
      <c r="DM124" s="5"/>
      <c r="DN124" s="3"/>
      <c r="DO124" s="34"/>
      <c r="DT124" s="5"/>
      <c r="DU124" s="5"/>
      <c r="DV124" s="3"/>
      <c r="DW124" s="34"/>
      <c r="EB124" s="5"/>
      <c r="EC124" s="5"/>
      <c r="ED124" s="3"/>
      <c r="EE124" s="34"/>
      <c r="EJ124" s="5"/>
      <c r="EK124" s="5"/>
      <c r="EL124" s="3"/>
      <c r="EM124" s="34"/>
      <c r="ER124" s="5"/>
      <c r="ES124" s="5"/>
      <c r="ET124" s="3"/>
      <c r="EU124" s="34"/>
      <c r="EZ124" s="5"/>
      <c r="FA124" s="5"/>
      <c r="FB124" s="3"/>
      <c r="FC124" s="34"/>
      <c r="FH124" s="5"/>
      <c r="FJ124" s="3"/>
      <c r="FK124" s="34"/>
      <c r="FP124" s="5"/>
      <c r="FQ124" s="5"/>
      <c r="FR124" s="3"/>
      <c r="FS124" s="34"/>
      <c r="FX124" s="5"/>
      <c r="FY124" s="5"/>
      <c r="FZ124" s="3"/>
      <c r="GA124" s="34"/>
      <c r="GF124" s="5"/>
      <c r="GG124" s="5"/>
      <c r="GH124" s="3"/>
      <c r="GI124" s="34"/>
      <c r="GN124" s="5"/>
      <c r="GO124" s="5"/>
      <c r="GP124" s="3"/>
      <c r="GQ124" s="34"/>
      <c r="GV124" s="5"/>
      <c r="GW124" s="5"/>
      <c r="GX124" s="3"/>
      <c r="GY124" s="34"/>
      <c r="HD124" s="5"/>
      <c r="HE124" s="5"/>
      <c r="HF124" s="3"/>
      <c r="HG124" s="34"/>
      <c r="HL124" s="5"/>
      <c r="HM124" s="5"/>
      <c r="HN124" s="3"/>
      <c r="HO124" s="34"/>
      <c r="HT124" s="5"/>
      <c r="HU124" s="5"/>
      <c r="HV124" s="3"/>
      <c r="HW124" s="34"/>
      <c r="IB124" s="5"/>
      <c r="IC124" s="5"/>
      <c r="ID124" s="3"/>
      <c r="IE124" s="34"/>
      <c r="IJ124" s="5"/>
    </row>
    <row r="125" spans="6:244" s="1" customFormat="1" ht="13.5">
      <c r="F125" s="3"/>
      <c r="G125" s="34"/>
      <c r="L125" s="5"/>
      <c r="M125" s="5"/>
      <c r="N125" s="3"/>
      <c r="O125" s="34"/>
      <c r="T125" s="5"/>
      <c r="U125" s="5"/>
      <c r="V125" s="3"/>
      <c r="W125" s="34"/>
      <c r="AB125" s="5"/>
      <c r="AC125" s="5"/>
      <c r="AD125" s="3"/>
      <c r="AE125" s="34"/>
      <c r="AJ125" s="5"/>
      <c r="AK125" s="5"/>
      <c r="AL125" s="3"/>
      <c r="AM125" s="34"/>
      <c r="AR125" s="5"/>
      <c r="AS125" s="5"/>
      <c r="AT125" s="3"/>
      <c r="AU125" s="34"/>
      <c r="AZ125" s="5"/>
      <c r="BA125" s="5"/>
      <c r="BB125" s="3"/>
      <c r="BC125" s="34"/>
      <c r="BH125" s="5"/>
      <c r="BI125" s="5"/>
      <c r="BJ125" s="3"/>
      <c r="BK125" s="34"/>
      <c r="BP125" s="5"/>
      <c r="BQ125" s="5"/>
      <c r="BR125" s="3"/>
      <c r="BS125" s="34"/>
      <c r="BX125" s="5"/>
      <c r="BY125" s="5"/>
      <c r="BZ125" s="3"/>
      <c r="CA125" s="34"/>
      <c r="CF125" s="5"/>
      <c r="CH125" s="3"/>
      <c r="CI125" s="34"/>
      <c r="CN125" s="5"/>
      <c r="CO125" s="5"/>
      <c r="CP125" s="3"/>
      <c r="CQ125" s="34"/>
      <c r="CV125" s="5"/>
      <c r="CW125" s="5"/>
      <c r="CX125" s="3"/>
      <c r="CY125" s="34"/>
      <c r="DD125" s="5"/>
      <c r="DE125" s="5"/>
      <c r="DF125" s="3"/>
      <c r="DG125" s="34"/>
      <c r="DL125" s="5"/>
      <c r="DM125" s="5"/>
      <c r="DN125" s="3"/>
      <c r="DO125" s="34"/>
      <c r="DT125" s="5"/>
      <c r="DU125" s="5"/>
      <c r="DV125" s="3"/>
      <c r="DW125" s="34"/>
      <c r="EB125" s="5"/>
      <c r="EC125" s="5"/>
      <c r="ED125" s="3"/>
      <c r="EE125" s="34"/>
      <c r="EJ125" s="5"/>
      <c r="EK125" s="5"/>
      <c r="EL125" s="3"/>
      <c r="EM125" s="34"/>
      <c r="ER125" s="5"/>
      <c r="ES125" s="5"/>
      <c r="ET125" s="3"/>
      <c r="EU125" s="34"/>
      <c r="EZ125" s="5"/>
      <c r="FA125" s="5"/>
      <c r="FB125" s="3"/>
      <c r="FC125" s="34"/>
      <c r="FH125" s="5"/>
      <c r="FJ125" s="3"/>
      <c r="FK125" s="34"/>
      <c r="FP125" s="5"/>
      <c r="FQ125" s="5"/>
      <c r="FR125" s="3"/>
      <c r="FS125" s="34"/>
      <c r="FX125" s="5"/>
      <c r="FY125" s="5"/>
      <c r="FZ125" s="3"/>
      <c r="GA125" s="34"/>
      <c r="GF125" s="5"/>
      <c r="GG125" s="5"/>
      <c r="GH125" s="3"/>
      <c r="GI125" s="34"/>
      <c r="GN125" s="5"/>
      <c r="GO125" s="5"/>
      <c r="GP125" s="3"/>
      <c r="GQ125" s="34"/>
      <c r="GV125" s="5"/>
      <c r="GW125" s="5"/>
      <c r="GX125" s="3"/>
      <c r="GY125" s="34"/>
      <c r="HD125" s="5"/>
      <c r="HE125" s="5"/>
      <c r="HF125" s="3"/>
      <c r="HG125" s="34"/>
      <c r="HL125" s="5"/>
      <c r="HM125" s="5"/>
      <c r="HN125" s="3"/>
      <c r="HO125" s="34"/>
      <c r="HT125" s="5"/>
      <c r="HU125" s="5"/>
      <c r="HV125" s="3"/>
      <c r="HW125" s="34"/>
      <c r="IB125" s="5"/>
      <c r="IC125" s="5"/>
      <c r="ID125" s="3"/>
      <c r="IE125" s="34"/>
      <c r="IJ125" s="5"/>
    </row>
    <row r="126" spans="6:244" s="1" customFormat="1" ht="13.5">
      <c r="F126" s="3"/>
      <c r="G126" s="34"/>
      <c r="L126" s="5"/>
      <c r="M126" s="5"/>
      <c r="N126" s="3"/>
      <c r="O126" s="34"/>
      <c r="T126" s="5"/>
      <c r="U126" s="5"/>
      <c r="V126" s="3"/>
      <c r="W126" s="34"/>
      <c r="AB126" s="5"/>
      <c r="AC126" s="5"/>
      <c r="AD126" s="3"/>
      <c r="AE126" s="34"/>
      <c r="AJ126" s="5"/>
      <c r="AK126" s="5"/>
      <c r="AL126" s="3"/>
      <c r="AM126" s="34"/>
      <c r="AR126" s="5"/>
      <c r="AS126" s="5"/>
      <c r="AT126" s="3"/>
      <c r="AU126" s="34"/>
      <c r="AZ126" s="5"/>
      <c r="BA126" s="5"/>
      <c r="BB126" s="3"/>
      <c r="BC126" s="34"/>
      <c r="BH126" s="5"/>
      <c r="BI126" s="5"/>
      <c r="BJ126" s="3"/>
      <c r="BK126" s="34"/>
      <c r="BP126" s="5"/>
      <c r="BQ126" s="5"/>
      <c r="BR126" s="3"/>
      <c r="BS126" s="34"/>
      <c r="BX126" s="5"/>
      <c r="BY126" s="5"/>
      <c r="BZ126" s="3"/>
      <c r="CA126" s="34"/>
      <c r="CF126" s="5"/>
      <c r="CH126" s="3"/>
      <c r="CI126" s="34"/>
      <c r="CN126" s="5"/>
      <c r="CO126" s="5"/>
      <c r="CP126" s="3"/>
      <c r="CQ126" s="34"/>
      <c r="CV126" s="5"/>
      <c r="CW126" s="5"/>
      <c r="CX126" s="3"/>
      <c r="CY126" s="34"/>
      <c r="DD126" s="5"/>
      <c r="DE126" s="5"/>
      <c r="DF126" s="3"/>
      <c r="DG126" s="34"/>
      <c r="DL126" s="5"/>
      <c r="DM126" s="5"/>
      <c r="DN126" s="3"/>
      <c r="DO126" s="34"/>
      <c r="DT126" s="5"/>
      <c r="DU126" s="5"/>
      <c r="DV126" s="3"/>
      <c r="DW126" s="34"/>
      <c r="EB126" s="5"/>
      <c r="EC126" s="5"/>
      <c r="ED126" s="3"/>
      <c r="EE126" s="34"/>
      <c r="EJ126" s="5"/>
      <c r="EK126" s="5"/>
      <c r="EL126" s="3"/>
      <c r="EM126" s="34"/>
      <c r="ER126" s="5"/>
      <c r="ES126" s="5"/>
      <c r="ET126" s="3"/>
      <c r="EU126" s="34"/>
      <c r="EZ126" s="5"/>
      <c r="FA126" s="5"/>
      <c r="FB126" s="3"/>
      <c r="FC126" s="34"/>
      <c r="FH126" s="5"/>
      <c r="FJ126" s="3"/>
      <c r="FK126" s="34"/>
      <c r="FP126" s="5"/>
      <c r="FQ126" s="5"/>
      <c r="FR126" s="3"/>
      <c r="FS126" s="34"/>
      <c r="FX126" s="5"/>
      <c r="FY126" s="5"/>
      <c r="FZ126" s="3"/>
      <c r="GA126" s="34"/>
      <c r="GF126" s="5"/>
      <c r="GG126" s="5"/>
      <c r="GH126" s="3"/>
      <c r="GI126" s="34"/>
      <c r="GN126" s="5"/>
      <c r="GO126" s="5"/>
      <c r="GP126" s="3"/>
      <c r="GQ126" s="34"/>
      <c r="GV126" s="5"/>
      <c r="GW126" s="5"/>
      <c r="GX126" s="3"/>
      <c r="GY126" s="34"/>
      <c r="HD126" s="5"/>
      <c r="HE126" s="5"/>
      <c r="HF126" s="3"/>
      <c r="HG126" s="34"/>
      <c r="HL126" s="5"/>
      <c r="HM126" s="5"/>
      <c r="HN126" s="3"/>
      <c r="HO126" s="34"/>
      <c r="HT126" s="5"/>
      <c r="HU126" s="5"/>
      <c r="HV126" s="3"/>
      <c r="HW126" s="34"/>
      <c r="IB126" s="5"/>
      <c r="IC126" s="5"/>
      <c r="ID126" s="3"/>
      <c r="IE126" s="34"/>
      <c r="IJ126" s="5"/>
    </row>
    <row r="127" spans="6:244" s="1" customFormat="1" ht="13.5">
      <c r="F127" s="3"/>
      <c r="G127" s="34"/>
      <c r="L127" s="5"/>
      <c r="M127" s="5"/>
      <c r="N127" s="3"/>
      <c r="O127" s="34"/>
      <c r="T127" s="5"/>
      <c r="U127" s="5"/>
      <c r="V127" s="3"/>
      <c r="W127" s="34"/>
      <c r="AB127" s="5"/>
      <c r="AC127" s="5"/>
      <c r="AD127" s="3"/>
      <c r="AE127" s="34"/>
      <c r="AJ127" s="5"/>
      <c r="AK127" s="5"/>
      <c r="AL127" s="3"/>
      <c r="AM127" s="34"/>
      <c r="AR127" s="5"/>
      <c r="AS127" s="5"/>
      <c r="AT127" s="3"/>
      <c r="AU127" s="34"/>
      <c r="AZ127" s="5"/>
      <c r="BA127" s="5"/>
      <c r="BB127" s="3"/>
      <c r="BC127" s="34"/>
      <c r="BH127" s="5"/>
      <c r="BI127" s="5"/>
      <c r="BJ127" s="3"/>
      <c r="BK127" s="34"/>
      <c r="BP127" s="5"/>
      <c r="BQ127" s="5"/>
      <c r="BR127" s="3"/>
      <c r="BS127" s="34"/>
      <c r="BX127" s="5"/>
      <c r="BY127" s="5"/>
      <c r="BZ127" s="3"/>
      <c r="CA127" s="34"/>
      <c r="CF127" s="5"/>
      <c r="CH127" s="3"/>
      <c r="CI127" s="34"/>
      <c r="CN127" s="5"/>
      <c r="CO127" s="5"/>
      <c r="CP127" s="3"/>
      <c r="CQ127" s="34"/>
      <c r="CV127" s="5"/>
      <c r="CW127" s="5"/>
      <c r="CX127" s="3"/>
      <c r="CY127" s="34"/>
      <c r="DD127" s="5"/>
      <c r="DE127" s="5"/>
      <c r="DF127" s="3"/>
      <c r="DG127" s="34"/>
      <c r="DL127" s="5"/>
      <c r="DM127" s="5"/>
      <c r="DN127" s="3"/>
      <c r="DO127" s="34"/>
      <c r="DT127" s="5"/>
      <c r="DU127" s="5"/>
      <c r="DV127" s="3"/>
      <c r="DW127" s="34"/>
      <c r="EB127" s="5"/>
      <c r="EC127" s="5"/>
      <c r="ED127" s="3"/>
      <c r="EE127" s="34"/>
      <c r="EJ127" s="5"/>
      <c r="EK127" s="5"/>
      <c r="EL127" s="3"/>
      <c r="EM127" s="34"/>
      <c r="ER127" s="5"/>
      <c r="ES127" s="5"/>
      <c r="ET127" s="3"/>
      <c r="EU127" s="34"/>
      <c r="EZ127" s="5"/>
      <c r="FA127" s="5"/>
      <c r="FB127" s="3"/>
      <c r="FC127" s="34"/>
      <c r="FH127" s="5"/>
      <c r="FJ127" s="3"/>
      <c r="FK127" s="34"/>
      <c r="FP127" s="5"/>
      <c r="FQ127" s="5"/>
      <c r="FR127" s="3"/>
      <c r="FS127" s="34"/>
      <c r="FX127" s="5"/>
      <c r="FY127" s="5"/>
      <c r="FZ127" s="3"/>
      <c r="GA127" s="34"/>
      <c r="GF127" s="5"/>
      <c r="GG127" s="5"/>
      <c r="GH127" s="3"/>
      <c r="GI127" s="34"/>
      <c r="GN127" s="5"/>
      <c r="GO127" s="5"/>
      <c r="GP127" s="3"/>
      <c r="GQ127" s="34"/>
      <c r="GV127" s="5"/>
      <c r="GW127" s="5"/>
      <c r="GX127" s="3"/>
      <c r="GY127" s="34"/>
      <c r="HD127" s="5"/>
      <c r="HE127" s="5"/>
      <c r="HF127" s="3"/>
      <c r="HG127" s="34"/>
      <c r="HL127" s="5"/>
      <c r="HM127" s="5"/>
      <c r="HN127" s="3"/>
      <c r="HO127" s="34"/>
      <c r="HT127" s="5"/>
      <c r="HU127" s="5"/>
      <c r="HV127" s="3"/>
      <c r="HW127" s="34"/>
      <c r="IB127" s="5"/>
      <c r="IC127" s="5"/>
      <c r="ID127" s="3"/>
      <c r="IE127" s="34"/>
      <c r="IJ127" s="5"/>
    </row>
    <row r="128" spans="6:244" s="1" customFormat="1" ht="13.5">
      <c r="F128" s="3"/>
      <c r="G128" s="34"/>
      <c r="L128" s="5"/>
      <c r="M128" s="5"/>
      <c r="N128" s="3"/>
      <c r="O128" s="34"/>
      <c r="T128" s="5"/>
      <c r="U128" s="5"/>
      <c r="V128" s="3"/>
      <c r="W128" s="34"/>
      <c r="AB128" s="5"/>
      <c r="AC128" s="5"/>
      <c r="AD128" s="3"/>
      <c r="AE128" s="34"/>
      <c r="AJ128" s="5"/>
      <c r="AK128" s="5"/>
      <c r="AL128" s="3"/>
      <c r="AM128" s="34"/>
      <c r="AR128" s="5"/>
      <c r="AS128" s="5"/>
      <c r="AT128" s="3"/>
      <c r="AU128" s="34"/>
      <c r="AZ128" s="5"/>
      <c r="BA128" s="5"/>
      <c r="BB128" s="3"/>
      <c r="BC128" s="34"/>
      <c r="BH128" s="5"/>
      <c r="BI128" s="5"/>
      <c r="BJ128" s="3"/>
      <c r="BK128" s="34"/>
      <c r="BP128" s="5"/>
      <c r="BQ128" s="5"/>
      <c r="BR128" s="3"/>
      <c r="BS128" s="34"/>
      <c r="BX128" s="5"/>
      <c r="BY128" s="5"/>
      <c r="BZ128" s="3"/>
      <c r="CA128" s="34"/>
      <c r="CF128" s="5"/>
      <c r="CH128" s="3"/>
      <c r="CI128" s="34"/>
      <c r="CN128" s="5"/>
      <c r="CO128" s="5"/>
      <c r="CP128" s="3"/>
      <c r="CQ128" s="34"/>
      <c r="CV128" s="5"/>
      <c r="CW128" s="5"/>
      <c r="CX128" s="3"/>
      <c r="CY128" s="34"/>
      <c r="DD128" s="5"/>
      <c r="DE128" s="5"/>
      <c r="DF128" s="3"/>
      <c r="DG128" s="34"/>
      <c r="DL128" s="5"/>
      <c r="DM128" s="5"/>
      <c r="DN128" s="3"/>
      <c r="DO128" s="34"/>
      <c r="DT128" s="5"/>
      <c r="DU128" s="5"/>
      <c r="DV128" s="3"/>
      <c r="DW128" s="34"/>
      <c r="EB128" s="5"/>
      <c r="EC128" s="5"/>
      <c r="ED128" s="3"/>
      <c r="EE128" s="34"/>
      <c r="EJ128" s="5"/>
      <c r="EK128" s="5"/>
      <c r="EL128" s="3"/>
      <c r="EM128" s="34"/>
      <c r="ER128" s="5"/>
      <c r="ES128" s="5"/>
      <c r="ET128" s="3"/>
      <c r="EU128" s="34"/>
      <c r="EZ128" s="5"/>
      <c r="FA128" s="5"/>
      <c r="FB128" s="3"/>
      <c r="FC128" s="34"/>
      <c r="FH128" s="5"/>
      <c r="FJ128" s="3"/>
      <c r="FK128" s="34"/>
      <c r="FP128" s="5"/>
      <c r="FQ128" s="5"/>
      <c r="FR128" s="3"/>
      <c r="FS128" s="34"/>
      <c r="FX128" s="5"/>
      <c r="FY128" s="5"/>
      <c r="FZ128" s="3"/>
      <c r="GA128" s="34"/>
      <c r="GF128" s="5"/>
      <c r="GG128" s="5"/>
      <c r="GH128" s="3"/>
      <c r="GI128" s="34"/>
      <c r="GN128" s="5"/>
      <c r="GO128" s="5"/>
      <c r="GP128" s="3"/>
      <c r="GQ128" s="34"/>
      <c r="GV128" s="5"/>
      <c r="GW128" s="5"/>
      <c r="GX128" s="3"/>
      <c r="GY128" s="34"/>
      <c r="HD128" s="5"/>
      <c r="HE128" s="5"/>
      <c r="HF128" s="3"/>
      <c r="HG128" s="34"/>
      <c r="HL128" s="5"/>
      <c r="HM128" s="5"/>
      <c r="HN128" s="3"/>
      <c r="HO128" s="34"/>
      <c r="HT128" s="5"/>
      <c r="HU128" s="5"/>
      <c r="HV128" s="3"/>
      <c r="HW128" s="34"/>
      <c r="IB128" s="5"/>
      <c r="IC128" s="5"/>
      <c r="ID128" s="3"/>
      <c r="IE128" s="34"/>
      <c r="IJ128" s="5"/>
    </row>
    <row r="129" spans="6:244" s="1" customFormat="1" ht="13.5">
      <c r="F129" s="3"/>
      <c r="G129" s="34"/>
      <c r="L129" s="5"/>
      <c r="M129" s="5"/>
      <c r="N129" s="3"/>
      <c r="O129" s="34"/>
      <c r="T129" s="5"/>
      <c r="U129" s="5"/>
      <c r="V129" s="3"/>
      <c r="W129" s="34"/>
      <c r="AB129" s="5"/>
      <c r="AC129" s="5"/>
      <c r="AD129" s="3"/>
      <c r="AE129" s="34"/>
      <c r="AJ129" s="5"/>
      <c r="AK129" s="5"/>
      <c r="AL129" s="3"/>
      <c r="AM129" s="34"/>
      <c r="AR129" s="5"/>
      <c r="AS129" s="5"/>
      <c r="AT129" s="3"/>
      <c r="AU129" s="34"/>
      <c r="AZ129" s="5"/>
      <c r="BA129" s="5"/>
      <c r="BB129" s="3"/>
      <c r="BC129" s="34"/>
      <c r="BH129" s="5"/>
      <c r="BI129" s="5"/>
      <c r="BJ129" s="3"/>
      <c r="BK129" s="34"/>
      <c r="BP129" s="5"/>
      <c r="BQ129" s="5"/>
      <c r="BR129" s="3"/>
      <c r="BS129" s="34"/>
      <c r="BX129" s="5"/>
      <c r="BY129" s="5"/>
      <c r="BZ129" s="3"/>
      <c r="CA129" s="34"/>
      <c r="CF129" s="5"/>
      <c r="CH129" s="3"/>
      <c r="CI129" s="34"/>
      <c r="CN129" s="5"/>
      <c r="CO129" s="5"/>
      <c r="CP129" s="3"/>
      <c r="CQ129" s="34"/>
      <c r="CV129" s="5"/>
      <c r="CW129" s="5"/>
      <c r="CX129" s="3"/>
      <c r="CY129" s="34"/>
      <c r="DD129" s="5"/>
      <c r="DE129" s="5"/>
      <c r="DF129" s="3"/>
      <c r="DG129" s="34"/>
      <c r="DL129" s="5"/>
      <c r="DM129" s="5"/>
      <c r="DN129" s="3"/>
      <c r="DO129" s="34"/>
      <c r="DT129" s="5"/>
      <c r="DU129" s="5"/>
      <c r="DV129" s="3"/>
      <c r="DW129" s="34"/>
      <c r="EB129" s="5"/>
      <c r="EC129" s="5"/>
      <c r="ED129" s="3"/>
      <c r="EE129" s="34"/>
      <c r="EJ129" s="5"/>
      <c r="EK129" s="5"/>
      <c r="EL129" s="3"/>
      <c r="EM129" s="34"/>
      <c r="ER129" s="5"/>
      <c r="ES129" s="5"/>
      <c r="ET129" s="3"/>
      <c r="EU129" s="34"/>
      <c r="EZ129" s="5"/>
      <c r="FA129" s="5"/>
      <c r="FB129" s="3"/>
      <c r="FC129" s="34"/>
      <c r="FH129" s="5"/>
      <c r="FJ129" s="3"/>
      <c r="FK129" s="34"/>
      <c r="FP129" s="5"/>
      <c r="FQ129" s="5"/>
      <c r="FR129" s="3"/>
      <c r="FS129" s="34"/>
      <c r="FX129" s="5"/>
      <c r="FY129" s="5"/>
      <c r="FZ129" s="3"/>
      <c r="GA129" s="34"/>
      <c r="GF129" s="5"/>
      <c r="GG129" s="5"/>
      <c r="GH129" s="3"/>
      <c r="GI129" s="34"/>
      <c r="GN129" s="5"/>
      <c r="GO129" s="5"/>
      <c r="GP129" s="3"/>
      <c r="GQ129" s="34"/>
      <c r="GV129" s="5"/>
      <c r="GW129" s="5"/>
      <c r="GX129" s="3"/>
      <c r="GY129" s="34"/>
      <c r="HD129" s="5"/>
      <c r="HE129" s="5"/>
      <c r="HF129" s="3"/>
      <c r="HG129" s="34"/>
      <c r="HL129" s="5"/>
      <c r="HM129" s="5"/>
      <c r="HN129" s="3"/>
      <c r="HO129" s="34"/>
      <c r="HT129" s="5"/>
      <c r="HU129" s="5"/>
      <c r="HV129" s="3"/>
      <c r="HW129" s="34"/>
      <c r="IB129" s="5"/>
      <c r="IC129" s="5"/>
      <c r="ID129" s="3"/>
      <c r="IE129" s="34"/>
      <c r="IJ129" s="5"/>
    </row>
    <row r="130" spans="6:244" s="1" customFormat="1" ht="13.5">
      <c r="F130" s="3"/>
      <c r="G130" s="34"/>
      <c r="L130" s="5"/>
      <c r="M130" s="5"/>
      <c r="N130" s="3"/>
      <c r="O130" s="34"/>
      <c r="T130" s="5"/>
      <c r="U130" s="5"/>
      <c r="V130" s="3"/>
      <c r="W130" s="34"/>
      <c r="AB130" s="5"/>
      <c r="AC130" s="5"/>
      <c r="AD130" s="3"/>
      <c r="AE130" s="34"/>
      <c r="AJ130" s="5"/>
      <c r="AK130" s="5"/>
      <c r="AL130" s="3"/>
      <c r="AM130" s="34"/>
      <c r="AR130" s="5"/>
      <c r="AS130" s="5"/>
      <c r="AT130" s="3"/>
      <c r="AU130" s="34"/>
      <c r="AZ130" s="5"/>
      <c r="BA130" s="5"/>
      <c r="BB130" s="3"/>
      <c r="BC130" s="34"/>
      <c r="BH130" s="5"/>
      <c r="BI130" s="5"/>
      <c r="BJ130" s="3"/>
      <c r="BK130" s="34"/>
      <c r="BP130" s="5"/>
      <c r="BQ130" s="5"/>
      <c r="BR130" s="3"/>
      <c r="BS130" s="34"/>
      <c r="BX130" s="5"/>
      <c r="BY130" s="5"/>
      <c r="BZ130" s="3"/>
      <c r="CA130" s="34"/>
      <c r="CF130" s="5"/>
      <c r="CH130" s="3"/>
      <c r="CI130" s="34"/>
      <c r="CN130" s="5"/>
      <c r="CO130" s="5"/>
      <c r="CP130" s="3"/>
      <c r="CQ130" s="34"/>
      <c r="CV130" s="5"/>
      <c r="CW130" s="5"/>
      <c r="CX130" s="3"/>
      <c r="CY130" s="34"/>
      <c r="DD130" s="5"/>
      <c r="DE130" s="5"/>
      <c r="DF130" s="3"/>
      <c r="DG130" s="34"/>
      <c r="DL130" s="5"/>
      <c r="DM130" s="5"/>
      <c r="DN130" s="3"/>
      <c r="DO130" s="34"/>
      <c r="DT130" s="5"/>
      <c r="DU130" s="5"/>
      <c r="DV130" s="3"/>
      <c r="DW130" s="34"/>
      <c r="EB130" s="5"/>
      <c r="EC130" s="5"/>
      <c r="ED130" s="3"/>
      <c r="EE130" s="34"/>
      <c r="EJ130" s="5"/>
      <c r="EK130" s="5"/>
      <c r="EL130" s="3"/>
      <c r="EM130" s="34"/>
      <c r="ER130" s="5"/>
      <c r="ES130" s="5"/>
      <c r="ET130" s="3"/>
      <c r="EU130" s="34"/>
      <c r="EZ130" s="5"/>
      <c r="FA130" s="5"/>
      <c r="FB130" s="3"/>
      <c r="FC130" s="34"/>
      <c r="FH130" s="5"/>
      <c r="FJ130" s="3"/>
      <c r="FK130" s="34"/>
      <c r="FP130" s="5"/>
      <c r="FQ130" s="5"/>
      <c r="FR130" s="3"/>
      <c r="FS130" s="34"/>
      <c r="FX130" s="5"/>
      <c r="FY130" s="5"/>
      <c r="FZ130" s="3"/>
      <c r="GA130" s="34"/>
      <c r="GF130" s="5"/>
      <c r="GG130" s="5"/>
      <c r="GH130" s="3"/>
      <c r="GI130" s="34"/>
      <c r="GN130" s="5"/>
      <c r="GO130" s="5"/>
      <c r="GP130" s="3"/>
      <c r="GQ130" s="34"/>
      <c r="GV130" s="5"/>
      <c r="GW130" s="5"/>
      <c r="GX130" s="3"/>
      <c r="GY130" s="34"/>
      <c r="HD130" s="5"/>
      <c r="HE130" s="5"/>
      <c r="HF130" s="3"/>
      <c r="HG130" s="34"/>
      <c r="HL130" s="5"/>
      <c r="HM130" s="5"/>
      <c r="HN130" s="3"/>
      <c r="HO130" s="34"/>
      <c r="HT130" s="5"/>
      <c r="HU130" s="5"/>
      <c r="HV130" s="3"/>
      <c r="HW130" s="34"/>
      <c r="IB130" s="5"/>
      <c r="IC130" s="5"/>
      <c r="ID130" s="3"/>
      <c r="IE130" s="34"/>
      <c r="IJ130" s="5"/>
    </row>
    <row r="131" spans="6:244" s="1" customFormat="1" ht="13.5">
      <c r="F131" s="3"/>
      <c r="G131" s="34"/>
      <c r="L131" s="5"/>
      <c r="M131" s="5"/>
      <c r="N131" s="3"/>
      <c r="O131" s="34"/>
      <c r="T131" s="5"/>
      <c r="U131" s="5"/>
      <c r="V131" s="3"/>
      <c r="W131" s="34"/>
      <c r="AB131" s="5"/>
      <c r="AC131" s="5"/>
      <c r="AD131" s="3"/>
      <c r="AE131" s="34"/>
      <c r="AJ131" s="5"/>
      <c r="AK131" s="5"/>
      <c r="AL131" s="3"/>
      <c r="AM131" s="34"/>
      <c r="AR131" s="5"/>
      <c r="AS131" s="5"/>
      <c r="AT131" s="3"/>
      <c r="AU131" s="34"/>
      <c r="AZ131" s="5"/>
      <c r="BA131" s="5"/>
      <c r="BB131" s="3"/>
      <c r="BC131" s="34"/>
      <c r="BH131" s="5"/>
      <c r="BI131" s="5"/>
      <c r="BJ131" s="3"/>
      <c r="BK131" s="34"/>
      <c r="BP131" s="5"/>
      <c r="BQ131" s="5"/>
      <c r="BR131" s="3"/>
      <c r="BS131" s="34"/>
      <c r="BX131" s="5"/>
      <c r="BY131" s="5"/>
      <c r="BZ131" s="3"/>
      <c r="CA131" s="34"/>
      <c r="CF131" s="5"/>
      <c r="CH131" s="3"/>
      <c r="CI131" s="34"/>
      <c r="CN131" s="5"/>
      <c r="CO131" s="5"/>
      <c r="CP131" s="3"/>
      <c r="CQ131" s="34"/>
      <c r="CV131" s="5"/>
      <c r="CW131" s="5"/>
      <c r="CX131" s="3"/>
      <c r="CY131" s="34"/>
      <c r="DD131" s="5"/>
      <c r="DE131" s="5"/>
      <c r="DF131" s="3"/>
      <c r="DG131" s="34"/>
      <c r="DL131" s="5"/>
      <c r="DM131" s="5"/>
      <c r="DN131" s="3"/>
      <c r="DO131" s="34"/>
      <c r="DT131" s="5"/>
      <c r="DU131" s="5"/>
      <c r="DV131" s="3"/>
      <c r="DW131" s="34"/>
      <c r="EB131" s="5"/>
      <c r="EC131" s="5"/>
      <c r="ED131" s="3"/>
      <c r="EE131" s="34"/>
      <c r="EJ131" s="5"/>
      <c r="EK131" s="5"/>
      <c r="EL131" s="3"/>
      <c r="EM131" s="34"/>
      <c r="ER131" s="5"/>
      <c r="ES131" s="5"/>
      <c r="ET131" s="3"/>
      <c r="EU131" s="34"/>
      <c r="EZ131" s="5"/>
      <c r="FA131" s="5"/>
      <c r="FB131" s="3"/>
      <c r="FC131" s="34"/>
      <c r="FH131" s="5"/>
      <c r="FJ131" s="3"/>
      <c r="FK131" s="34"/>
      <c r="FP131" s="5"/>
      <c r="FQ131" s="5"/>
      <c r="FR131" s="3"/>
      <c r="FS131" s="34"/>
      <c r="FX131" s="5"/>
      <c r="FY131" s="5"/>
      <c r="FZ131" s="3"/>
      <c r="GA131" s="34"/>
      <c r="GF131" s="5"/>
      <c r="GG131" s="5"/>
      <c r="GH131" s="3"/>
      <c r="GI131" s="34"/>
      <c r="GN131" s="5"/>
      <c r="GO131" s="5"/>
      <c r="GP131" s="3"/>
      <c r="GQ131" s="34"/>
      <c r="GV131" s="5"/>
      <c r="GW131" s="5"/>
      <c r="GX131" s="3"/>
      <c r="GY131" s="34"/>
      <c r="HD131" s="5"/>
      <c r="HE131" s="5"/>
      <c r="HF131" s="3"/>
      <c r="HG131" s="34"/>
      <c r="HL131" s="5"/>
      <c r="HM131" s="5"/>
      <c r="HN131" s="3"/>
      <c r="HO131" s="34"/>
      <c r="HT131" s="5"/>
      <c r="HU131" s="5"/>
      <c r="HV131" s="3"/>
      <c r="HW131" s="34"/>
      <c r="IB131" s="5"/>
      <c r="IC131" s="5"/>
      <c r="ID131" s="3"/>
      <c r="IE131" s="34"/>
      <c r="IJ131" s="5"/>
    </row>
    <row r="132" spans="6:244" s="1" customFormat="1" ht="13.5">
      <c r="F132" s="3"/>
      <c r="G132" s="34"/>
      <c r="L132" s="5"/>
      <c r="M132" s="5"/>
      <c r="N132" s="3"/>
      <c r="O132" s="34"/>
      <c r="T132" s="5"/>
      <c r="U132" s="5"/>
      <c r="V132" s="3"/>
      <c r="W132" s="34"/>
      <c r="AB132" s="5"/>
      <c r="AC132" s="5"/>
      <c r="AD132" s="3"/>
      <c r="AE132" s="34"/>
      <c r="AJ132" s="5"/>
      <c r="AK132" s="5"/>
      <c r="AL132" s="3"/>
      <c r="AM132" s="34"/>
      <c r="AR132" s="5"/>
      <c r="AS132" s="5"/>
      <c r="AT132" s="3"/>
      <c r="AU132" s="34"/>
      <c r="AZ132" s="5"/>
      <c r="BA132" s="5"/>
      <c r="BB132" s="3"/>
      <c r="BC132" s="34"/>
      <c r="BH132" s="5"/>
      <c r="BI132" s="5"/>
      <c r="BJ132" s="3"/>
      <c r="BK132" s="34"/>
      <c r="BP132" s="5"/>
      <c r="BQ132" s="5"/>
      <c r="BR132" s="3"/>
      <c r="BS132" s="34"/>
      <c r="BX132" s="5"/>
      <c r="BY132" s="5"/>
      <c r="BZ132" s="3"/>
      <c r="CA132" s="34"/>
      <c r="CF132" s="5"/>
      <c r="CH132" s="3"/>
      <c r="CI132" s="34"/>
      <c r="CN132" s="5"/>
      <c r="CO132" s="5"/>
      <c r="CP132" s="3"/>
      <c r="CQ132" s="34"/>
      <c r="CV132" s="5"/>
      <c r="CW132" s="5"/>
      <c r="CX132" s="3"/>
      <c r="CY132" s="34"/>
      <c r="DD132" s="5"/>
      <c r="DE132" s="5"/>
      <c r="DF132" s="3"/>
      <c r="DG132" s="34"/>
      <c r="DL132" s="5"/>
      <c r="DM132" s="5"/>
      <c r="DN132" s="3"/>
      <c r="DO132" s="34"/>
      <c r="DT132" s="5"/>
      <c r="DU132" s="5"/>
      <c r="DV132" s="3"/>
      <c r="DW132" s="34"/>
      <c r="EB132" s="5"/>
      <c r="EC132" s="5"/>
      <c r="ED132" s="3"/>
      <c r="EE132" s="34"/>
      <c r="EJ132" s="5"/>
      <c r="EK132" s="5"/>
      <c r="EL132" s="3"/>
      <c r="EM132" s="34"/>
      <c r="ER132" s="5"/>
      <c r="ES132" s="5"/>
      <c r="ET132" s="3"/>
      <c r="EU132" s="34"/>
      <c r="EZ132" s="5"/>
      <c r="FA132" s="5"/>
      <c r="FB132" s="3"/>
      <c r="FC132" s="34"/>
      <c r="FH132" s="5"/>
      <c r="FJ132" s="3"/>
      <c r="FK132" s="34"/>
      <c r="FP132" s="5"/>
      <c r="FQ132" s="5"/>
      <c r="FR132" s="3"/>
      <c r="FS132" s="34"/>
      <c r="FX132" s="5"/>
      <c r="FY132" s="5"/>
      <c r="FZ132" s="3"/>
      <c r="GA132" s="34"/>
      <c r="GF132" s="5"/>
      <c r="GG132" s="5"/>
      <c r="GH132" s="3"/>
      <c r="GI132" s="34"/>
      <c r="GN132" s="5"/>
      <c r="GO132" s="5"/>
      <c r="GP132" s="3"/>
      <c r="GQ132" s="34"/>
      <c r="GV132" s="5"/>
      <c r="GW132" s="5"/>
      <c r="GX132" s="3"/>
      <c r="GY132" s="34"/>
      <c r="HD132" s="5"/>
      <c r="HE132" s="5"/>
      <c r="HF132" s="3"/>
      <c r="HG132" s="34"/>
      <c r="HL132" s="5"/>
      <c r="HM132" s="5"/>
      <c r="HN132" s="3"/>
      <c r="HO132" s="34"/>
      <c r="HT132" s="5"/>
      <c r="HU132" s="5"/>
      <c r="HV132" s="3"/>
      <c r="HW132" s="34"/>
      <c r="IB132" s="5"/>
      <c r="IC132" s="5"/>
      <c r="ID132" s="3"/>
      <c r="IE132" s="34"/>
      <c r="IJ132" s="5"/>
    </row>
    <row r="133" spans="6:244" s="1" customFormat="1" ht="13.5">
      <c r="F133" s="3"/>
      <c r="G133" s="34"/>
      <c r="L133" s="5"/>
      <c r="M133" s="5"/>
      <c r="N133" s="3"/>
      <c r="O133" s="34"/>
      <c r="T133" s="5"/>
      <c r="U133" s="5"/>
      <c r="V133" s="3"/>
      <c r="W133" s="34"/>
      <c r="AB133" s="5"/>
      <c r="AC133" s="5"/>
      <c r="AD133" s="3"/>
      <c r="AE133" s="34"/>
      <c r="AJ133" s="5"/>
      <c r="AK133" s="5"/>
      <c r="AL133" s="3"/>
      <c r="AM133" s="34"/>
      <c r="AR133" s="5"/>
      <c r="AS133" s="5"/>
      <c r="AT133" s="3"/>
      <c r="AU133" s="34"/>
      <c r="AZ133" s="5"/>
      <c r="BA133" s="5"/>
      <c r="BB133" s="3"/>
      <c r="BC133" s="34"/>
      <c r="BH133" s="5"/>
      <c r="BI133" s="5"/>
      <c r="BJ133" s="3"/>
      <c r="BK133" s="34"/>
      <c r="BP133" s="5"/>
      <c r="BQ133" s="5"/>
      <c r="BR133" s="3"/>
      <c r="BS133" s="34"/>
      <c r="BX133" s="5"/>
      <c r="BY133" s="5"/>
      <c r="BZ133" s="3"/>
      <c r="CA133" s="34"/>
      <c r="CF133" s="5"/>
      <c r="CH133" s="3"/>
      <c r="CI133" s="34"/>
      <c r="CN133" s="5"/>
      <c r="CO133" s="5"/>
      <c r="CP133" s="3"/>
      <c r="CQ133" s="34"/>
      <c r="CV133" s="5"/>
      <c r="CW133" s="5"/>
      <c r="CX133" s="3"/>
      <c r="CY133" s="34"/>
      <c r="DD133" s="5"/>
      <c r="DE133" s="5"/>
      <c r="DF133" s="3"/>
      <c r="DG133" s="34"/>
      <c r="DL133" s="5"/>
      <c r="DM133" s="5"/>
      <c r="DN133" s="3"/>
      <c r="DO133" s="34"/>
      <c r="DT133" s="5"/>
      <c r="DU133" s="5"/>
      <c r="DV133" s="3"/>
      <c r="DW133" s="34"/>
      <c r="EB133" s="5"/>
      <c r="EC133" s="5"/>
      <c r="ED133" s="3"/>
      <c r="EE133" s="34"/>
      <c r="EJ133" s="5"/>
      <c r="EK133" s="5"/>
      <c r="EL133" s="3"/>
      <c r="EM133" s="34"/>
      <c r="ER133" s="5"/>
      <c r="ES133" s="5"/>
      <c r="ET133" s="3"/>
      <c r="EU133" s="34"/>
      <c r="EZ133" s="5"/>
      <c r="FA133" s="5"/>
      <c r="FB133" s="3"/>
      <c r="FC133" s="34"/>
      <c r="FH133" s="5"/>
      <c r="FJ133" s="3"/>
      <c r="FK133" s="34"/>
      <c r="FP133" s="5"/>
      <c r="FQ133" s="5"/>
      <c r="FR133" s="3"/>
      <c r="FS133" s="34"/>
      <c r="FX133" s="5"/>
      <c r="FY133" s="5"/>
      <c r="FZ133" s="3"/>
      <c r="GA133" s="34"/>
      <c r="GF133" s="5"/>
      <c r="GG133" s="5"/>
      <c r="GH133" s="3"/>
      <c r="GI133" s="34"/>
      <c r="GN133" s="5"/>
      <c r="GO133" s="5"/>
      <c r="GP133" s="3"/>
      <c r="GQ133" s="34"/>
      <c r="GV133" s="5"/>
      <c r="GW133" s="5"/>
      <c r="GX133" s="3"/>
      <c r="GY133" s="34"/>
      <c r="HD133" s="5"/>
      <c r="HE133" s="5"/>
      <c r="HF133" s="3"/>
      <c r="HG133" s="34"/>
      <c r="HL133" s="5"/>
      <c r="HM133" s="5"/>
      <c r="HN133" s="3"/>
      <c r="HO133" s="34"/>
      <c r="HT133" s="5"/>
      <c r="HU133" s="5"/>
      <c r="HV133" s="3"/>
      <c r="HW133" s="34"/>
      <c r="IB133" s="5"/>
      <c r="IC133" s="5"/>
      <c r="ID133" s="3"/>
      <c r="IE133" s="34"/>
      <c r="IJ133" s="5"/>
    </row>
    <row r="134" spans="6:244" s="1" customFormat="1" ht="13.5">
      <c r="F134" s="3"/>
      <c r="G134" s="34"/>
      <c r="L134" s="5"/>
      <c r="M134" s="5"/>
      <c r="N134" s="3"/>
      <c r="O134" s="34"/>
      <c r="T134" s="5"/>
      <c r="U134" s="5"/>
      <c r="V134" s="3"/>
      <c r="W134" s="34"/>
      <c r="AB134" s="5"/>
      <c r="AC134" s="5"/>
      <c r="AD134" s="3"/>
      <c r="AE134" s="34"/>
      <c r="AJ134" s="5"/>
      <c r="AK134" s="5"/>
      <c r="AL134" s="3"/>
      <c r="AM134" s="34"/>
      <c r="AR134" s="5"/>
      <c r="AS134" s="5"/>
      <c r="AT134" s="3"/>
      <c r="AU134" s="34"/>
      <c r="AZ134" s="5"/>
      <c r="BA134" s="5"/>
      <c r="BB134" s="3"/>
      <c r="BC134" s="34"/>
      <c r="BH134" s="5"/>
      <c r="BI134" s="5"/>
      <c r="BJ134" s="3"/>
      <c r="BK134" s="34"/>
      <c r="BP134" s="5"/>
      <c r="BQ134" s="5"/>
      <c r="BR134" s="3"/>
      <c r="BS134" s="34"/>
      <c r="BX134" s="5"/>
      <c r="BY134" s="5"/>
      <c r="BZ134" s="3"/>
      <c r="CA134" s="34"/>
      <c r="CF134" s="5"/>
      <c r="CH134" s="3"/>
      <c r="CI134" s="34"/>
      <c r="CN134" s="5"/>
      <c r="CO134" s="5"/>
      <c r="CP134" s="3"/>
      <c r="CQ134" s="34"/>
      <c r="CV134" s="5"/>
      <c r="CW134" s="5"/>
      <c r="CX134" s="3"/>
      <c r="CY134" s="34"/>
      <c r="DD134" s="5"/>
      <c r="DE134" s="5"/>
      <c r="DF134" s="3"/>
      <c r="DG134" s="34"/>
      <c r="DL134" s="5"/>
      <c r="DM134" s="5"/>
      <c r="DN134" s="3"/>
      <c r="DO134" s="34"/>
      <c r="DT134" s="5"/>
      <c r="DU134" s="5"/>
      <c r="DV134" s="3"/>
      <c r="DW134" s="34"/>
      <c r="EB134" s="5"/>
      <c r="EC134" s="5"/>
      <c r="ED134" s="3"/>
      <c r="EE134" s="34"/>
      <c r="EJ134" s="5"/>
      <c r="EK134" s="5"/>
      <c r="EL134" s="3"/>
      <c r="EM134" s="34"/>
      <c r="ER134" s="5"/>
      <c r="ES134" s="5"/>
      <c r="ET134" s="3"/>
      <c r="EU134" s="34"/>
      <c r="EZ134" s="5"/>
      <c r="FA134" s="5"/>
      <c r="FB134" s="3"/>
      <c r="FC134" s="34"/>
      <c r="FH134" s="5"/>
      <c r="FJ134" s="3"/>
      <c r="FK134" s="34"/>
      <c r="FP134" s="5"/>
      <c r="FQ134" s="5"/>
      <c r="FR134" s="3"/>
      <c r="FS134" s="34"/>
      <c r="FX134" s="5"/>
      <c r="FY134" s="5"/>
      <c r="FZ134" s="3"/>
      <c r="GA134" s="34"/>
      <c r="GF134" s="5"/>
      <c r="GG134" s="5"/>
      <c r="GH134" s="3"/>
      <c r="GI134" s="34"/>
      <c r="GN134" s="5"/>
      <c r="GO134" s="5"/>
      <c r="GP134" s="3"/>
      <c r="GQ134" s="34"/>
      <c r="GV134" s="5"/>
      <c r="GW134" s="5"/>
      <c r="GX134" s="3"/>
      <c r="GY134" s="34"/>
      <c r="HD134" s="5"/>
      <c r="HE134" s="5"/>
      <c r="HF134" s="3"/>
      <c r="HG134" s="34"/>
      <c r="HL134" s="5"/>
      <c r="HM134" s="5"/>
      <c r="HN134" s="3"/>
      <c r="HO134" s="34"/>
      <c r="HT134" s="5"/>
      <c r="HU134" s="5"/>
      <c r="HV134" s="3"/>
      <c r="HW134" s="34"/>
      <c r="IB134" s="5"/>
      <c r="IC134" s="5"/>
      <c r="ID134" s="3"/>
      <c r="IE134" s="34"/>
      <c r="IJ134" s="5"/>
    </row>
    <row r="135" spans="6:244" s="1" customFormat="1" ht="13.5">
      <c r="F135" s="3"/>
      <c r="G135" s="34"/>
      <c r="L135" s="5"/>
      <c r="M135" s="5"/>
      <c r="N135" s="3"/>
      <c r="O135" s="34"/>
      <c r="T135" s="5"/>
      <c r="U135" s="5"/>
      <c r="V135" s="3"/>
      <c r="W135" s="34"/>
      <c r="AB135" s="5"/>
      <c r="AC135" s="5"/>
      <c r="AD135" s="3"/>
      <c r="AE135" s="34"/>
      <c r="AJ135" s="5"/>
      <c r="AK135" s="5"/>
      <c r="AL135" s="3"/>
      <c r="AM135" s="34"/>
      <c r="AR135" s="5"/>
      <c r="AS135" s="5"/>
      <c r="AT135" s="3"/>
      <c r="AU135" s="34"/>
      <c r="AZ135" s="5"/>
      <c r="BA135" s="5"/>
      <c r="BB135" s="3"/>
      <c r="BC135" s="34"/>
      <c r="BH135" s="5"/>
      <c r="BI135" s="5"/>
      <c r="BJ135" s="3"/>
      <c r="BK135" s="34"/>
      <c r="BP135" s="5"/>
      <c r="BQ135" s="5"/>
      <c r="BR135" s="3"/>
      <c r="BS135" s="34"/>
      <c r="BX135" s="5"/>
      <c r="BY135" s="5"/>
      <c r="BZ135" s="3"/>
      <c r="CA135" s="34"/>
      <c r="CF135" s="5"/>
      <c r="CH135" s="3"/>
      <c r="CI135" s="34"/>
      <c r="CN135" s="5"/>
      <c r="CO135" s="5"/>
      <c r="CP135" s="3"/>
      <c r="CQ135" s="34"/>
      <c r="CV135" s="5"/>
      <c r="CW135" s="5"/>
      <c r="CX135" s="3"/>
      <c r="CY135" s="34"/>
      <c r="DD135" s="5"/>
      <c r="DE135" s="5"/>
      <c r="DF135" s="3"/>
      <c r="DG135" s="34"/>
      <c r="DL135" s="5"/>
      <c r="DM135" s="5"/>
      <c r="DN135" s="3"/>
      <c r="DO135" s="34"/>
      <c r="DT135" s="5"/>
      <c r="DU135" s="5"/>
      <c r="DV135" s="3"/>
      <c r="DW135" s="34"/>
      <c r="EB135" s="5"/>
      <c r="EC135" s="5"/>
      <c r="ED135" s="3"/>
      <c r="EE135" s="34"/>
      <c r="EJ135" s="5"/>
      <c r="EK135" s="5"/>
      <c r="EL135" s="3"/>
      <c r="EM135" s="34"/>
      <c r="ER135" s="5"/>
      <c r="ES135" s="5"/>
      <c r="ET135" s="3"/>
      <c r="EU135" s="34"/>
      <c r="EZ135" s="5"/>
      <c r="FA135" s="5"/>
      <c r="FB135" s="3"/>
      <c r="FC135" s="34"/>
      <c r="FH135" s="5"/>
      <c r="FJ135" s="3"/>
      <c r="FK135" s="34"/>
      <c r="FP135" s="5"/>
      <c r="FQ135" s="5"/>
      <c r="FR135" s="3"/>
      <c r="FS135" s="34"/>
      <c r="FX135" s="5"/>
      <c r="FY135" s="5"/>
      <c r="FZ135" s="3"/>
      <c r="GA135" s="34"/>
      <c r="GF135" s="5"/>
      <c r="GG135" s="5"/>
      <c r="GH135" s="3"/>
      <c r="GI135" s="34"/>
      <c r="GN135" s="5"/>
      <c r="GO135" s="5"/>
      <c r="GP135" s="3"/>
      <c r="GQ135" s="34"/>
      <c r="GV135" s="5"/>
      <c r="GW135" s="5"/>
      <c r="GX135" s="3"/>
      <c r="GY135" s="34"/>
      <c r="HD135" s="5"/>
      <c r="HE135" s="5"/>
      <c r="HF135" s="3"/>
      <c r="HG135" s="34"/>
      <c r="HL135" s="5"/>
      <c r="HM135" s="5"/>
      <c r="HN135" s="3"/>
      <c r="HO135" s="34"/>
      <c r="HT135" s="5"/>
      <c r="HU135" s="5"/>
      <c r="HV135" s="3"/>
      <c r="HW135" s="34"/>
      <c r="IB135" s="5"/>
      <c r="IC135" s="5"/>
      <c r="ID135" s="3"/>
      <c r="IE135" s="34"/>
      <c r="IJ135" s="5"/>
    </row>
    <row r="136" spans="6:244" s="1" customFormat="1" ht="13.5">
      <c r="F136" s="3"/>
      <c r="G136" s="34"/>
      <c r="L136" s="5"/>
      <c r="M136" s="5"/>
      <c r="N136" s="3"/>
      <c r="O136" s="34"/>
      <c r="T136" s="5"/>
      <c r="U136" s="5"/>
      <c r="V136" s="3"/>
      <c r="W136" s="34"/>
      <c r="AB136" s="5"/>
      <c r="AC136" s="5"/>
      <c r="AD136" s="3"/>
      <c r="AE136" s="34"/>
      <c r="AJ136" s="5"/>
      <c r="AK136" s="5"/>
      <c r="AL136" s="3"/>
      <c r="AM136" s="34"/>
      <c r="AR136" s="5"/>
      <c r="AS136" s="5"/>
      <c r="AT136" s="3"/>
      <c r="AU136" s="34"/>
      <c r="AZ136" s="5"/>
      <c r="BA136" s="5"/>
      <c r="BB136" s="3"/>
      <c r="BC136" s="34"/>
      <c r="BH136" s="5"/>
      <c r="BI136" s="5"/>
      <c r="BJ136" s="3"/>
      <c r="BK136" s="34"/>
      <c r="BP136" s="5"/>
      <c r="BQ136" s="5"/>
      <c r="BR136" s="3"/>
      <c r="BS136" s="34"/>
      <c r="BX136" s="5"/>
      <c r="BY136" s="5"/>
      <c r="BZ136" s="3"/>
      <c r="CA136" s="34"/>
      <c r="CF136" s="5"/>
      <c r="CH136" s="3"/>
      <c r="CI136" s="34"/>
      <c r="CN136" s="5"/>
      <c r="CO136" s="5"/>
      <c r="CP136" s="3"/>
      <c r="CQ136" s="34"/>
      <c r="CV136" s="5"/>
      <c r="CW136" s="5"/>
      <c r="CX136" s="3"/>
      <c r="CY136" s="34"/>
      <c r="DD136" s="5"/>
      <c r="DE136" s="5"/>
      <c r="DF136" s="3"/>
      <c r="DG136" s="34"/>
      <c r="DL136" s="5"/>
      <c r="DM136" s="5"/>
      <c r="DN136" s="3"/>
      <c r="DO136" s="34"/>
      <c r="DT136" s="5"/>
      <c r="DU136" s="5"/>
      <c r="DV136" s="3"/>
      <c r="DW136" s="34"/>
      <c r="EB136" s="5"/>
      <c r="EC136" s="5"/>
      <c r="ED136" s="3"/>
      <c r="EE136" s="34"/>
      <c r="EJ136" s="5"/>
      <c r="EK136" s="5"/>
      <c r="EL136" s="3"/>
      <c r="EM136" s="34"/>
      <c r="ER136" s="5"/>
      <c r="ES136" s="5"/>
      <c r="ET136" s="3"/>
      <c r="EU136" s="34"/>
      <c r="EZ136" s="5"/>
      <c r="FA136" s="5"/>
      <c r="FB136" s="3"/>
      <c r="FC136" s="34"/>
      <c r="FH136" s="5"/>
      <c r="FJ136" s="3"/>
      <c r="FK136" s="34"/>
      <c r="FP136" s="5"/>
      <c r="FQ136" s="5"/>
      <c r="FR136" s="3"/>
      <c r="FS136" s="34"/>
      <c r="FX136" s="5"/>
      <c r="FY136" s="5"/>
      <c r="FZ136" s="3"/>
      <c r="GA136" s="34"/>
      <c r="GF136" s="5"/>
      <c r="GG136" s="5"/>
      <c r="GH136" s="3"/>
      <c r="GI136" s="34"/>
      <c r="GN136" s="5"/>
      <c r="GO136" s="5"/>
      <c r="GP136" s="3"/>
      <c r="GQ136" s="34"/>
      <c r="GV136" s="5"/>
      <c r="GW136" s="5"/>
      <c r="GX136" s="3"/>
      <c r="GY136" s="34"/>
      <c r="HD136" s="5"/>
      <c r="HE136" s="5"/>
      <c r="HF136" s="3"/>
      <c r="HG136" s="34"/>
      <c r="HL136" s="5"/>
      <c r="HM136" s="5"/>
      <c r="HN136" s="3"/>
      <c r="HO136" s="34"/>
      <c r="HT136" s="5"/>
      <c r="HU136" s="5"/>
      <c r="HV136" s="3"/>
      <c r="HW136" s="34"/>
      <c r="IB136" s="5"/>
      <c r="IC136" s="5"/>
      <c r="ID136" s="3"/>
      <c r="IE136" s="34"/>
      <c r="IJ136" s="5"/>
    </row>
    <row r="137" spans="6:244" s="1" customFormat="1" ht="13.5">
      <c r="F137" s="3"/>
      <c r="G137" s="34"/>
      <c r="L137" s="5"/>
      <c r="M137" s="5"/>
      <c r="N137" s="3"/>
      <c r="O137" s="34"/>
      <c r="T137" s="5"/>
      <c r="U137" s="5"/>
      <c r="V137" s="3"/>
      <c r="W137" s="34"/>
      <c r="AB137" s="5"/>
      <c r="AC137" s="5"/>
      <c r="AD137" s="3"/>
      <c r="AE137" s="34"/>
      <c r="AJ137" s="5"/>
      <c r="AK137" s="5"/>
      <c r="AL137" s="3"/>
      <c r="AM137" s="34"/>
      <c r="AR137" s="5"/>
      <c r="AS137" s="5"/>
      <c r="AT137" s="3"/>
      <c r="AU137" s="34"/>
      <c r="AZ137" s="5"/>
      <c r="BA137" s="5"/>
      <c r="BB137" s="3"/>
      <c r="BC137" s="34"/>
      <c r="BH137" s="5"/>
      <c r="BI137" s="5"/>
      <c r="BJ137" s="3"/>
      <c r="BK137" s="34"/>
      <c r="BP137" s="5"/>
      <c r="BQ137" s="5"/>
      <c r="BR137" s="3"/>
      <c r="BS137" s="34"/>
      <c r="BX137" s="5"/>
      <c r="BY137" s="5"/>
      <c r="BZ137" s="3"/>
      <c r="CA137" s="34"/>
      <c r="CF137" s="5"/>
      <c r="CH137" s="3"/>
      <c r="CI137" s="34"/>
      <c r="CN137" s="5"/>
      <c r="CO137" s="5"/>
      <c r="CP137" s="3"/>
      <c r="CQ137" s="34"/>
      <c r="CV137" s="5"/>
      <c r="CW137" s="5"/>
      <c r="CX137" s="3"/>
      <c r="CY137" s="34"/>
      <c r="DD137" s="5"/>
      <c r="DE137" s="5"/>
      <c r="DF137" s="3"/>
      <c r="DG137" s="34"/>
      <c r="DL137" s="5"/>
      <c r="DM137" s="5"/>
      <c r="DN137" s="3"/>
      <c r="DO137" s="34"/>
      <c r="DT137" s="5"/>
      <c r="DU137" s="5"/>
      <c r="DV137" s="3"/>
      <c r="DW137" s="34"/>
      <c r="EB137" s="5"/>
      <c r="EC137" s="5"/>
      <c r="ED137" s="3"/>
      <c r="EE137" s="34"/>
      <c r="EJ137" s="5"/>
      <c r="EK137" s="5"/>
      <c r="EL137" s="3"/>
      <c r="EM137" s="34"/>
      <c r="ER137" s="5"/>
      <c r="ES137" s="5"/>
      <c r="ET137" s="3"/>
      <c r="EU137" s="34"/>
      <c r="EZ137" s="5"/>
      <c r="FA137" s="5"/>
      <c r="FB137" s="3"/>
      <c r="FC137" s="34"/>
      <c r="FH137" s="5"/>
      <c r="FJ137" s="3"/>
      <c r="FK137" s="34"/>
      <c r="FP137" s="5"/>
      <c r="FQ137" s="5"/>
      <c r="FR137" s="3"/>
      <c r="FS137" s="34"/>
      <c r="FX137" s="5"/>
      <c r="FY137" s="5"/>
      <c r="FZ137" s="3"/>
      <c r="GA137" s="34"/>
      <c r="GF137" s="5"/>
      <c r="GG137" s="5"/>
      <c r="GH137" s="3"/>
      <c r="GI137" s="34"/>
      <c r="GN137" s="5"/>
      <c r="GO137" s="5"/>
      <c r="GP137" s="3"/>
      <c r="GQ137" s="34"/>
      <c r="GV137" s="5"/>
      <c r="GW137" s="5"/>
      <c r="GX137" s="3"/>
      <c r="GY137" s="34"/>
      <c r="HD137" s="5"/>
      <c r="HE137" s="5"/>
      <c r="HF137" s="3"/>
      <c r="HG137" s="34"/>
      <c r="HL137" s="5"/>
      <c r="HM137" s="5"/>
      <c r="HN137" s="3"/>
      <c r="HO137" s="34"/>
      <c r="HT137" s="5"/>
      <c r="HU137" s="5"/>
      <c r="HV137" s="3"/>
      <c r="HW137" s="34"/>
      <c r="IB137" s="5"/>
      <c r="IC137" s="5"/>
      <c r="ID137" s="3"/>
      <c r="IE137" s="34"/>
      <c r="IJ137" s="5"/>
    </row>
    <row r="138" spans="6:244" s="1" customFormat="1" ht="13.5">
      <c r="F138" s="3"/>
      <c r="G138" s="34"/>
      <c r="L138" s="5"/>
      <c r="M138" s="5"/>
      <c r="N138" s="3"/>
      <c r="O138" s="34"/>
      <c r="T138" s="5"/>
      <c r="U138" s="5"/>
      <c r="V138" s="3"/>
      <c r="W138" s="34"/>
      <c r="AB138" s="5"/>
      <c r="AC138" s="5"/>
      <c r="AD138" s="3"/>
      <c r="AE138" s="34"/>
      <c r="AJ138" s="5"/>
      <c r="AK138" s="5"/>
      <c r="AL138" s="3"/>
      <c r="AM138" s="34"/>
      <c r="AR138" s="5"/>
      <c r="AS138" s="5"/>
      <c r="AT138" s="3"/>
      <c r="AU138" s="34"/>
      <c r="AZ138" s="5"/>
      <c r="BA138" s="5"/>
      <c r="BB138" s="3"/>
      <c r="BC138" s="34"/>
      <c r="BH138" s="5"/>
      <c r="BI138" s="5"/>
      <c r="BJ138" s="3"/>
      <c r="BK138" s="34"/>
      <c r="BP138" s="5"/>
      <c r="BQ138" s="5"/>
      <c r="BR138" s="3"/>
      <c r="BS138" s="34"/>
      <c r="BX138" s="5"/>
      <c r="BY138" s="5"/>
      <c r="BZ138" s="3"/>
      <c r="CA138" s="34"/>
      <c r="CF138" s="5"/>
      <c r="CH138" s="3"/>
      <c r="CI138" s="34"/>
      <c r="CN138" s="5"/>
      <c r="CO138" s="5"/>
      <c r="CP138" s="3"/>
      <c r="CQ138" s="34"/>
      <c r="CV138" s="5"/>
      <c r="CW138" s="5"/>
      <c r="CX138" s="3"/>
      <c r="CY138" s="34"/>
      <c r="DD138" s="5"/>
      <c r="DE138" s="5"/>
      <c r="DF138" s="3"/>
      <c r="DG138" s="34"/>
      <c r="DL138" s="5"/>
      <c r="DM138" s="5"/>
      <c r="DN138" s="3"/>
      <c r="DO138" s="34"/>
      <c r="DT138" s="5"/>
      <c r="DU138" s="5"/>
      <c r="DV138" s="3"/>
      <c r="DW138" s="34"/>
      <c r="EB138" s="5"/>
      <c r="EC138" s="5"/>
      <c r="ED138" s="3"/>
      <c r="EE138" s="34"/>
      <c r="EJ138" s="5"/>
      <c r="EK138" s="5"/>
      <c r="EL138" s="3"/>
      <c r="EM138" s="34"/>
      <c r="ER138" s="5"/>
      <c r="ES138" s="5"/>
      <c r="ET138" s="3"/>
      <c r="EU138" s="34"/>
      <c r="EZ138" s="5"/>
      <c r="FA138" s="5"/>
      <c r="FB138" s="3"/>
      <c r="FC138" s="34"/>
      <c r="FH138" s="5"/>
      <c r="FJ138" s="3"/>
      <c r="FK138" s="34"/>
      <c r="FP138" s="5"/>
      <c r="FQ138" s="5"/>
      <c r="FR138" s="3"/>
      <c r="FS138" s="34"/>
      <c r="FX138" s="5"/>
      <c r="FY138" s="5"/>
      <c r="FZ138" s="3"/>
      <c r="GA138" s="34"/>
      <c r="GF138" s="5"/>
      <c r="GG138" s="5"/>
      <c r="GH138" s="3"/>
      <c r="GI138" s="34"/>
      <c r="GN138" s="5"/>
      <c r="GO138" s="5"/>
      <c r="GP138" s="3"/>
      <c r="GQ138" s="34"/>
      <c r="GV138" s="5"/>
      <c r="GW138" s="5"/>
      <c r="GX138" s="3"/>
      <c r="GY138" s="34"/>
      <c r="HD138" s="5"/>
      <c r="HE138" s="5"/>
      <c r="HF138" s="3"/>
      <c r="HG138" s="34"/>
      <c r="HL138" s="5"/>
      <c r="HM138" s="5"/>
      <c r="HN138" s="3"/>
      <c r="HO138" s="34"/>
      <c r="HT138" s="5"/>
      <c r="HU138" s="5"/>
      <c r="HV138" s="3"/>
      <c r="HW138" s="34"/>
      <c r="IB138" s="5"/>
      <c r="IC138" s="5"/>
      <c r="ID138" s="3"/>
      <c r="IE138" s="34"/>
      <c r="IJ138" s="5"/>
    </row>
    <row r="139" spans="6:244" s="1" customFormat="1" ht="13.5">
      <c r="F139" s="3"/>
      <c r="G139" s="34"/>
      <c r="L139" s="5"/>
      <c r="M139" s="5"/>
      <c r="N139" s="3"/>
      <c r="O139" s="34"/>
      <c r="T139" s="5"/>
      <c r="U139" s="5"/>
      <c r="V139" s="3"/>
      <c r="W139" s="34"/>
      <c r="AB139" s="5"/>
      <c r="AC139" s="5"/>
      <c r="AD139" s="3"/>
      <c r="AE139" s="34"/>
      <c r="AJ139" s="5"/>
      <c r="AK139" s="5"/>
      <c r="AL139" s="3"/>
      <c r="AM139" s="34"/>
      <c r="AR139" s="5"/>
      <c r="AS139" s="5"/>
      <c r="AT139" s="3"/>
      <c r="AU139" s="34"/>
      <c r="AZ139" s="5"/>
      <c r="BA139" s="5"/>
      <c r="BB139" s="3"/>
      <c r="BC139" s="34"/>
      <c r="BH139" s="5"/>
      <c r="BI139" s="5"/>
      <c r="BJ139" s="3"/>
      <c r="BK139" s="34"/>
      <c r="BP139" s="5"/>
      <c r="BQ139" s="5"/>
      <c r="BR139" s="3"/>
      <c r="BS139" s="34"/>
      <c r="BX139" s="5"/>
      <c r="BY139" s="5"/>
      <c r="BZ139" s="3"/>
      <c r="CA139" s="34"/>
      <c r="CF139" s="5"/>
      <c r="CH139" s="3"/>
      <c r="CI139" s="34"/>
      <c r="CN139" s="5"/>
      <c r="CO139" s="5"/>
      <c r="CP139" s="3"/>
      <c r="CQ139" s="34"/>
      <c r="CV139" s="5"/>
      <c r="CW139" s="5"/>
      <c r="CX139" s="3"/>
      <c r="CY139" s="34"/>
      <c r="DD139" s="5"/>
      <c r="DE139" s="5"/>
      <c r="DF139" s="3"/>
      <c r="DG139" s="34"/>
      <c r="DL139" s="5"/>
      <c r="DM139" s="5"/>
      <c r="DN139" s="3"/>
      <c r="DO139" s="34"/>
      <c r="DT139" s="5"/>
      <c r="DU139" s="5"/>
      <c r="DV139" s="3"/>
      <c r="DW139" s="34"/>
      <c r="EB139" s="5"/>
      <c r="EC139" s="5"/>
      <c r="ED139" s="3"/>
      <c r="EE139" s="34"/>
      <c r="EJ139" s="5"/>
      <c r="EK139" s="5"/>
      <c r="EL139" s="3"/>
      <c r="EM139" s="34"/>
      <c r="ER139" s="5"/>
      <c r="ES139" s="5"/>
      <c r="ET139" s="3"/>
      <c r="EU139" s="34"/>
      <c r="EZ139" s="5"/>
      <c r="FA139" s="5"/>
      <c r="FB139" s="3"/>
      <c r="FC139" s="34"/>
      <c r="FH139" s="5"/>
      <c r="FJ139" s="3"/>
      <c r="FK139" s="34"/>
      <c r="FP139" s="5"/>
      <c r="FQ139" s="5"/>
      <c r="FR139" s="3"/>
      <c r="FS139" s="34"/>
      <c r="FX139" s="5"/>
      <c r="FY139" s="5"/>
      <c r="FZ139" s="3"/>
      <c r="GA139" s="34"/>
      <c r="GF139" s="5"/>
      <c r="GG139" s="5"/>
      <c r="GH139" s="3"/>
      <c r="GI139" s="34"/>
      <c r="GN139" s="5"/>
      <c r="GO139" s="5"/>
      <c r="GP139" s="3"/>
      <c r="GQ139" s="34"/>
      <c r="GV139" s="5"/>
      <c r="GW139" s="5"/>
      <c r="GX139" s="3"/>
      <c r="GY139" s="34"/>
      <c r="HD139" s="5"/>
      <c r="HE139" s="5"/>
      <c r="HF139" s="3"/>
      <c r="HG139" s="34"/>
      <c r="HL139" s="5"/>
      <c r="HM139" s="5"/>
      <c r="HN139" s="3"/>
      <c r="HO139" s="34"/>
      <c r="HT139" s="5"/>
      <c r="HU139" s="5"/>
      <c r="HV139" s="3"/>
      <c r="HW139" s="34"/>
      <c r="IB139" s="5"/>
      <c r="IC139" s="5"/>
      <c r="ID139" s="3"/>
      <c r="IE139" s="34"/>
      <c r="IJ139" s="5"/>
    </row>
    <row r="140" spans="6:244" s="1" customFormat="1" ht="13.5">
      <c r="F140" s="3"/>
      <c r="G140" s="34"/>
      <c r="L140" s="5"/>
      <c r="M140" s="5"/>
      <c r="N140" s="3"/>
      <c r="O140" s="34"/>
      <c r="T140" s="5"/>
      <c r="U140" s="5"/>
      <c r="V140" s="3"/>
      <c r="W140" s="34"/>
      <c r="AB140" s="5"/>
      <c r="AC140" s="5"/>
      <c r="AD140" s="3"/>
      <c r="AE140" s="34"/>
      <c r="AJ140" s="5"/>
      <c r="AK140" s="5"/>
      <c r="AL140" s="3"/>
      <c r="AM140" s="34"/>
      <c r="AR140" s="5"/>
      <c r="AS140" s="5"/>
      <c r="AT140" s="3"/>
      <c r="AU140" s="34"/>
      <c r="AZ140" s="5"/>
      <c r="BA140" s="5"/>
      <c r="BB140" s="3"/>
      <c r="BC140" s="34"/>
      <c r="BH140" s="5"/>
      <c r="BI140" s="5"/>
      <c r="BJ140" s="3"/>
      <c r="BK140" s="34"/>
      <c r="BP140" s="5"/>
      <c r="BQ140" s="5"/>
      <c r="BR140" s="3"/>
      <c r="BS140" s="34"/>
      <c r="BX140" s="5"/>
      <c r="BY140" s="5"/>
      <c r="BZ140" s="3"/>
      <c r="CA140" s="34"/>
      <c r="CF140" s="5"/>
      <c r="CH140" s="3"/>
      <c r="CI140" s="34"/>
      <c r="CN140" s="5"/>
      <c r="CO140" s="5"/>
      <c r="CP140" s="3"/>
      <c r="CQ140" s="34"/>
      <c r="CV140" s="5"/>
      <c r="CW140" s="5"/>
      <c r="CX140" s="3"/>
      <c r="CY140" s="34"/>
      <c r="DD140" s="5"/>
      <c r="DE140" s="5"/>
      <c r="DF140" s="3"/>
      <c r="DG140" s="34"/>
      <c r="DL140" s="5"/>
      <c r="DM140" s="5"/>
      <c r="DN140" s="3"/>
      <c r="DO140" s="34"/>
      <c r="DT140" s="5"/>
      <c r="DU140" s="5"/>
      <c r="DV140" s="3"/>
      <c r="DW140" s="34"/>
      <c r="EB140" s="5"/>
      <c r="EC140" s="5"/>
      <c r="ED140" s="3"/>
      <c r="EE140" s="34"/>
      <c r="EJ140" s="5"/>
      <c r="EK140" s="5"/>
      <c r="EL140" s="3"/>
      <c r="EM140" s="34"/>
      <c r="ER140" s="5"/>
      <c r="ES140" s="5"/>
      <c r="ET140" s="3"/>
      <c r="EU140" s="34"/>
      <c r="EZ140" s="5"/>
      <c r="FA140" s="5"/>
      <c r="FB140" s="3"/>
      <c r="FC140" s="34"/>
      <c r="FH140" s="5"/>
      <c r="FJ140" s="3"/>
      <c r="FK140" s="34"/>
      <c r="FP140" s="5"/>
      <c r="FQ140" s="5"/>
      <c r="FR140" s="3"/>
      <c r="FS140" s="34"/>
      <c r="FX140" s="5"/>
      <c r="FY140" s="5"/>
      <c r="FZ140" s="3"/>
      <c r="GA140" s="34"/>
      <c r="GF140" s="5"/>
      <c r="GG140" s="5"/>
      <c r="GH140" s="3"/>
      <c r="GI140" s="34"/>
      <c r="GN140" s="5"/>
      <c r="GO140" s="5"/>
      <c r="GP140" s="3"/>
      <c r="GQ140" s="34"/>
      <c r="GV140" s="5"/>
      <c r="GW140" s="5"/>
      <c r="GX140" s="3"/>
      <c r="GY140" s="34"/>
      <c r="HD140" s="5"/>
      <c r="HE140" s="5"/>
      <c r="HF140" s="3"/>
      <c r="HG140" s="34"/>
      <c r="HL140" s="5"/>
      <c r="HM140" s="5"/>
      <c r="HN140" s="3"/>
      <c r="HO140" s="34"/>
      <c r="HT140" s="5"/>
      <c r="HU140" s="5"/>
      <c r="HV140" s="3"/>
      <c r="HW140" s="34"/>
      <c r="IB140" s="5"/>
      <c r="IC140" s="5"/>
      <c r="ID140" s="3"/>
      <c r="IE140" s="34"/>
      <c r="IJ140" s="5"/>
    </row>
    <row r="141" spans="6:244" s="1" customFormat="1" ht="13.5">
      <c r="F141" s="3"/>
      <c r="G141" s="34"/>
      <c r="L141" s="5"/>
      <c r="M141" s="5"/>
      <c r="N141" s="3"/>
      <c r="O141" s="34"/>
      <c r="T141" s="5"/>
      <c r="U141" s="5"/>
      <c r="V141" s="3"/>
      <c r="W141" s="34"/>
      <c r="AB141" s="5"/>
      <c r="AC141" s="5"/>
      <c r="AD141" s="3"/>
      <c r="AE141" s="34"/>
      <c r="AJ141" s="5"/>
      <c r="AK141" s="5"/>
      <c r="AL141" s="3"/>
      <c r="AM141" s="34"/>
      <c r="AR141" s="5"/>
      <c r="AS141" s="5"/>
      <c r="AT141" s="3"/>
      <c r="AU141" s="34"/>
      <c r="AZ141" s="5"/>
      <c r="BA141" s="5"/>
      <c r="BB141" s="3"/>
      <c r="BC141" s="34"/>
      <c r="BH141" s="5"/>
      <c r="BI141" s="5"/>
      <c r="BJ141" s="3"/>
      <c r="BK141" s="34"/>
      <c r="BP141" s="5"/>
      <c r="BQ141" s="5"/>
      <c r="BR141" s="3"/>
      <c r="BS141" s="34"/>
      <c r="BX141" s="5"/>
      <c r="BY141" s="5"/>
      <c r="BZ141" s="3"/>
      <c r="CA141" s="34"/>
      <c r="CF141" s="5"/>
      <c r="CH141" s="3"/>
      <c r="CI141" s="34"/>
      <c r="CN141" s="5"/>
      <c r="CO141" s="5"/>
      <c r="CP141" s="3"/>
      <c r="CQ141" s="34"/>
      <c r="CV141" s="5"/>
      <c r="CW141" s="5"/>
      <c r="CX141" s="3"/>
      <c r="CY141" s="34"/>
      <c r="DD141" s="5"/>
      <c r="DE141" s="5"/>
      <c r="DF141" s="3"/>
      <c r="DG141" s="34"/>
      <c r="DL141" s="5"/>
      <c r="DM141" s="5"/>
      <c r="DN141" s="3"/>
      <c r="DO141" s="34"/>
      <c r="DT141" s="5"/>
      <c r="DU141" s="5"/>
      <c r="DV141" s="3"/>
      <c r="DW141" s="34"/>
      <c r="EB141" s="5"/>
      <c r="EC141" s="5"/>
      <c r="ED141" s="3"/>
      <c r="EE141" s="34"/>
      <c r="EJ141" s="5"/>
      <c r="EK141" s="5"/>
      <c r="EL141" s="3"/>
      <c r="EM141" s="34"/>
      <c r="ER141" s="5"/>
      <c r="ES141" s="5"/>
      <c r="ET141" s="3"/>
      <c r="EU141" s="34"/>
      <c r="EZ141" s="5"/>
      <c r="FA141" s="5"/>
      <c r="FB141" s="3"/>
      <c r="FC141" s="34"/>
      <c r="FH141" s="5"/>
      <c r="FJ141" s="3"/>
      <c r="FK141" s="34"/>
      <c r="FP141" s="5"/>
      <c r="FQ141" s="5"/>
      <c r="FR141" s="3"/>
      <c r="FS141" s="34"/>
      <c r="FX141" s="5"/>
      <c r="FY141" s="5"/>
      <c r="FZ141" s="3"/>
      <c r="GA141" s="34"/>
      <c r="GF141" s="5"/>
      <c r="GG141" s="5"/>
      <c r="GH141" s="3"/>
      <c r="GI141" s="34"/>
      <c r="GN141" s="5"/>
      <c r="GO141" s="5"/>
      <c r="GP141" s="3"/>
      <c r="GQ141" s="34"/>
      <c r="GV141" s="5"/>
      <c r="GW141" s="5"/>
      <c r="GX141" s="3"/>
      <c r="GY141" s="34"/>
      <c r="HD141" s="5"/>
      <c r="HE141" s="5"/>
      <c r="HF141" s="3"/>
      <c r="HG141" s="34"/>
      <c r="HL141" s="5"/>
      <c r="HM141" s="5"/>
      <c r="HN141" s="3"/>
      <c r="HO141" s="34"/>
      <c r="HT141" s="5"/>
      <c r="HU141" s="5"/>
      <c r="HV141" s="3"/>
      <c r="HW141" s="34"/>
      <c r="IB141" s="5"/>
      <c r="IC141" s="5"/>
      <c r="ID141" s="3"/>
      <c r="IE141" s="34"/>
      <c r="IJ141" s="5"/>
    </row>
    <row r="142" spans="6:244" s="1" customFormat="1" ht="13.5">
      <c r="F142" s="3"/>
      <c r="G142" s="34"/>
      <c r="L142" s="5"/>
      <c r="M142" s="5"/>
      <c r="N142" s="3"/>
      <c r="O142" s="34"/>
      <c r="T142" s="5"/>
      <c r="U142" s="5"/>
      <c r="V142" s="3"/>
      <c r="W142" s="34"/>
      <c r="AB142" s="5"/>
      <c r="AC142" s="5"/>
      <c r="AD142" s="3"/>
      <c r="AE142" s="34"/>
      <c r="AJ142" s="5"/>
      <c r="AK142" s="5"/>
      <c r="AL142" s="3"/>
      <c r="AM142" s="34"/>
      <c r="AR142" s="5"/>
      <c r="AS142" s="5"/>
      <c r="AT142" s="3"/>
      <c r="AU142" s="34"/>
      <c r="AZ142" s="5"/>
      <c r="BA142" s="5"/>
      <c r="BB142" s="3"/>
      <c r="BC142" s="34"/>
      <c r="BH142" s="5"/>
      <c r="BI142" s="5"/>
      <c r="BJ142" s="3"/>
      <c r="BK142" s="34"/>
      <c r="BP142" s="5"/>
      <c r="BQ142" s="5"/>
      <c r="BR142" s="3"/>
      <c r="BS142" s="34"/>
      <c r="BX142" s="5"/>
      <c r="BY142" s="5"/>
      <c r="BZ142" s="3"/>
      <c r="CA142" s="34"/>
      <c r="CF142" s="5"/>
      <c r="CH142" s="3"/>
      <c r="CI142" s="34"/>
      <c r="CN142" s="5"/>
      <c r="CO142" s="5"/>
      <c r="CP142" s="3"/>
      <c r="CQ142" s="34"/>
      <c r="CV142" s="5"/>
      <c r="CW142" s="5"/>
      <c r="CX142" s="3"/>
      <c r="CY142" s="34"/>
      <c r="DD142" s="5"/>
      <c r="DE142" s="5"/>
      <c r="DF142" s="3"/>
      <c r="DG142" s="34"/>
      <c r="DL142" s="5"/>
      <c r="DM142" s="5"/>
      <c r="DN142" s="3"/>
      <c r="DO142" s="34"/>
      <c r="DT142" s="5"/>
      <c r="DU142" s="5"/>
      <c r="DV142" s="3"/>
      <c r="DW142" s="34"/>
      <c r="EB142" s="5"/>
      <c r="EC142" s="5"/>
      <c r="ED142" s="3"/>
      <c r="EE142" s="34"/>
      <c r="EJ142" s="5"/>
      <c r="EK142" s="5"/>
      <c r="EL142" s="3"/>
      <c r="EM142" s="34"/>
      <c r="ER142" s="5"/>
      <c r="ES142" s="5"/>
      <c r="ET142" s="3"/>
      <c r="EU142" s="34"/>
      <c r="EZ142" s="5"/>
      <c r="FA142" s="5"/>
      <c r="FB142" s="3"/>
      <c r="FC142" s="34"/>
      <c r="FH142" s="5"/>
      <c r="FJ142" s="3"/>
      <c r="FK142" s="34"/>
      <c r="FP142" s="5"/>
      <c r="FQ142" s="5"/>
      <c r="FR142" s="3"/>
      <c r="FS142" s="34"/>
      <c r="FX142" s="5"/>
      <c r="FY142" s="5"/>
      <c r="FZ142" s="3"/>
      <c r="GA142" s="34"/>
      <c r="GF142" s="5"/>
      <c r="GG142" s="5"/>
      <c r="GH142" s="3"/>
      <c r="GI142" s="34"/>
      <c r="GN142" s="5"/>
      <c r="GO142" s="5"/>
      <c r="GP142" s="3"/>
      <c r="GQ142" s="34"/>
      <c r="GV142" s="5"/>
      <c r="GW142" s="5"/>
      <c r="GX142" s="3"/>
      <c r="GY142" s="34"/>
      <c r="HD142" s="5"/>
      <c r="HE142" s="5"/>
      <c r="HF142" s="3"/>
      <c r="HG142" s="34"/>
      <c r="HL142" s="5"/>
      <c r="HM142" s="5"/>
      <c r="HN142" s="3"/>
      <c r="HO142" s="34"/>
      <c r="HT142" s="5"/>
      <c r="HU142" s="5"/>
      <c r="HV142" s="3"/>
      <c r="HW142" s="34"/>
      <c r="IB142" s="5"/>
      <c r="IC142" s="5"/>
      <c r="ID142" s="3"/>
      <c r="IE142" s="34"/>
      <c r="IJ142" s="5"/>
    </row>
    <row r="143" spans="6:244" s="1" customFormat="1" ht="13.5">
      <c r="F143" s="3"/>
      <c r="G143" s="34"/>
      <c r="L143" s="5"/>
      <c r="M143" s="5"/>
      <c r="N143" s="3"/>
      <c r="O143" s="34"/>
      <c r="T143" s="5"/>
      <c r="U143" s="5"/>
      <c r="V143" s="3"/>
      <c r="W143" s="34"/>
      <c r="AB143" s="5"/>
      <c r="AC143" s="5"/>
      <c r="AD143" s="3"/>
      <c r="AE143" s="34"/>
      <c r="AJ143" s="5"/>
      <c r="AK143" s="5"/>
      <c r="AL143" s="3"/>
      <c r="AM143" s="34"/>
      <c r="AR143" s="5"/>
      <c r="AS143" s="5"/>
      <c r="AT143" s="3"/>
      <c r="AU143" s="34"/>
      <c r="AZ143" s="5"/>
      <c r="BA143" s="5"/>
      <c r="BB143" s="3"/>
      <c r="BC143" s="34"/>
      <c r="BH143" s="5"/>
      <c r="BI143" s="5"/>
      <c r="BJ143" s="3"/>
      <c r="BK143" s="34"/>
      <c r="BP143" s="5"/>
      <c r="BQ143" s="5"/>
      <c r="BR143" s="3"/>
      <c r="BS143" s="34"/>
      <c r="BX143" s="5"/>
      <c r="BY143" s="5"/>
      <c r="BZ143" s="3"/>
      <c r="CA143" s="34"/>
      <c r="CF143" s="5"/>
      <c r="CH143" s="3"/>
      <c r="CI143" s="34"/>
      <c r="CN143" s="5"/>
      <c r="CO143" s="5"/>
      <c r="CP143" s="3"/>
      <c r="CQ143" s="34"/>
      <c r="CV143" s="5"/>
      <c r="CW143" s="5"/>
      <c r="CX143" s="3"/>
      <c r="CY143" s="34"/>
      <c r="DD143" s="5"/>
      <c r="DE143" s="5"/>
      <c r="DF143" s="3"/>
      <c r="DG143" s="34"/>
      <c r="DL143" s="5"/>
      <c r="DM143" s="5"/>
      <c r="DN143" s="3"/>
      <c r="DO143" s="34"/>
      <c r="DT143" s="5"/>
      <c r="DU143" s="5"/>
      <c r="DV143" s="3"/>
      <c r="DW143" s="34"/>
      <c r="EB143" s="5"/>
      <c r="EC143" s="5"/>
      <c r="ED143" s="3"/>
      <c r="EE143" s="34"/>
      <c r="EJ143" s="5"/>
      <c r="EK143" s="5"/>
      <c r="EL143" s="3"/>
      <c r="EM143" s="34"/>
      <c r="ER143" s="5"/>
      <c r="ES143" s="5"/>
      <c r="ET143" s="3"/>
      <c r="EU143" s="34"/>
      <c r="EZ143" s="5"/>
      <c r="FA143" s="5"/>
      <c r="FB143" s="3"/>
      <c r="FC143" s="34"/>
      <c r="FH143" s="5"/>
      <c r="FJ143" s="3"/>
      <c r="FK143" s="34"/>
      <c r="FP143" s="5"/>
      <c r="FQ143" s="5"/>
      <c r="FR143" s="3"/>
      <c r="FS143" s="34"/>
      <c r="FX143" s="5"/>
      <c r="FY143" s="5"/>
      <c r="FZ143" s="3"/>
      <c r="GA143" s="34"/>
      <c r="GF143" s="5"/>
      <c r="GG143" s="5"/>
      <c r="GH143" s="3"/>
      <c r="GI143" s="34"/>
      <c r="GN143" s="5"/>
      <c r="GO143" s="5"/>
      <c r="GP143" s="3"/>
      <c r="GQ143" s="34"/>
      <c r="GV143" s="5"/>
      <c r="GW143" s="5"/>
      <c r="GX143" s="3"/>
      <c r="GY143" s="34"/>
      <c r="HD143" s="5"/>
      <c r="HE143" s="5"/>
      <c r="HF143" s="3"/>
      <c r="HG143" s="34"/>
      <c r="HL143" s="5"/>
      <c r="HM143" s="5"/>
      <c r="HN143" s="3"/>
      <c r="HO143" s="34"/>
      <c r="HT143" s="5"/>
      <c r="HU143" s="5"/>
      <c r="HV143" s="3"/>
      <c r="HW143" s="34"/>
      <c r="IB143" s="5"/>
      <c r="IC143" s="5"/>
      <c r="ID143" s="3"/>
      <c r="IE143" s="34"/>
      <c r="IJ143" s="5"/>
    </row>
    <row r="144" spans="6:244" s="1" customFormat="1" ht="13.5">
      <c r="F144" s="3"/>
      <c r="G144" s="34"/>
      <c r="L144" s="5"/>
      <c r="M144" s="5"/>
      <c r="N144" s="3"/>
      <c r="O144" s="34"/>
      <c r="T144" s="5"/>
      <c r="U144" s="5"/>
      <c r="V144" s="3"/>
      <c r="W144" s="34"/>
      <c r="AB144" s="5"/>
      <c r="AC144" s="5"/>
      <c r="AD144" s="3"/>
      <c r="AE144" s="34"/>
      <c r="AJ144" s="5"/>
      <c r="AK144" s="5"/>
      <c r="AL144" s="3"/>
      <c r="AM144" s="34"/>
      <c r="AR144" s="5"/>
      <c r="AS144" s="5"/>
      <c r="AT144" s="3"/>
      <c r="AU144" s="34"/>
      <c r="AZ144" s="5"/>
      <c r="BA144" s="5"/>
      <c r="BB144" s="3"/>
      <c r="BC144" s="34"/>
      <c r="BH144" s="5"/>
      <c r="BI144" s="5"/>
      <c r="BJ144" s="3"/>
      <c r="BK144" s="34"/>
      <c r="BP144" s="5"/>
      <c r="BQ144" s="5"/>
      <c r="BR144" s="3"/>
      <c r="BS144" s="34"/>
      <c r="BX144" s="5"/>
      <c r="BY144" s="5"/>
      <c r="BZ144" s="3"/>
      <c r="CA144" s="34"/>
      <c r="CF144" s="5"/>
      <c r="CH144" s="3"/>
      <c r="CI144" s="34"/>
      <c r="CN144" s="5"/>
      <c r="CO144" s="5"/>
      <c r="CP144" s="3"/>
      <c r="CQ144" s="34"/>
      <c r="CV144" s="5"/>
      <c r="CW144" s="5"/>
      <c r="CX144" s="3"/>
      <c r="CY144" s="34"/>
      <c r="DD144" s="5"/>
      <c r="DE144" s="5"/>
      <c r="DF144" s="3"/>
      <c r="DG144" s="34"/>
      <c r="DL144" s="5"/>
      <c r="DM144" s="5"/>
      <c r="DN144" s="3"/>
      <c r="DO144" s="34"/>
      <c r="DT144" s="5"/>
      <c r="DU144" s="5"/>
      <c r="DV144" s="3"/>
      <c r="DW144" s="34"/>
      <c r="EB144" s="5"/>
      <c r="EC144" s="5"/>
      <c r="ED144" s="3"/>
      <c r="EE144" s="34"/>
      <c r="EJ144" s="5"/>
      <c r="EK144" s="5"/>
      <c r="EL144" s="3"/>
      <c r="EM144" s="34"/>
      <c r="ER144" s="5"/>
      <c r="ES144" s="5"/>
      <c r="ET144" s="3"/>
      <c r="EU144" s="34"/>
      <c r="EZ144" s="5"/>
      <c r="FA144" s="5"/>
      <c r="FB144" s="3"/>
      <c r="FC144" s="34"/>
      <c r="FH144" s="5"/>
      <c r="FJ144" s="3"/>
      <c r="FK144" s="34"/>
      <c r="FP144" s="5"/>
      <c r="FQ144" s="5"/>
      <c r="FR144" s="3"/>
      <c r="FS144" s="34"/>
      <c r="FX144" s="5"/>
      <c r="FY144" s="5"/>
      <c r="FZ144" s="3"/>
      <c r="GA144" s="34"/>
      <c r="GF144" s="5"/>
      <c r="GG144" s="5"/>
      <c r="GH144" s="3"/>
      <c r="GI144" s="34"/>
      <c r="GN144" s="5"/>
      <c r="GO144" s="5"/>
      <c r="GP144" s="3"/>
      <c r="GQ144" s="34"/>
      <c r="GV144" s="5"/>
      <c r="GW144" s="5"/>
      <c r="GX144" s="3"/>
      <c r="GY144" s="34"/>
      <c r="HD144" s="5"/>
      <c r="HE144" s="5"/>
      <c r="HF144" s="3"/>
      <c r="HG144" s="34"/>
      <c r="HL144" s="5"/>
      <c r="HM144" s="5"/>
      <c r="HN144" s="3"/>
      <c r="HO144" s="34"/>
      <c r="HT144" s="5"/>
      <c r="HU144" s="5"/>
      <c r="HV144" s="3"/>
      <c r="HW144" s="34"/>
      <c r="IB144" s="5"/>
      <c r="IC144" s="5"/>
      <c r="ID144" s="3"/>
      <c r="IE144" s="34"/>
      <c r="IJ144" s="5"/>
    </row>
    <row r="145" spans="6:244" s="1" customFormat="1" ht="13.5">
      <c r="F145" s="3"/>
      <c r="G145" s="34"/>
      <c r="L145" s="5"/>
      <c r="M145" s="5"/>
      <c r="N145" s="3"/>
      <c r="O145" s="34"/>
      <c r="T145" s="5"/>
      <c r="U145" s="5"/>
      <c r="V145" s="3"/>
      <c r="W145" s="34"/>
      <c r="AB145" s="5"/>
      <c r="AC145" s="5"/>
      <c r="AD145" s="3"/>
      <c r="AE145" s="34"/>
      <c r="AJ145" s="5"/>
      <c r="AK145" s="5"/>
      <c r="AL145" s="3"/>
      <c r="AM145" s="34"/>
      <c r="AR145" s="5"/>
      <c r="AS145" s="5"/>
      <c r="AT145" s="3"/>
      <c r="AU145" s="34"/>
      <c r="AZ145" s="5"/>
      <c r="BA145" s="5"/>
      <c r="BB145" s="3"/>
      <c r="BC145" s="34"/>
      <c r="BH145" s="5"/>
      <c r="BI145" s="5"/>
      <c r="BJ145" s="3"/>
      <c r="BK145" s="34"/>
      <c r="BP145" s="5"/>
      <c r="BQ145" s="5"/>
      <c r="BR145" s="3"/>
      <c r="BS145" s="34"/>
      <c r="BX145" s="5"/>
      <c r="BY145" s="5"/>
      <c r="BZ145" s="3"/>
      <c r="CA145" s="34"/>
      <c r="CF145" s="5"/>
      <c r="CH145" s="3"/>
      <c r="CI145" s="34"/>
      <c r="CN145" s="5"/>
      <c r="CO145" s="5"/>
      <c r="CP145" s="3"/>
      <c r="CQ145" s="34"/>
      <c r="CV145" s="5"/>
      <c r="CW145" s="5"/>
      <c r="CX145" s="3"/>
      <c r="CY145" s="34"/>
      <c r="DD145" s="5"/>
      <c r="DE145" s="5"/>
      <c r="DF145" s="3"/>
      <c r="DG145" s="34"/>
      <c r="DL145" s="5"/>
      <c r="DM145" s="5"/>
      <c r="DN145" s="3"/>
      <c r="DO145" s="34"/>
      <c r="DT145" s="5"/>
      <c r="DU145" s="5"/>
      <c r="DV145" s="3"/>
      <c r="DW145" s="34"/>
      <c r="EB145" s="5"/>
      <c r="EC145" s="5"/>
      <c r="ED145" s="3"/>
      <c r="EE145" s="34"/>
      <c r="EJ145" s="5"/>
      <c r="EK145" s="5"/>
      <c r="EL145" s="3"/>
      <c r="EM145" s="34"/>
      <c r="ER145" s="5"/>
      <c r="ES145" s="5"/>
      <c r="ET145" s="3"/>
      <c r="EU145" s="34"/>
      <c r="EZ145" s="5"/>
      <c r="FA145" s="5"/>
      <c r="FB145" s="3"/>
      <c r="FC145" s="34"/>
      <c r="FH145" s="5"/>
      <c r="FJ145" s="3"/>
      <c r="FK145" s="34"/>
      <c r="FP145" s="5"/>
      <c r="FQ145" s="5"/>
      <c r="FR145" s="3"/>
      <c r="FS145" s="34"/>
      <c r="FX145" s="5"/>
      <c r="FY145" s="5"/>
      <c r="FZ145" s="3"/>
      <c r="GA145" s="34"/>
      <c r="GF145" s="5"/>
      <c r="GG145" s="5"/>
      <c r="GH145" s="3"/>
      <c r="GI145" s="34"/>
      <c r="GN145" s="5"/>
      <c r="GO145" s="5"/>
      <c r="GP145" s="3"/>
      <c r="GQ145" s="34"/>
      <c r="GV145" s="5"/>
      <c r="GW145" s="5"/>
      <c r="GX145" s="3"/>
      <c r="GY145" s="34"/>
      <c r="HD145" s="5"/>
      <c r="HE145" s="5"/>
      <c r="HF145" s="3"/>
      <c r="HG145" s="34"/>
      <c r="HL145" s="5"/>
      <c r="HM145" s="5"/>
      <c r="HN145" s="3"/>
      <c r="HO145" s="34"/>
      <c r="HT145" s="5"/>
      <c r="HU145" s="5"/>
      <c r="HV145" s="3"/>
      <c r="HW145" s="34"/>
      <c r="IB145" s="5"/>
      <c r="IC145" s="5"/>
      <c r="ID145" s="3"/>
      <c r="IE145" s="34"/>
      <c r="IJ145" s="5"/>
    </row>
    <row r="146" spans="6:244" s="1" customFormat="1" ht="13.5">
      <c r="F146" s="3"/>
      <c r="G146" s="34"/>
      <c r="L146" s="5"/>
      <c r="M146" s="5"/>
      <c r="N146" s="3"/>
      <c r="O146" s="34"/>
      <c r="T146" s="5"/>
      <c r="U146" s="5"/>
      <c r="V146" s="3"/>
      <c r="W146" s="34"/>
      <c r="AB146" s="5"/>
      <c r="AC146" s="5"/>
      <c r="AD146" s="3"/>
      <c r="AE146" s="34"/>
      <c r="AJ146" s="5"/>
      <c r="AK146" s="5"/>
      <c r="AL146" s="3"/>
      <c r="AM146" s="34"/>
      <c r="AR146" s="5"/>
      <c r="AS146" s="5"/>
      <c r="AT146" s="3"/>
      <c r="AU146" s="34"/>
      <c r="AZ146" s="5"/>
      <c r="BA146" s="5"/>
      <c r="BB146" s="3"/>
      <c r="BC146" s="34"/>
      <c r="BH146" s="5"/>
      <c r="BI146" s="5"/>
      <c r="BJ146" s="3"/>
      <c r="BK146" s="34"/>
      <c r="BP146" s="5"/>
      <c r="BQ146" s="5"/>
      <c r="BR146" s="3"/>
      <c r="BS146" s="34"/>
      <c r="BX146" s="5"/>
      <c r="BY146" s="5"/>
      <c r="BZ146" s="3"/>
      <c r="CA146" s="34"/>
      <c r="CF146" s="5"/>
      <c r="CH146" s="3"/>
      <c r="CI146" s="34"/>
      <c r="CN146" s="5"/>
      <c r="CO146" s="5"/>
      <c r="CP146" s="3"/>
      <c r="CQ146" s="34"/>
      <c r="CV146" s="5"/>
      <c r="CW146" s="5"/>
      <c r="CX146" s="3"/>
      <c r="CY146" s="34"/>
      <c r="DD146" s="5"/>
      <c r="DE146" s="5"/>
      <c r="DF146" s="3"/>
      <c r="DG146" s="34"/>
      <c r="DL146" s="5"/>
      <c r="DM146" s="5"/>
      <c r="DN146" s="3"/>
      <c r="DO146" s="34"/>
      <c r="DT146" s="5"/>
      <c r="DU146" s="5"/>
      <c r="DV146" s="3"/>
      <c r="DW146" s="34"/>
      <c r="EB146" s="5"/>
      <c r="EC146" s="5"/>
      <c r="ED146" s="3"/>
      <c r="EE146" s="34"/>
      <c r="EJ146" s="5"/>
      <c r="EK146" s="5"/>
      <c r="EL146" s="3"/>
      <c r="EM146" s="34"/>
      <c r="ER146" s="5"/>
      <c r="ES146" s="5"/>
      <c r="ET146" s="3"/>
      <c r="EU146" s="34"/>
      <c r="EZ146" s="5"/>
      <c r="FA146" s="5"/>
      <c r="FB146" s="3"/>
      <c r="FC146" s="34"/>
      <c r="FH146" s="5"/>
      <c r="FJ146" s="3"/>
      <c r="FK146" s="34"/>
      <c r="FP146" s="5"/>
      <c r="FQ146" s="5"/>
      <c r="FR146" s="3"/>
      <c r="FS146" s="34"/>
      <c r="FX146" s="5"/>
      <c r="FY146" s="5"/>
      <c r="FZ146" s="3"/>
      <c r="GA146" s="34"/>
      <c r="GF146" s="5"/>
      <c r="GG146" s="5"/>
      <c r="GH146" s="3"/>
      <c r="GI146" s="34"/>
      <c r="GN146" s="5"/>
      <c r="GO146" s="5"/>
      <c r="GP146" s="3"/>
      <c r="GQ146" s="34"/>
      <c r="GV146" s="5"/>
      <c r="GW146" s="5"/>
      <c r="GX146" s="3"/>
      <c r="GY146" s="34"/>
      <c r="HD146" s="5"/>
      <c r="HE146" s="5"/>
      <c r="HF146" s="3"/>
      <c r="HG146" s="34"/>
      <c r="HL146" s="5"/>
      <c r="HM146" s="5"/>
      <c r="HN146" s="3"/>
      <c r="HO146" s="34"/>
      <c r="HT146" s="5"/>
      <c r="HU146" s="5"/>
      <c r="HV146" s="3"/>
      <c r="HW146" s="34"/>
      <c r="IB146" s="5"/>
      <c r="IC146" s="5"/>
      <c r="ID146" s="3"/>
      <c r="IE146" s="34"/>
      <c r="IJ146" s="5"/>
    </row>
    <row r="147" spans="6:244" s="1" customFormat="1" ht="13.5">
      <c r="F147" s="3"/>
      <c r="G147" s="34"/>
      <c r="L147" s="5"/>
      <c r="M147" s="5"/>
      <c r="N147" s="3"/>
      <c r="O147" s="34"/>
      <c r="T147" s="5"/>
      <c r="U147" s="5"/>
      <c r="V147" s="3"/>
      <c r="W147" s="34"/>
      <c r="AB147" s="5"/>
      <c r="AC147" s="5"/>
      <c r="AD147" s="3"/>
      <c r="AE147" s="34"/>
      <c r="AJ147" s="5"/>
      <c r="AK147" s="5"/>
      <c r="AL147" s="3"/>
      <c r="AM147" s="34"/>
      <c r="AR147" s="5"/>
      <c r="AS147" s="5"/>
      <c r="AT147" s="3"/>
      <c r="AU147" s="34"/>
      <c r="AZ147" s="5"/>
      <c r="BA147" s="5"/>
      <c r="BB147" s="3"/>
      <c r="BC147" s="34"/>
      <c r="BH147" s="5"/>
      <c r="BI147" s="5"/>
      <c r="BJ147" s="3"/>
      <c r="BK147" s="34"/>
      <c r="BP147" s="5"/>
      <c r="BQ147" s="5"/>
      <c r="BR147" s="3"/>
      <c r="BS147" s="34"/>
      <c r="BX147" s="5"/>
      <c r="BY147" s="5"/>
      <c r="BZ147" s="3"/>
      <c r="CA147" s="34"/>
      <c r="CF147" s="5"/>
      <c r="CH147" s="3"/>
      <c r="CI147" s="34"/>
      <c r="CN147" s="5"/>
      <c r="CO147" s="5"/>
      <c r="CP147" s="3"/>
      <c r="CQ147" s="34"/>
      <c r="CV147" s="5"/>
      <c r="CW147" s="5"/>
      <c r="CX147" s="3"/>
      <c r="CY147" s="34"/>
      <c r="DD147" s="5"/>
      <c r="DE147" s="5"/>
      <c r="DF147" s="3"/>
      <c r="DG147" s="34"/>
      <c r="DL147" s="5"/>
      <c r="DM147" s="5"/>
      <c r="DN147" s="3"/>
      <c r="DO147" s="34"/>
      <c r="DT147" s="5"/>
      <c r="DU147" s="5"/>
      <c r="DV147" s="3"/>
      <c r="DW147" s="34"/>
      <c r="EB147" s="5"/>
      <c r="EC147" s="5"/>
      <c r="ED147" s="3"/>
      <c r="EE147" s="34"/>
      <c r="EJ147" s="5"/>
      <c r="EK147" s="5"/>
      <c r="EL147" s="3"/>
      <c r="EM147" s="34"/>
      <c r="ER147" s="5"/>
      <c r="ES147" s="5"/>
      <c r="ET147" s="3"/>
      <c r="EU147" s="34"/>
      <c r="EZ147" s="5"/>
      <c r="FA147" s="5"/>
      <c r="FB147" s="3"/>
      <c r="FC147" s="34"/>
      <c r="FH147" s="5"/>
      <c r="FJ147" s="3"/>
      <c r="FK147" s="34"/>
      <c r="FP147" s="5"/>
      <c r="FQ147" s="5"/>
      <c r="FR147" s="3"/>
      <c r="FS147" s="34"/>
      <c r="FX147" s="5"/>
      <c r="FY147" s="5"/>
      <c r="FZ147" s="3"/>
      <c r="GA147" s="34"/>
      <c r="GF147" s="5"/>
      <c r="GG147" s="5"/>
      <c r="GH147" s="3"/>
      <c r="GI147" s="34"/>
      <c r="GN147" s="5"/>
      <c r="GO147" s="5"/>
      <c r="GP147" s="3"/>
      <c r="GQ147" s="34"/>
      <c r="GV147" s="5"/>
      <c r="GW147" s="5"/>
      <c r="GX147" s="3"/>
      <c r="GY147" s="34"/>
      <c r="HD147" s="5"/>
      <c r="HE147" s="5"/>
      <c r="HF147" s="3"/>
      <c r="HG147" s="34"/>
      <c r="HL147" s="5"/>
      <c r="HM147" s="5"/>
      <c r="HN147" s="3"/>
      <c r="HO147" s="34"/>
      <c r="HT147" s="5"/>
      <c r="HU147" s="5"/>
      <c r="HV147" s="3"/>
      <c r="HW147" s="34"/>
      <c r="IB147" s="5"/>
      <c r="IC147" s="5"/>
      <c r="ID147" s="3"/>
      <c r="IE147" s="34"/>
      <c r="IJ147" s="5"/>
    </row>
    <row r="148" spans="6:244" s="1" customFormat="1" ht="13.5">
      <c r="F148" s="3"/>
      <c r="G148" s="34"/>
      <c r="L148" s="5"/>
      <c r="M148" s="5"/>
      <c r="N148" s="3"/>
      <c r="O148" s="34"/>
      <c r="T148" s="5"/>
      <c r="U148" s="5"/>
      <c r="V148" s="3"/>
      <c r="W148" s="34"/>
      <c r="AB148" s="5"/>
      <c r="AC148" s="5"/>
      <c r="AD148" s="3"/>
      <c r="AE148" s="34"/>
      <c r="AJ148" s="5"/>
      <c r="AK148" s="5"/>
      <c r="AL148" s="3"/>
      <c r="AM148" s="34"/>
      <c r="AR148" s="5"/>
      <c r="AS148" s="5"/>
      <c r="AT148" s="3"/>
      <c r="AU148" s="34"/>
      <c r="AZ148" s="5"/>
      <c r="BA148" s="5"/>
      <c r="BB148" s="3"/>
      <c r="BC148" s="34"/>
      <c r="BH148" s="5"/>
      <c r="BI148" s="5"/>
      <c r="BJ148" s="3"/>
      <c r="BK148" s="34"/>
      <c r="BP148" s="5"/>
      <c r="BQ148" s="5"/>
      <c r="BR148" s="3"/>
      <c r="BS148" s="34"/>
      <c r="BX148" s="5"/>
      <c r="BY148" s="5"/>
      <c r="BZ148" s="3"/>
      <c r="CA148" s="34"/>
      <c r="CF148" s="5"/>
      <c r="CH148" s="3"/>
      <c r="CI148" s="34"/>
      <c r="CN148" s="5"/>
      <c r="CO148" s="5"/>
      <c r="CP148" s="3"/>
      <c r="CQ148" s="34"/>
      <c r="CV148" s="5"/>
      <c r="CW148" s="5"/>
      <c r="CX148" s="3"/>
      <c r="CY148" s="34"/>
      <c r="DD148" s="5"/>
      <c r="DE148" s="5"/>
      <c r="DF148" s="3"/>
      <c r="DG148" s="34"/>
      <c r="DL148" s="5"/>
      <c r="DM148" s="5"/>
      <c r="DN148" s="3"/>
      <c r="DO148" s="34"/>
      <c r="DT148" s="5"/>
      <c r="DU148" s="5"/>
      <c r="DV148" s="3"/>
      <c r="DW148" s="34"/>
      <c r="EB148" s="5"/>
      <c r="EC148" s="5"/>
      <c r="ED148" s="3"/>
      <c r="EE148" s="34"/>
      <c r="EJ148" s="5"/>
      <c r="EK148" s="5"/>
      <c r="EL148" s="3"/>
      <c r="EM148" s="34"/>
      <c r="ER148" s="5"/>
      <c r="ES148" s="5"/>
      <c r="ET148" s="3"/>
      <c r="EU148" s="34"/>
      <c r="EZ148" s="5"/>
      <c r="FA148" s="5"/>
      <c r="FB148" s="3"/>
      <c r="FC148" s="34"/>
      <c r="FH148" s="5"/>
      <c r="FJ148" s="3"/>
      <c r="FK148" s="34"/>
      <c r="FP148" s="5"/>
      <c r="FQ148" s="5"/>
      <c r="FR148" s="3"/>
      <c r="FS148" s="34"/>
      <c r="FX148" s="5"/>
      <c r="FY148" s="5"/>
      <c r="FZ148" s="3"/>
      <c r="GA148" s="34"/>
      <c r="GF148" s="5"/>
      <c r="GG148" s="5"/>
      <c r="GH148" s="3"/>
      <c r="GI148" s="34"/>
      <c r="GN148" s="5"/>
      <c r="GO148" s="5"/>
      <c r="GP148" s="3"/>
      <c r="GQ148" s="34"/>
      <c r="GV148" s="5"/>
      <c r="GW148" s="5"/>
      <c r="GX148" s="3"/>
      <c r="GY148" s="34"/>
      <c r="HD148" s="5"/>
      <c r="HE148" s="5"/>
      <c r="HF148" s="3"/>
      <c r="HG148" s="34"/>
      <c r="HL148" s="5"/>
      <c r="HM148" s="5"/>
      <c r="HN148" s="3"/>
      <c r="HO148" s="34"/>
      <c r="HT148" s="5"/>
      <c r="HU148" s="5"/>
      <c r="HV148" s="3"/>
      <c r="HW148" s="34"/>
      <c r="IB148" s="5"/>
      <c r="IC148" s="5"/>
      <c r="ID148" s="3"/>
      <c r="IE148" s="34"/>
      <c r="IJ148" s="5"/>
    </row>
    <row r="149" spans="6:244" s="1" customFormat="1" ht="13.5">
      <c r="F149" s="3"/>
      <c r="G149" s="34"/>
      <c r="L149" s="5"/>
      <c r="M149" s="5"/>
      <c r="N149" s="3"/>
      <c r="O149" s="34"/>
      <c r="T149" s="5"/>
      <c r="U149" s="5"/>
      <c r="V149" s="3"/>
      <c r="W149" s="34"/>
      <c r="AB149" s="5"/>
      <c r="AC149" s="5"/>
      <c r="AD149" s="3"/>
      <c r="AE149" s="34"/>
      <c r="AJ149" s="5"/>
      <c r="AK149" s="5"/>
      <c r="AL149" s="3"/>
      <c r="AM149" s="34"/>
      <c r="AR149" s="5"/>
      <c r="AS149" s="5"/>
      <c r="AT149" s="3"/>
      <c r="AU149" s="34"/>
      <c r="AZ149" s="5"/>
      <c r="BA149" s="5"/>
      <c r="BB149" s="3"/>
      <c r="BC149" s="34"/>
      <c r="BH149" s="5"/>
      <c r="BI149" s="5"/>
      <c r="BJ149" s="3"/>
      <c r="BK149" s="34"/>
      <c r="BP149" s="5"/>
      <c r="BQ149" s="5"/>
      <c r="BR149" s="3"/>
      <c r="BS149" s="34"/>
      <c r="BX149" s="5"/>
      <c r="BY149" s="5"/>
      <c r="BZ149" s="3"/>
      <c r="CA149" s="34"/>
      <c r="CF149" s="5"/>
      <c r="CH149" s="3"/>
      <c r="CI149" s="34"/>
      <c r="CN149" s="5"/>
      <c r="CO149" s="5"/>
      <c r="CP149" s="3"/>
      <c r="CQ149" s="34"/>
      <c r="CV149" s="5"/>
      <c r="CW149" s="5"/>
      <c r="CX149" s="3"/>
      <c r="CY149" s="34"/>
      <c r="DD149" s="5"/>
      <c r="DE149" s="5"/>
      <c r="DF149" s="3"/>
      <c r="DG149" s="34"/>
      <c r="DL149" s="5"/>
      <c r="DM149" s="5"/>
      <c r="DN149" s="3"/>
      <c r="DO149" s="34"/>
      <c r="DT149" s="5"/>
      <c r="DU149" s="5"/>
      <c r="DV149" s="3"/>
      <c r="DW149" s="34"/>
      <c r="EB149" s="5"/>
      <c r="EC149" s="5"/>
      <c r="ED149" s="3"/>
      <c r="EE149" s="34"/>
      <c r="EJ149" s="5"/>
      <c r="EK149" s="5"/>
      <c r="EL149" s="3"/>
      <c r="EM149" s="34"/>
      <c r="ER149" s="5"/>
      <c r="ES149" s="5"/>
      <c r="ET149" s="3"/>
      <c r="EU149" s="34"/>
      <c r="EZ149" s="5"/>
      <c r="FA149" s="5"/>
      <c r="FB149" s="3"/>
      <c r="FC149" s="34"/>
      <c r="FH149" s="5"/>
      <c r="FJ149" s="3"/>
      <c r="FK149" s="34"/>
      <c r="FP149" s="5"/>
      <c r="FQ149" s="5"/>
      <c r="FR149" s="3"/>
      <c r="FS149" s="34"/>
      <c r="FX149" s="5"/>
      <c r="FY149" s="5"/>
      <c r="FZ149" s="3"/>
      <c r="GA149" s="34"/>
      <c r="GF149" s="5"/>
      <c r="GG149" s="5"/>
      <c r="GH149" s="3"/>
      <c r="GI149" s="34"/>
      <c r="GN149" s="5"/>
      <c r="GO149" s="5"/>
      <c r="GP149" s="3"/>
      <c r="GQ149" s="34"/>
      <c r="GV149" s="5"/>
      <c r="GW149" s="5"/>
      <c r="GX149" s="3"/>
      <c r="GY149" s="34"/>
      <c r="HD149" s="5"/>
      <c r="HE149" s="5"/>
      <c r="HF149" s="3"/>
      <c r="HG149" s="34"/>
      <c r="HL149" s="5"/>
      <c r="HM149" s="5"/>
      <c r="HN149" s="3"/>
      <c r="HO149" s="34"/>
      <c r="HT149" s="5"/>
      <c r="HU149" s="5"/>
      <c r="HV149" s="3"/>
      <c r="HW149" s="34"/>
      <c r="IB149" s="5"/>
      <c r="IC149" s="5"/>
      <c r="ID149" s="3"/>
      <c r="IE149" s="34"/>
      <c r="IJ149" s="5"/>
    </row>
    <row r="150" spans="6:244" s="1" customFormat="1" ht="13.5">
      <c r="F150" s="3"/>
      <c r="G150" s="34"/>
      <c r="L150" s="5"/>
      <c r="M150" s="5"/>
      <c r="N150" s="3"/>
      <c r="O150" s="34"/>
      <c r="T150" s="5"/>
      <c r="U150" s="5"/>
      <c r="V150" s="3"/>
      <c r="W150" s="34"/>
      <c r="AB150" s="5"/>
      <c r="AC150" s="5"/>
      <c r="AD150" s="3"/>
      <c r="AE150" s="34"/>
      <c r="AJ150" s="5"/>
      <c r="AK150" s="5"/>
      <c r="AL150" s="3"/>
      <c r="AM150" s="34"/>
      <c r="AR150" s="5"/>
      <c r="AS150" s="5"/>
      <c r="AT150" s="3"/>
      <c r="AU150" s="34"/>
      <c r="AZ150" s="5"/>
      <c r="BA150" s="5"/>
      <c r="BB150" s="3"/>
      <c r="BC150" s="34"/>
      <c r="BH150" s="5"/>
      <c r="BI150" s="5"/>
      <c r="BJ150" s="3"/>
      <c r="BK150" s="34"/>
      <c r="BP150" s="5"/>
      <c r="BQ150" s="5"/>
      <c r="BR150" s="3"/>
      <c r="BS150" s="34"/>
      <c r="BX150" s="5"/>
      <c r="BY150" s="5"/>
      <c r="BZ150" s="3"/>
      <c r="CA150" s="34"/>
      <c r="CF150" s="5"/>
      <c r="CH150" s="3"/>
      <c r="CI150" s="34"/>
      <c r="CN150" s="5"/>
      <c r="CO150" s="5"/>
      <c r="CP150" s="3"/>
      <c r="CQ150" s="34"/>
      <c r="CV150" s="5"/>
      <c r="CW150" s="5"/>
      <c r="CX150" s="3"/>
      <c r="CY150" s="34"/>
      <c r="DD150" s="5"/>
      <c r="DE150" s="5"/>
      <c r="DF150" s="3"/>
      <c r="DG150" s="34"/>
      <c r="DL150" s="5"/>
      <c r="DM150" s="5"/>
      <c r="DN150" s="3"/>
      <c r="DO150" s="34"/>
      <c r="DT150" s="5"/>
      <c r="DU150" s="5"/>
      <c r="DV150" s="3"/>
      <c r="DW150" s="34"/>
      <c r="EB150" s="5"/>
      <c r="EC150" s="5"/>
      <c r="ED150" s="3"/>
      <c r="EE150" s="34"/>
      <c r="EJ150" s="5"/>
      <c r="EK150" s="5"/>
      <c r="EL150" s="3"/>
      <c r="EM150" s="34"/>
      <c r="ER150" s="5"/>
      <c r="ES150" s="5"/>
      <c r="ET150" s="3"/>
      <c r="EU150" s="34"/>
      <c r="EZ150" s="5"/>
      <c r="FA150" s="5"/>
      <c r="FB150" s="3"/>
      <c r="FC150" s="34"/>
      <c r="FH150" s="5"/>
      <c r="FJ150" s="3"/>
      <c r="FK150" s="34"/>
      <c r="FP150" s="5"/>
      <c r="FQ150" s="5"/>
      <c r="FR150" s="3"/>
      <c r="FS150" s="34"/>
      <c r="FX150" s="5"/>
      <c r="FY150" s="5"/>
      <c r="FZ150" s="3"/>
      <c r="GA150" s="34"/>
      <c r="GF150" s="5"/>
      <c r="GG150" s="5"/>
      <c r="GH150" s="3"/>
      <c r="GI150" s="34"/>
      <c r="GN150" s="5"/>
      <c r="GO150" s="5"/>
      <c r="GP150" s="3"/>
      <c r="GQ150" s="34"/>
      <c r="GV150" s="5"/>
      <c r="GW150" s="5"/>
      <c r="GX150" s="3"/>
      <c r="GY150" s="34"/>
      <c r="HD150" s="5"/>
      <c r="HE150" s="5"/>
      <c r="HF150" s="3"/>
      <c r="HG150" s="34"/>
      <c r="HL150" s="5"/>
      <c r="HM150" s="5"/>
      <c r="HN150" s="3"/>
      <c r="HO150" s="34"/>
      <c r="HT150" s="5"/>
      <c r="HU150" s="5"/>
      <c r="HV150" s="3"/>
      <c r="HW150" s="34"/>
      <c r="IB150" s="5"/>
      <c r="IC150" s="5"/>
      <c r="ID150" s="3"/>
      <c r="IE150" s="34"/>
      <c r="IJ150" s="5"/>
    </row>
    <row r="151" spans="6:244" s="1" customFormat="1" ht="13.5">
      <c r="F151" s="3"/>
      <c r="G151" s="34"/>
      <c r="L151" s="5"/>
      <c r="M151" s="5"/>
      <c r="N151" s="3"/>
      <c r="O151" s="34"/>
      <c r="T151" s="5"/>
      <c r="U151" s="5"/>
      <c r="V151" s="3"/>
      <c r="W151" s="34"/>
      <c r="AB151" s="5"/>
      <c r="AC151" s="5"/>
      <c r="AD151" s="3"/>
      <c r="AE151" s="34"/>
      <c r="AJ151" s="5"/>
      <c r="AK151" s="5"/>
      <c r="AL151" s="3"/>
      <c r="AM151" s="34"/>
      <c r="AR151" s="5"/>
      <c r="AS151" s="5"/>
      <c r="AT151" s="3"/>
      <c r="AU151" s="34"/>
      <c r="AZ151" s="5"/>
      <c r="BA151" s="5"/>
      <c r="BB151" s="3"/>
      <c r="BC151" s="34"/>
      <c r="BH151" s="5"/>
      <c r="BI151" s="5"/>
      <c r="BJ151" s="3"/>
      <c r="BK151" s="34"/>
      <c r="BP151" s="5"/>
      <c r="BQ151" s="5"/>
      <c r="BR151" s="3"/>
      <c r="BS151" s="34"/>
      <c r="BX151" s="5"/>
      <c r="BY151" s="5"/>
      <c r="BZ151" s="3"/>
      <c r="CA151" s="34"/>
      <c r="CF151" s="5"/>
      <c r="CH151" s="3"/>
      <c r="CI151" s="34"/>
      <c r="CN151" s="5"/>
      <c r="CO151" s="5"/>
      <c r="CP151" s="3"/>
      <c r="CQ151" s="34"/>
      <c r="CV151" s="5"/>
      <c r="CW151" s="5"/>
      <c r="CX151" s="3"/>
      <c r="CY151" s="34"/>
      <c r="DD151" s="5"/>
      <c r="DE151" s="5"/>
      <c r="DF151" s="3"/>
      <c r="DG151" s="34"/>
      <c r="DL151" s="5"/>
      <c r="DM151" s="5"/>
      <c r="DN151" s="3"/>
      <c r="DO151" s="34"/>
      <c r="DT151" s="5"/>
      <c r="DU151" s="5"/>
      <c r="DV151" s="3"/>
      <c r="DW151" s="34"/>
      <c r="EB151" s="5"/>
      <c r="EC151" s="5"/>
      <c r="ED151" s="3"/>
      <c r="EE151" s="34"/>
      <c r="EJ151" s="5"/>
      <c r="EK151" s="5"/>
      <c r="EL151" s="3"/>
      <c r="EM151" s="34"/>
      <c r="ER151" s="5"/>
      <c r="ES151" s="5"/>
      <c r="ET151" s="3"/>
      <c r="EU151" s="34"/>
      <c r="EZ151" s="5"/>
      <c r="FA151" s="5"/>
      <c r="FB151" s="3"/>
      <c r="FC151" s="34"/>
      <c r="FH151" s="5"/>
      <c r="FJ151" s="3"/>
      <c r="FK151" s="34"/>
      <c r="FP151" s="5"/>
      <c r="FQ151" s="5"/>
      <c r="FR151" s="3"/>
      <c r="FS151" s="34"/>
      <c r="FX151" s="5"/>
      <c r="FY151" s="5"/>
      <c r="FZ151" s="3"/>
      <c r="GA151" s="34"/>
      <c r="GF151" s="5"/>
      <c r="GG151" s="5"/>
      <c r="GH151" s="3"/>
      <c r="GI151" s="34"/>
      <c r="GN151" s="5"/>
      <c r="GO151" s="5"/>
      <c r="GP151" s="3"/>
      <c r="GQ151" s="34"/>
      <c r="GV151" s="5"/>
      <c r="GW151" s="5"/>
      <c r="GX151" s="3"/>
      <c r="GY151" s="34"/>
      <c r="HD151" s="5"/>
      <c r="HE151" s="5"/>
      <c r="HF151" s="3"/>
      <c r="HG151" s="34"/>
      <c r="HL151" s="5"/>
      <c r="HM151" s="5"/>
      <c r="HN151" s="3"/>
      <c r="HO151" s="34"/>
      <c r="HT151" s="5"/>
      <c r="HU151" s="5"/>
      <c r="HV151" s="3"/>
      <c r="HW151" s="34"/>
      <c r="IB151" s="5"/>
      <c r="IC151" s="5"/>
      <c r="ID151" s="3"/>
      <c r="IE151" s="34"/>
      <c r="IJ151" s="5"/>
    </row>
    <row r="152" spans="6:244" s="1" customFormat="1" ht="13.5">
      <c r="F152" s="3"/>
      <c r="G152" s="34"/>
      <c r="L152" s="5"/>
      <c r="M152" s="5"/>
      <c r="N152" s="3"/>
      <c r="O152" s="34"/>
      <c r="T152" s="5"/>
      <c r="U152" s="5"/>
      <c r="V152" s="3"/>
      <c r="W152" s="34"/>
      <c r="AB152" s="5"/>
      <c r="AC152" s="5"/>
      <c r="AD152" s="3"/>
      <c r="AE152" s="34"/>
      <c r="AJ152" s="5"/>
      <c r="AK152" s="5"/>
      <c r="AL152" s="3"/>
      <c r="AM152" s="34"/>
      <c r="AR152" s="5"/>
      <c r="AS152" s="5"/>
      <c r="AT152" s="3"/>
      <c r="AU152" s="34"/>
      <c r="AZ152" s="5"/>
      <c r="BA152" s="5"/>
      <c r="BB152" s="3"/>
      <c r="BC152" s="34"/>
      <c r="BH152" s="5"/>
      <c r="BI152" s="5"/>
      <c r="BJ152" s="3"/>
      <c r="BK152" s="34"/>
      <c r="BP152" s="5"/>
      <c r="BQ152" s="5"/>
      <c r="BR152" s="3"/>
      <c r="BS152" s="34"/>
      <c r="BX152" s="5"/>
      <c r="BY152" s="5"/>
      <c r="BZ152" s="3"/>
      <c r="CA152" s="34"/>
      <c r="CF152" s="5"/>
      <c r="CH152" s="3"/>
      <c r="CI152" s="34"/>
      <c r="CN152" s="5"/>
      <c r="CO152" s="5"/>
      <c r="CP152" s="3"/>
      <c r="CQ152" s="34"/>
      <c r="CV152" s="5"/>
      <c r="CW152" s="5"/>
      <c r="CX152" s="3"/>
      <c r="CY152" s="34"/>
      <c r="DD152" s="5"/>
      <c r="DE152" s="5"/>
      <c r="DF152" s="3"/>
      <c r="DG152" s="34"/>
      <c r="DL152" s="5"/>
      <c r="DM152" s="5"/>
      <c r="DN152" s="3"/>
      <c r="DO152" s="34"/>
      <c r="DT152" s="5"/>
      <c r="DU152" s="5"/>
      <c r="DV152" s="3"/>
      <c r="DW152" s="34"/>
      <c r="EB152" s="5"/>
      <c r="EC152" s="5"/>
      <c r="ED152" s="3"/>
      <c r="EE152" s="34"/>
      <c r="EJ152" s="5"/>
      <c r="EK152" s="5"/>
      <c r="EL152" s="3"/>
      <c r="EM152" s="34"/>
      <c r="ER152" s="5"/>
      <c r="ES152" s="5"/>
      <c r="ET152" s="3"/>
      <c r="EU152" s="34"/>
      <c r="EZ152" s="5"/>
      <c r="FA152" s="5"/>
      <c r="FB152" s="3"/>
      <c r="FC152" s="34"/>
      <c r="FH152" s="5"/>
      <c r="FJ152" s="3"/>
      <c r="FK152" s="34"/>
      <c r="FP152" s="5"/>
      <c r="FQ152" s="5"/>
      <c r="FR152" s="3"/>
      <c r="FS152" s="34"/>
      <c r="FX152" s="5"/>
      <c r="FY152" s="5"/>
      <c r="FZ152" s="3"/>
      <c r="GA152" s="34"/>
      <c r="GF152" s="5"/>
      <c r="GG152" s="5"/>
      <c r="GH152" s="3"/>
      <c r="GI152" s="34"/>
      <c r="GN152" s="5"/>
      <c r="GO152" s="5"/>
      <c r="GP152" s="3"/>
      <c r="GQ152" s="34"/>
      <c r="GV152" s="5"/>
      <c r="GW152" s="5"/>
      <c r="GX152" s="3"/>
      <c r="GY152" s="34"/>
      <c r="HD152" s="5"/>
      <c r="HE152" s="5"/>
      <c r="HF152" s="3"/>
      <c r="HG152" s="34"/>
      <c r="HL152" s="5"/>
      <c r="HM152" s="5"/>
      <c r="HN152" s="3"/>
      <c r="HO152" s="34"/>
      <c r="HT152" s="5"/>
      <c r="HU152" s="5"/>
      <c r="HV152" s="3"/>
      <c r="HW152" s="34"/>
      <c r="IB152" s="5"/>
      <c r="IC152" s="5"/>
      <c r="ID152" s="3"/>
      <c r="IE152" s="34"/>
      <c r="IJ152" s="5"/>
    </row>
    <row r="153" spans="6:244" s="1" customFormat="1" ht="13.5">
      <c r="F153" s="3"/>
      <c r="G153" s="34"/>
      <c r="L153" s="5"/>
      <c r="M153" s="5"/>
      <c r="N153" s="3"/>
      <c r="O153" s="34"/>
      <c r="T153" s="5"/>
      <c r="U153" s="5"/>
      <c r="V153" s="3"/>
      <c r="W153" s="34"/>
      <c r="AB153" s="5"/>
      <c r="AC153" s="5"/>
      <c r="AD153" s="3"/>
      <c r="AE153" s="34"/>
      <c r="AJ153" s="5"/>
      <c r="AK153" s="5"/>
      <c r="AL153" s="3"/>
      <c r="AM153" s="34"/>
      <c r="AR153" s="5"/>
      <c r="AS153" s="5"/>
      <c r="AT153" s="3"/>
      <c r="AU153" s="34"/>
      <c r="AZ153" s="5"/>
      <c r="BA153" s="5"/>
      <c r="BB153" s="3"/>
      <c r="BC153" s="34"/>
      <c r="BH153" s="5"/>
      <c r="BI153" s="5"/>
      <c r="BJ153" s="3"/>
      <c r="BK153" s="34"/>
      <c r="BP153" s="5"/>
      <c r="BQ153" s="5"/>
      <c r="BR153" s="3"/>
      <c r="BS153" s="34"/>
      <c r="BX153" s="5"/>
      <c r="BY153" s="5"/>
      <c r="BZ153" s="3"/>
      <c r="CA153" s="34"/>
      <c r="CF153" s="5"/>
      <c r="CH153" s="3"/>
      <c r="CI153" s="34"/>
      <c r="CN153" s="5"/>
      <c r="CO153" s="5"/>
      <c r="CP153" s="3"/>
      <c r="CQ153" s="34"/>
      <c r="CV153" s="5"/>
      <c r="CW153" s="5"/>
      <c r="CX153" s="3"/>
      <c r="CY153" s="34"/>
      <c r="DD153" s="5"/>
      <c r="DE153" s="5"/>
      <c r="DF153" s="3"/>
      <c r="DG153" s="34"/>
      <c r="DL153" s="5"/>
      <c r="DM153" s="5"/>
      <c r="DN153" s="3"/>
      <c r="DO153" s="34"/>
      <c r="DT153" s="5"/>
      <c r="DU153" s="5"/>
      <c r="DV153" s="3"/>
      <c r="DW153" s="34"/>
      <c r="EB153" s="5"/>
      <c r="EC153" s="5"/>
      <c r="ED153" s="3"/>
      <c r="EE153" s="34"/>
      <c r="EJ153" s="5"/>
      <c r="EK153" s="5"/>
      <c r="EL153" s="3"/>
      <c r="EM153" s="34"/>
      <c r="ER153" s="5"/>
      <c r="ES153" s="5"/>
      <c r="ET153" s="3"/>
      <c r="EU153" s="34"/>
      <c r="EZ153" s="5"/>
      <c r="FA153" s="5"/>
      <c r="FB153" s="3"/>
      <c r="FC153" s="34"/>
      <c r="FH153" s="5"/>
      <c r="FJ153" s="3"/>
      <c r="FK153" s="34"/>
      <c r="FP153" s="5"/>
      <c r="FQ153" s="5"/>
      <c r="FR153" s="3"/>
      <c r="FS153" s="34"/>
      <c r="FX153" s="5"/>
      <c r="FY153" s="5"/>
      <c r="FZ153" s="3"/>
      <c r="GA153" s="34"/>
      <c r="GF153" s="5"/>
      <c r="GG153" s="5"/>
      <c r="GH153" s="3"/>
      <c r="GI153" s="34"/>
      <c r="GN153" s="5"/>
      <c r="GO153" s="5"/>
      <c r="GP153" s="3"/>
      <c r="GQ153" s="34"/>
      <c r="GV153" s="5"/>
      <c r="GW153" s="5"/>
      <c r="GX153" s="3"/>
      <c r="GY153" s="34"/>
      <c r="HD153" s="5"/>
      <c r="HE153" s="5"/>
      <c r="HF153" s="3"/>
      <c r="HG153" s="34"/>
      <c r="HL153" s="5"/>
      <c r="HM153" s="5"/>
      <c r="HN153" s="3"/>
      <c r="HO153" s="34"/>
      <c r="HT153" s="5"/>
      <c r="HU153" s="5"/>
      <c r="HV153" s="3"/>
      <c r="HW153" s="34"/>
      <c r="IB153" s="5"/>
      <c r="IC153" s="5"/>
      <c r="ID153" s="3"/>
      <c r="IE153" s="34"/>
      <c r="IJ153" s="5"/>
    </row>
    <row r="154" spans="6:244" s="1" customFormat="1" ht="13.5">
      <c r="F154" s="3"/>
      <c r="G154" s="34"/>
      <c r="L154" s="5"/>
      <c r="M154" s="5"/>
      <c r="N154" s="3"/>
      <c r="O154" s="34"/>
      <c r="T154" s="5"/>
      <c r="U154" s="5"/>
      <c r="V154" s="3"/>
      <c r="W154" s="34"/>
      <c r="AB154" s="5"/>
      <c r="AC154" s="5"/>
      <c r="AD154" s="3"/>
      <c r="AE154" s="34"/>
      <c r="AJ154" s="5"/>
      <c r="AK154" s="5"/>
      <c r="AL154" s="3"/>
      <c r="AM154" s="34"/>
      <c r="AR154" s="5"/>
      <c r="AS154" s="5"/>
      <c r="AT154" s="3"/>
      <c r="AU154" s="34"/>
      <c r="AZ154" s="5"/>
      <c r="BA154" s="5"/>
      <c r="BB154" s="3"/>
      <c r="BC154" s="34"/>
      <c r="BH154" s="5"/>
      <c r="BI154" s="5"/>
      <c r="BJ154" s="3"/>
      <c r="BK154" s="34"/>
      <c r="BP154" s="5"/>
      <c r="BQ154" s="5"/>
      <c r="BR154" s="3"/>
      <c r="BS154" s="34"/>
      <c r="BX154" s="5"/>
      <c r="BY154" s="5"/>
      <c r="BZ154" s="3"/>
      <c r="CA154" s="34"/>
      <c r="CF154" s="5"/>
      <c r="CH154" s="3"/>
      <c r="CI154" s="34"/>
      <c r="CN154" s="5"/>
      <c r="CO154" s="5"/>
      <c r="CP154" s="3"/>
      <c r="CQ154" s="34"/>
      <c r="CV154" s="5"/>
      <c r="CW154" s="5"/>
      <c r="CX154" s="3"/>
      <c r="CY154" s="34"/>
      <c r="DD154" s="5"/>
      <c r="DE154" s="5"/>
      <c r="DF154" s="3"/>
      <c r="DG154" s="34"/>
      <c r="DL154" s="5"/>
      <c r="DM154" s="5"/>
      <c r="DN154" s="3"/>
      <c r="DO154" s="34"/>
      <c r="DT154" s="5"/>
      <c r="DU154" s="5"/>
      <c r="DV154" s="3"/>
      <c r="DW154" s="34"/>
      <c r="EB154" s="5"/>
      <c r="EC154" s="5"/>
      <c r="ED154" s="3"/>
      <c r="EE154" s="34"/>
      <c r="EJ154" s="5"/>
      <c r="EK154" s="5"/>
      <c r="EL154" s="3"/>
      <c r="EM154" s="34"/>
      <c r="ER154" s="5"/>
      <c r="ES154" s="5"/>
      <c r="ET154" s="3"/>
      <c r="EU154" s="34"/>
      <c r="EZ154" s="5"/>
      <c r="FA154" s="5"/>
      <c r="FB154" s="3"/>
      <c r="FC154" s="34"/>
      <c r="FH154" s="5"/>
      <c r="FJ154" s="3"/>
      <c r="FK154" s="34"/>
      <c r="FP154" s="5"/>
      <c r="FQ154" s="5"/>
      <c r="FR154" s="3"/>
      <c r="FS154" s="34"/>
      <c r="FX154" s="5"/>
      <c r="FY154" s="5"/>
      <c r="FZ154" s="3"/>
      <c r="GA154" s="34"/>
      <c r="GF154" s="5"/>
      <c r="GG154" s="5"/>
      <c r="GH154" s="3"/>
      <c r="GI154" s="34"/>
      <c r="GN154" s="5"/>
      <c r="GO154" s="5"/>
      <c r="GP154" s="3"/>
      <c r="GQ154" s="34"/>
      <c r="GV154" s="5"/>
      <c r="GW154" s="5"/>
      <c r="GX154" s="3"/>
      <c r="GY154" s="34"/>
      <c r="HD154" s="5"/>
      <c r="HE154" s="5"/>
      <c r="HF154" s="3"/>
      <c r="HG154" s="34"/>
      <c r="HL154" s="5"/>
      <c r="HM154" s="5"/>
      <c r="HN154" s="3"/>
      <c r="HO154" s="34"/>
      <c r="HT154" s="5"/>
      <c r="HU154" s="5"/>
      <c r="HV154" s="3"/>
      <c r="HW154" s="34"/>
      <c r="IB154" s="5"/>
      <c r="IC154" s="5"/>
      <c r="ID154" s="3"/>
      <c r="IE154" s="34"/>
      <c r="IJ154" s="5"/>
    </row>
    <row r="155" spans="6:244" s="1" customFormat="1" ht="13.5">
      <c r="F155" s="3"/>
      <c r="G155" s="34"/>
      <c r="L155" s="5"/>
      <c r="M155" s="5"/>
      <c r="N155" s="3"/>
      <c r="O155" s="34"/>
      <c r="T155" s="5"/>
      <c r="U155" s="5"/>
      <c r="V155" s="3"/>
      <c r="W155" s="34"/>
      <c r="AB155" s="5"/>
      <c r="AC155" s="5"/>
      <c r="AD155" s="3"/>
      <c r="AE155" s="34"/>
      <c r="AJ155" s="5"/>
      <c r="AK155" s="5"/>
      <c r="AL155" s="3"/>
      <c r="AM155" s="34"/>
      <c r="AR155" s="5"/>
      <c r="AS155" s="5"/>
      <c r="AT155" s="3"/>
      <c r="AU155" s="34"/>
      <c r="AZ155" s="5"/>
      <c r="BA155" s="5"/>
      <c r="BB155" s="3"/>
      <c r="BC155" s="34"/>
      <c r="BH155" s="5"/>
      <c r="BI155" s="5"/>
      <c r="BJ155" s="3"/>
      <c r="BK155" s="34"/>
      <c r="BP155" s="5"/>
      <c r="BQ155" s="5"/>
      <c r="BR155" s="3"/>
      <c r="BS155" s="34"/>
      <c r="BX155" s="5"/>
      <c r="BY155" s="5"/>
      <c r="BZ155" s="3"/>
      <c r="CA155" s="34"/>
      <c r="CF155" s="5"/>
      <c r="CH155" s="3"/>
      <c r="CI155" s="34"/>
      <c r="CN155" s="5"/>
      <c r="CO155" s="5"/>
      <c r="CP155" s="3"/>
      <c r="CQ155" s="34"/>
      <c r="CV155" s="5"/>
      <c r="CW155" s="5"/>
      <c r="CX155" s="3"/>
      <c r="CY155" s="34"/>
      <c r="DD155" s="5"/>
      <c r="DE155" s="5"/>
      <c r="DF155" s="3"/>
      <c r="DG155" s="34"/>
      <c r="DL155" s="5"/>
      <c r="DM155" s="5"/>
      <c r="DN155" s="3"/>
      <c r="DO155" s="34"/>
      <c r="DT155" s="5"/>
      <c r="DU155" s="5"/>
      <c r="DV155" s="3"/>
      <c r="DW155" s="34"/>
      <c r="EB155" s="5"/>
      <c r="EC155" s="5"/>
      <c r="ED155" s="3"/>
      <c r="EE155" s="34"/>
      <c r="EJ155" s="5"/>
      <c r="EK155" s="5"/>
      <c r="EL155" s="3"/>
      <c r="EM155" s="34"/>
      <c r="ER155" s="5"/>
      <c r="ES155" s="5"/>
      <c r="ET155" s="3"/>
      <c r="EU155" s="34"/>
      <c r="EZ155" s="5"/>
      <c r="FA155" s="5"/>
      <c r="FB155" s="3"/>
      <c r="FC155" s="34"/>
      <c r="FH155" s="5"/>
      <c r="FJ155" s="3"/>
      <c r="FK155" s="34"/>
      <c r="FP155" s="5"/>
      <c r="FQ155" s="5"/>
      <c r="FR155" s="3"/>
      <c r="FS155" s="34"/>
      <c r="FX155" s="5"/>
      <c r="FY155" s="5"/>
      <c r="FZ155" s="3"/>
      <c r="GA155" s="34"/>
      <c r="GF155" s="5"/>
      <c r="GG155" s="5"/>
      <c r="GH155" s="3"/>
      <c r="GI155" s="34"/>
      <c r="GN155" s="5"/>
      <c r="GO155" s="5"/>
      <c r="GP155" s="3"/>
      <c r="GQ155" s="34"/>
      <c r="GV155" s="5"/>
      <c r="GW155" s="5"/>
      <c r="GX155" s="3"/>
      <c r="GY155" s="34"/>
      <c r="HD155" s="5"/>
      <c r="HE155" s="5"/>
      <c r="HF155" s="3"/>
      <c r="HG155" s="34"/>
      <c r="HL155" s="5"/>
      <c r="HM155" s="5"/>
      <c r="HN155" s="3"/>
      <c r="HO155" s="34"/>
      <c r="HT155" s="5"/>
      <c r="HU155" s="5"/>
      <c r="HV155" s="3"/>
      <c r="HW155" s="34"/>
      <c r="IB155" s="5"/>
      <c r="IC155" s="5"/>
      <c r="ID155" s="3"/>
      <c r="IE155" s="34"/>
      <c r="IJ155" s="5"/>
    </row>
    <row r="156" spans="6:244" s="1" customFormat="1" ht="13.5">
      <c r="F156" s="3"/>
      <c r="G156" s="34"/>
      <c r="L156" s="5"/>
      <c r="M156" s="5"/>
      <c r="N156" s="3"/>
      <c r="O156" s="34"/>
      <c r="T156" s="5"/>
      <c r="U156" s="5"/>
      <c r="V156" s="3"/>
      <c r="W156" s="34"/>
      <c r="AB156" s="5"/>
      <c r="AC156" s="5"/>
      <c r="AD156" s="3"/>
      <c r="AE156" s="34"/>
      <c r="AJ156" s="5"/>
      <c r="AK156" s="5"/>
      <c r="AL156" s="3"/>
      <c r="AM156" s="34"/>
      <c r="AR156" s="5"/>
      <c r="AS156" s="5"/>
      <c r="AT156" s="3"/>
      <c r="AU156" s="34"/>
      <c r="AZ156" s="5"/>
      <c r="BA156" s="5"/>
      <c r="BB156" s="3"/>
      <c r="BC156" s="34"/>
      <c r="BH156" s="5"/>
      <c r="BI156" s="5"/>
      <c r="BJ156" s="3"/>
      <c r="BK156" s="34"/>
      <c r="BP156" s="5"/>
      <c r="BQ156" s="5"/>
      <c r="BR156" s="3"/>
      <c r="BS156" s="34"/>
      <c r="BX156" s="5"/>
      <c r="BY156" s="5"/>
      <c r="BZ156" s="3"/>
      <c r="CA156" s="34"/>
      <c r="CF156" s="5"/>
      <c r="CH156" s="3"/>
      <c r="CI156" s="34"/>
      <c r="CN156" s="5"/>
      <c r="CO156" s="5"/>
      <c r="CP156" s="3"/>
      <c r="CQ156" s="34"/>
      <c r="CV156" s="5"/>
      <c r="CW156" s="5"/>
      <c r="CX156" s="3"/>
      <c r="CY156" s="34"/>
      <c r="DD156" s="5"/>
      <c r="DE156" s="5"/>
      <c r="DF156" s="3"/>
      <c r="DG156" s="34"/>
      <c r="DL156" s="5"/>
      <c r="DM156" s="5"/>
      <c r="DN156" s="3"/>
      <c r="DO156" s="34"/>
      <c r="DT156" s="5"/>
      <c r="DU156" s="5"/>
      <c r="DV156" s="3"/>
      <c r="DW156" s="34"/>
      <c r="EB156" s="5"/>
      <c r="EC156" s="5"/>
      <c r="ED156" s="3"/>
      <c r="EE156" s="34"/>
      <c r="EJ156" s="5"/>
      <c r="EK156" s="5"/>
      <c r="EL156" s="3"/>
      <c r="EM156" s="34"/>
      <c r="ER156" s="5"/>
      <c r="ES156" s="5"/>
      <c r="ET156" s="3"/>
      <c r="EU156" s="34"/>
      <c r="EZ156" s="5"/>
      <c r="FA156" s="5"/>
      <c r="FB156" s="3"/>
      <c r="FC156" s="34"/>
      <c r="FH156" s="5"/>
      <c r="FJ156" s="3"/>
      <c r="FK156" s="34"/>
      <c r="FP156" s="5"/>
      <c r="FQ156" s="5"/>
      <c r="FR156" s="3"/>
      <c r="FS156" s="34"/>
      <c r="FX156" s="5"/>
      <c r="FY156" s="5"/>
      <c r="FZ156" s="3"/>
      <c r="GA156" s="34"/>
      <c r="GF156" s="5"/>
      <c r="GG156" s="5"/>
      <c r="GH156" s="3"/>
      <c r="GI156" s="34"/>
      <c r="GN156" s="5"/>
      <c r="GO156" s="5"/>
      <c r="GP156" s="3"/>
      <c r="GQ156" s="34"/>
      <c r="GV156" s="5"/>
      <c r="GW156" s="5"/>
      <c r="GX156" s="3"/>
      <c r="GY156" s="34"/>
      <c r="HD156" s="5"/>
      <c r="HE156" s="5"/>
      <c r="HF156" s="3"/>
      <c r="HG156" s="34"/>
      <c r="HL156" s="5"/>
      <c r="HM156" s="5"/>
      <c r="HN156" s="3"/>
      <c r="HO156" s="34"/>
      <c r="HT156" s="5"/>
      <c r="HU156" s="5"/>
      <c r="HV156" s="3"/>
      <c r="HW156" s="34"/>
      <c r="IB156" s="5"/>
      <c r="IC156" s="5"/>
      <c r="ID156" s="3"/>
      <c r="IE156" s="34"/>
      <c r="IJ156" s="5"/>
    </row>
    <row r="157" spans="6:244" s="1" customFormat="1" ht="13.5">
      <c r="F157" s="3"/>
      <c r="G157" s="34"/>
      <c r="L157" s="5"/>
      <c r="M157" s="5"/>
      <c r="N157" s="3"/>
      <c r="O157" s="34"/>
      <c r="T157" s="5"/>
      <c r="U157" s="5"/>
      <c r="V157" s="3"/>
      <c r="W157" s="34"/>
      <c r="AB157" s="5"/>
      <c r="AC157" s="5"/>
      <c r="AD157" s="3"/>
      <c r="AE157" s="34"/>
      <c r="AJ157" s="5"/>
      <c r="AK157" s="5"/>
      <c r="AL157" s="3"/>
      <c r="AM157" s="34"/>
      <c r="AR157" s="5"/>
      <c r="AS157" s="5"/>
      <c r="AT157" s="3"/>
      <c r="AU157" s="34"/>
      <c r="AZ157" s="5"/>
      <c r="BA157" s="5"/>
      <c r="BB157" s="3"/>
      <c r="BC157" s="34"/>
      <c r="BH157" s="5"/>
      <c r="BI157" s="5"/>
      <c r="BJ157" s="3"/>
      <c r="BK157" s="34"/>
      <c r="BP157" s="5"/>
      <c r="BQ157" s="5"/>
      <c r="BR157" s="3"/>
      <c r="BS157" s="34"/>
      <c r="BX157" s="5"/>
      <c r="BY157" s="5"/>
      <c r="BZ157" s="3"/>
      <c r="CA157" s="34"/>
      <c r="CF157" s="5"/>
      <c r="CH157" s="3"/>
      <c r="CI157" s="34"/>
      <c r="CN157" s="5"/>
      <c r="CO157" s="5"/>
      <c r="CP157" s="3"/>
      <c r="CQ157" s="34"/>
      <c r="CV157" s="5"/>
      <c r="CW157" s="5"/>
      <c r="CX157" s="3"/>
      <c r="CY157" s="34"/>
      <c r="DD157" s="5"/>
      <c r="DE157" s="5"/>
      <c r="DF157" s="3"/>
      <c r="DG157" s="34"/>
      <c r="DL157" s="5"/>
      <c r="DM157" s="5"/>
      <c r="DN157" s="3"/>
      <c r="DO157" s="34"/>
      <c r="DT157" s="5"/>
      <c r="DU157" s="5"/>
      <c r="DV157" s="3"/>
      <c r="DW157" s="34"/>
      <c r="EB157" s="5"/>
      <c r="EC157" s="5"/>
      <c r="ED157" s="3"/>
      <c r="EE157" s="34"/>
      <c r="EJ157" s="5"/>
      <c r="EK157" s="5"/>
      <c r="EL157" s="3"/>
      <c r="EM157" s="34"/>
      <c r="ER157" s="5"/>
      <c r="ES157" s="5"/>
      <c r="ET157" s="3"/>
      <c r="EU157" s="34"/>
      <c r="EZ157" s="5"/>
      <c r="FA157" s="5"/>
      <c r="FB157" s="3"/>
      <c r="FC157" s="34"/>
      <c r="FH157" s="5"/>
      <c r="FJ157" s="3"/>
      <c r="FK157" s="34"/>
      <c r="FP157" s="5"/>
      <c r="FQ157" s="5"/>
      <c r="FR157" s="3"/>
      <c r="FS157" s="34"/>
      <c r="FX157" s="5"/>
      <c r="FY157" s="5"/>
      <c r="FZ157" s="3"/>
      <c r="GA157" s="34"/>
      <c r="GF157" s="5"/>
      <c r="GG157" s="5"/>
      <c r="GH157" s="3"/>
      <c r="GI157" s="34"/>
      <c r="GN157" s="5"/>
      <c r="GO157" s="5"/>
      <c r="GP157" s="3"/>
      <c r="GQ157" s="34"/>
      <c r="GV157" s="5"/>
      <c r="GW157" s="5"/>
      <c r="GX157" s="3"/>
      <c r="GY157" s="34"/>
      <c r="HD157" s="5"/>
      <c r="HE157" s="5"/>
      <c r="HF157" s="3"/>
      <c r="HG157" s="34"/>
      <c r="HL157" s="5"/>
      <c r="HM157" s="5"/>
      <c r="HN157" s="3"/>
      <c r="HO157" s="34"/>
      <c r="HT157" s="5"/>
      <c r="HU157" s="5"/>
      <c r="HV157" s="3"/>
      <c r="HW157" s="34"/>
      <c r="IB157" s="5"/>
      <c r="IC157" s="5"/>
      <c r="ID157" s="3"/>
      <c r="IE157" s="34"/>
      <c r="IJ157" s="5"/>
    </row>
    <row r="158" spans="6:244" s="1" customFormat="1" ht="13.5">
      <c r="F158" s="3"/>
      <c r="G158" s="34"/>
      <c r="L158" s="5"/>
      <c r="M158" s="5"/>
      <c r="N158" s="3"/>
      <c r="O158" s="34"/>
      <c r="T158" s="5"/>
      <c r="U158" s="5"/>
      <c r="V158" s="3"/>
      <c r="W158" s="34"/>
      <c r="AB158" s="5"/>
      <c r="AC158" s="5"/>
      <c r="AD158" s="3"/>
      <c r="AE158" s="34"/>
      <c r="AJ158" s="5"/>
      <c r="AK158" s="5"/>
      <c r="AL158" s="3"/>
      <c r="AM158" s="34"/>
      <c r="AR158" s="5"/>
      <c r="AS158" s="5"/>
      <c r="AT158" s="3"/>
      <c r="AU158" s="34"/>
      <c r="AZ158" s="5"/>
      <c r="BA158" s="5"/>
      <c r="BB158" s="3"/>
      <c r="BC158" s="34"/>
      <c r="BH158" s="5"/>
      <c r="BI158" s="5"/>
      <c r="BJ158" s="3"/>
      <c r="BK158" s="34"/>
      <c r="BP158" s="5"/>
      <c r="BQ158" s="5"/>
      <c r="BR158" s="3"/>
      <c r="BS158" s="34"/>
      <c r="BX158" s="5"/>
      <c r="BY158" s="5"/>
      <c r="BZ158" s="3"/>
      <c r="CA158" s="34"/>
      <c r="CF158" s="5"/>
      <c r="CH158" s="3"/>
      <c r="CI158" s="34"/>
      <c r="CN158" s="5"/>
      <c r="CO158" s="5"/>
      <c r="CP158" s="3"/>
      <c r="CQ158" s="34"/>
      <c r="CV158" s="5"/>
      <c r="CW158" s="5"/>
      <c r="CX158" s="3"/>
      <c r="CY158" s="34"/>
      <c r="DD158" s="5"/>
      <c r="DE158" s="5"/>
      <c r="DF158" s="3"/>
      <c r="DG158" s="34"/>
      <c r="DL158" s="5"/>
      <c r="DM158" s="5"/>
      <c r="DN158" s="3"/>
      <c r="DO158" s="34"/>
      <c r="DT158" s="5"/>
      <c r="DU158" s="5"/>
      <c r="DV158" s="3"/>
      <c r="DW158" s="34"/>
      <c r="EB158" s="5"/>
      <c r="EC158" s="5"/>
      <c r="ED158" s="3"/>
      <c r="EE158" s="34"/>
      <c r="EJ158" s="5"/>
      <c r="EK158" s="5"/>
      <c r="EL158" s="3"/>
      <c r="EM158" s="34"/>
      <c r="ER158" s="5"/>
      <c r="ES158" s="5"/>
      <c r="ET158" s="3"/>
      <c r="EU158" s="34"/>
      <c r="EZ158" s="5"/>
      <c r="FA158" s="5"/>
      <c r="FB158" s="3"/>
      <c r="FC158" s="34"/>
      <c r="FH158" s="5"/>
      <c r="FJ158" s="3"/>
      <c r="FK158" s="34"/>
      <c r="FP158" s="5"/>
      <c r="FQ158" s="5"/>
      <c r="FR158" s="3"/>
      <c r="FS158" s="34"/>
      <c r="FX158" s="5"/>
      <c r="FY158" s="5"/>
      <c r="FZ158" s="3"/>
      <c r="GA158" s="34"/>
      <c r="GF158" s="5"/>
      <c r="GG158" s="5"/>
      <c r="GH158" s="3"/>
      <c r="GI158" s="34"/>
      <c r="GN158" s="5"/>
      <c r="GO158" s="5"/>
      <c r="GP158" s="3"/>
      <c r="GQ158" s="34"/>
      <c r="GV158" s="5"/>
      <c r="GW158" s="5"/>
      <c r="GX158" s="3"/>
      <c r="GY158" s="34"/>
      <c r="HD158" s="5"/>
      <c r="HE158" s="5"/>
      <c r="HF158" s="3"/>
      <c r="HG158" s="34"/>
      <c r="HL158" s="5"/>
      <c r="HM158" s="5"/>
      <c r="HN158" s="3"/>
      <c r="HO158" s="34"/>
      <c r="HT158" s="5"/>
      <c r="HU158" s="5"/>
      <c r="HV158" s="3"/>
      <c r="HW158" s="34"/>
      <c r="IB158" s="5"/>
      <c r="IC158" s="5"/>
      <c r="ID158" s="3"/>
      <c r="IE158" s="34"/>
      <c r="IJ158" s="5"/>
    </row>
    <row r="159" spans="6:244" s="1" customFormat="1" ht="13.5">
      <c r="F159" s="3"/>
      <c r="G159" s="34"/>
      <c r="L159" s="5"/>
      <c r="M159" s="5"/>
      <c r="N159" s="3"/>
      <c r="O159" s="34"/>
      <c r="T159" s="5"/>
      <c r="U159" s="5"/>
      <c r="V159" s="3"/>
      <c r="W159" s="34"/>
      <c r="AB159" s="5"/>
      <c r="AC159" s="5"/>
      <c r="AD159" s="3"/>
      <c r="AE159" s="34"/>
      <c r="AJ159" s="5"/>
      <c r="AK159" s="5"/>
      <c r="AL159" s="3"/>
      <c r="AM159" s="34"/>
      <c r="AR159" s="5"/>
      <c r="AS159" s="5"/>
      <c r="AT159" s="3"/>
      <c r="AU159" s="34"/>
      <c r="AZ159" s="5"/>
      <c r="BA159" s="5"/>
      <c r="BB159" s="3"/>
      <c r="BC159" s="34"/>
      <c r="BH159" s="5"/>
      <c r="BI159" s="5"/>
      <c r="BJ159" s="3"/>
      <c r="BK159" s="34"/>
      <c r="BP159" s="5"/>
      <c r="BQ159" s="5"/>
      <c r="BR159" s="3"/>
      <c r="BS159" s="34"/>
      <c r="BX159" s="5"/>
      <c r="BY159" s="5"/>
      <c r="BZ159" s="3"/>
      <c r="CA159" s="34"/>
      <c r="CF159" s="5"/>
      <c r="CH159" s="3"/>
      <c r="CI159" s="34"/>
      <c r="CN159" s="5"/>
      <c r="CO159" s="5"/>
      <c r="CP159" s="3"/>
      <c r="CQ159" s="34"/>
      <c r="CV159" s="5"/>
      <c r="CW159" s="5"/>
      <c r="CX159" s="3"/>
      <c r="CY159" s="34"/>
      <c r="DD159" s="5"/>
      <c r="DE159" s="5"/>
      <c r="DF159" s="3"/>
      <c r="DG159" s="34"/>
      <c r="DL159" s="5"/>
      <c r="DM159" s="5"/>
      <c r="DN159" s="3"/>
      <c r="DO159" s="34"/>
      <c r="DT159" s="5"/>
      <c r="DU159" s="5"/>
      <c r="DV159" s="3"/>
      <c r="DW159" s="34"/>
      <c r="EB159" s="5"/>
      <c r="EC159" s="5"/>
      <c r="ED159" s="3"/>
      <c r="EE159" s="34"/>
      <c r="EJ159" s="5"/>
      <c r="EK159" s="5"/>
      <c r="EL159" s="3"/>
      <c r="EM159" s="34"/>
      <c r="ER159" s="5"/>
      <c r="ES159" s="5"/>
      <c r="ET159" s="3"/>
      <c r="EU159" s="34"/>
      <c r="EZ159" s="5"/>
      <c r="FA159" s="5"/>
      <c r="FB159" s="3"/>
      <c r="FC159" s="34"/>
      <c r="FH159" s="5"/>
      <c r="FJ159" s="3"/>
      <c r="FK159" s="34"/>
      <c r="FP159" s="5"/>
      <c r="FQ159" s="5"/>
      <c r="FR159" s="3"/>
      <c r="FS159" s="34"/>
      <c r="FX159" s="5"/>
      <c r="FY159" s="5"/>
      <c r="FZ159" s="3"/>
      <c r="GA159" s="34"/>
      <c r="GF159" s="5"/>
      <c r="GG159" s="5"/>
      <c r="GH159" s="3"/>
      <c r="GI159" s="34"/>
      <c r="GN159" s="5"/>
      <c r="GO159" s="5"/>
      <c r="GP159" s="3"/>
      <c r="GQ159" s="34"/>
      <c r="GV159" s="5"/>
      <c r="GW159" s="5"/>
      <c r="GX159" s="3"/>
      <c r="GY159" s="34"/>
      <c r="HD159" s="5"/>
      <c r="HE159" s="5"/>
      <c r="HF159" s="3"/>
      <c r="HG159" s="34"/>
      <c r="HL159" s="5"/>
      <c r="HM159" s="5"/>
      <c r="HN159" s="3"/>
      <c r="HO159" s="34"/>
      <c r="HT159" s="5"/>
      <c r="HU159" s="5"/>
      <c r="HV159" s="3"/>
      <c r="HW159" s="34"/>
      <c r="IB159" s="5"/>
      <c r="IC159" s="5"/>
      <c r="ID159" s="3"/>
      <c r="IE159" s="34"/>
      <c r="IJ159" s="5"/>
    </row>
    <row r="160" spans="6:244" s="1" customFormat="1" ht="13.5">
      <c r="F160" s="3"/>
      <c r="G160" s="34"/>
      <c r="L160" s="5"/>
      <c r="M160" s="5"/>
      <c r="N160" s="3"/>
      <c r="O160" s="34"/>
      <c r="T160" s="5"/>
      <c r="U160" s="5"/>
      <c r="V160" s="3"/>
      <c r="W160" s="34"/>
      <c r="AB160" s="5"/>
      <c r="AC160" s="5"/>
      <c r="AD160" s="3"/>
      <c r="AE160" s="34"/>
      <c r="AJ160" s="5"/>
      <c r="AK160" s="5"/>
      <c r="AL160" s="3"/>
      <c r="AM160" s="34"/>
      <c r="AR160" s="5"/>
      <c r="AS160" s="5"/>
      <c r="AT160" s="3"/>
      <c r="AU160" s="34"/>
      <c r="AZ160" s="5"/>
      <c r="BA160" s="5"/>
      <c r="BB160" s="3"/>
      <c r="BC160" s="34"/>
      <c r="BH160" s="5"/>
      <c r="BI160" s="5"/>
      <c r="BJ160" s="3"/>
      <c r="BK160" s="34"/>
      <c r="BP160" s="5"/>
      <c r="BQ160" s="5"/>
      <c r="BR160" s="3"/>
      <c r="BS160" s="34"/>
      <c r="BX160" s="5"/>
      <c r="BY160" s="5"/>
      <c r="BZ160" s="3"/>
      <c r="CA160" s="34"/>
      <c r="CF160" s="5"/>
      <c r="CH160" s="3"/>
      <c r="CI160" s="34"/>
      <c r="CN160" s="5"/>
      <c r="CO160" s="5"/>
      <c r="CP160" s="3"/>
      <c r="CQ160" s="34"/>
      <c r="CV160" s="5"/>
      <c r="CW160" s="5"/>
      <c r="CX160" s="3"/>
      <c r="CY160" s="34"/>
      <c r="DD160" s="5"/>
      <c r="DE160" s="5"/>
      <c r="DF160" s="3"/>
      <c r="DG160" s="34"/>
      <c r="DL160" s="5"/>
      <c r="DM160" s="5"/>
      <c r="DN160" s="3"/>
      <c r="DO160" s="34"/>
      <c r="DT160" s="5"/>
      <c r="DU160" s="5"/>
      <c r="DV160" s="3"/>
      <c r="DW160" s="34"/>
      <c r="EB160" s="5"/>
      <c r="EC160" s="5"/>
      <c r="ED160" s="3"/>
      <c r="EE160" s="34"/>
      <c r="EJ160" s="5"/>
      <c r="EK160" s="5"/>
      <c r="EL160" s="3"/>
      <c r="EM160" s="34"/>
      <c r="ER160" s="5"/>
      <c r="ES160" s="5"/>
      <c r="ET160" s="3"/>
      <c r="EU160" s="34"/>
      <c r="EZ160" s="5"/>
      <c r="FA160" s="5"/>
      <c r="FB160" s="3"/>
      <c r="FC160" s="34"/>
      <c r="FH160" s="5"/>
      <c r="FJ160" s="3"/>
      <c r="FK160" s="34"/>
      <c r="FP160" s="5"/>
      <c r="FQ160" s="5"/>
      <c r="FR160" s="3"/>
      <c r="FS160" s="34"/>
      <c r="FX160" s="5"/>
      <c r="FY160" s="5"/>
      <c r="FZ160" s="3"/>
      <c r="GA160" s="34"/>
      <c r="GF160" s="5"/>
      <c r="GG160" s="5"/>
      <c r="GH160" s="3"/>
      <c r="GI160" s="34"/>
      <c r="GN160" s="5"/>
      <c r="GO160" s="5"/>
      <c r="GP160" s="3"/>
      <c r="GQ160" s="34"/>
      <c r="GV160" s="5"/>
      <c r="GW160" s="5"/>
      <c r="GX160" s="3"/>
      <c r="GY160" s="34"/>
      <c r="HD160" s="5"/>
      <c r="HE160" s="5"/>
      <c r="HF160" s="3"/>
      <c r="HG160" s="34"/>
      <c r="HL160" s="5"/>
      <c r="HM160" s="5"/>
      <c r="HN160" s="3"/>
      <c r="HO160" s="34"/>
      <c r="HT160" s="5"/>
      <c r="HU160" s="5"/>
      <c r="HV160" s="3"/>
      <c r="HW160" s="34"/>
      <c r="IB160" s="5"/>
      <c r="IC160" s="5"/>
      <c r="ID160" s="3"/>
      <c r="IE160" s="34"/>
      <c r="IJ160" s="5"/>
    </row>
    <row r="161" spans="6:244" s="1" customFormat="1" ht="13.5">
      <c r="F161" s="3"/>
      <c r="G161" s="34"/>
      <c r="L161" s="5"/>
      <c r="M161" s="5"/>
      <c r="N161" s="3"/>
      <c r="O161" s="34"/>
      <c r="T161" s="5"/>
      <c r="U161" s="5"/>
      <c r="V161" s="3"/>
      <c r="W161" s="34"/>
      <c r="AB161" s="5"/>
      <c r="AC161" s="5"/>
      <c r="AD161" s="3"/>
      <c r="AE161" s="34"/>
      <c r="AJ161" s="5"/>
      <c r="AK161" s="5"/>
      <c r="AL161" s="3"/>
      <c r="AM161" s="34"/>
      <c r="AR161" s="5"/>
      <c r="AS161" s="5"/>
      <c r="AT161" s="3"/>
      <c r="AU161" s="34"/>
      <c r="AZ161" s="5"/>
      <c r="BA161" s="5"/>
      <c r="BB161" s="3"/>
      <c r="BC161" s="34"/>
      <c r="BH161" s="5"/>
      <c r="BI161" s="5"/>
      <c r="BJ161" s="3"/>
      <c r="BK161" s="34"/>
      <c r="BP161" s="5"/>
      <c r="BQ161" s="5"/>
      <c r="BR161" s="3"/>
      <c r="BS161" s="34"/>
      <c r="BX161" s="5"/>
      <c r="BY161" s="5"/>
      <c r="BZ161" s="3"/>
      <c r="CA161" s="34"/>
      <c r="CF161" s="5"/>
      <c r="CH161" s="3"/>
      <c r="CI161" s="34"/>
      <c r="CN161" s="5"/>
      <c r="CO161" s="5"/>
      <c r="CP161" s="3"/>
      <c r="CQ161" s="34"/>
      <c r="CV161" s="5"/>
      <c r="CW161" s="5"/>
      <c r="CX161" s="3"/>
      <c r="CY161" s="34"/>
      <c r="DD161" s="5"/>
      <c r="DE161" s="5"/>
      <c r="DF161" s="3"/>
      <c r="DG161" s="34"/>
      <c r="DL161" s="5"/>
      <c r="DM161" s="5"/>
      <c r="DN161" s="3"/>
      <c r="DO161" s="34"/>
      <c r="DT161" s="5"/>
      <c r="DU161" s="5"/>
      <c r="DV161" s="3"/>
      <c r="DW161" s="34"/>
      <c r="EB161" s="5"/>
      <c r="EC161" s="5"/>
      <c r="ED161" s="3"/>
      <c r="EE161" s="34"/>
      <c r="EJ161" s="5"/>
      <c r="EK161" s="5"/>
      <c r="EL161" s="3"/>
      <c r="EM161" s="34"/>
      <c r="ER161" s="5"/>
      <c r="ES161" s="5"/>
      <c r="ET161" s="3"/>
      <c r="EU161" s="34"/>
      <c r="EZ161" s="5"/>
      <c r="FA161" s="5"/>
      <c r="FB161" s="3"/>
      <c r="FC161" s="34"/>
      <c r="FH161" s="5"/>
      <c r="FJ161" s="3"/>
      <c r="FK161" s="34"/>
      <c r="FP161" s="5"/>
      <c r="FQ161" s="5"/>
      <c r="FR161" s="3"/>
      <c r="FS161" s="34"/>
      <c r="FX161" s="5"/>
      <c r="FY161" s="5"/>
      <c r="FZ161" s="3"/>
      <c r="GA161" s="34"/>
      <c r="GF161" s="5"/>
      <c r="GG161" s="5"/>
      <c r="GH161" s="3"/>
      <c r="GI161" s="34"/>
      <c r="GN161" s="5"/>
      <c r="GO161" s="5"/>
      <c r="GP161" s="3"/>
      <c r="GQ161" s="34"/>
      <c r="GV161" s="5"/>
      <c r="GW161" s="5"/>
      <c r="GX161" s="3"/>
      <c r="GY161" s="34"/>
      <c r="HD161" s="5"/>
      <c r="HE161" s="5"/>
      <c r="HF161" s="3"/>
      <c r="HG161" s="34"/>
      <c r="HL161" s="5"/>
      <c r="HM161" s="5"/>
      <c r="HN161" s="3"/>
      <c r="HO161" s="34"/>
      <c r="HT161" s="5"/>
      <c r="HU161" s="5"/>
      <c r="HV161" s="3"/>
      <c r="HW161" s="34"/>
      <c r="IB161" s="5"/>
      <c r="IC161" s="5"/>
      <c r="ID161" s="3"/>
      <c r="IE161" s="34"/>
      <c r="IJ161" s="5"/>
    </row>
    <row r="162" spans="6:244" s="1" customFormat="1" ht="13.5">
      <c r="F162" s="3"/>
      <c r="G162" s="34"/>
      <c r="L162" s="5"/>
      <c r="M162" s="5"/>
      <c r="N162" s="3"/>
      <c r="O162" s="34"/>
      <c r="T162" s="5"/>
      <c r="U162" s="5"/>
      <c r="V162" s="3"/>
      <c r="W162" s="34"/>
      <c r="AB162" s="5"/>
      <c r="AC162" s="5"/>
      <c r="AD162" s="3"/>
      <c r="AE162" s="34"/>
      <c r="AJ162" s="5"/>
      <c r="AK162" s="5"/>
      <c r="AL162" s="3"/>
      <c r="AM162" s="34"/>
      <c r="AR162" s="5"/>
      <c r="AS162" s="5"/>
      <c r="AT162" s="3"/>
      <c r="AU162" s="34"/>
      <c r="AZ162" s="5"/>
      <c r="BA162" s="5"/>
      <c r="BB162" s="3"/>
      <c r="BC162" s="34"/>
      <c r="BH162" s="5"/>
      <c r="BI162" s="5"/>
      <c r="BJ162" s="3"/>
      <c r="BK162" s="34"/>
      <c r="BP162" s="5"/>
      <c r="BQ162" s="5"/>
      <c r="BR162" s="3"/>
      <c r="BS162" s="34"/>
      <c r="BX162" s="5"/>
      <c r="BY162" s="5"/>
      <c r="BZ162" s="3"/>
      <c r="CA162" s="34"/>
      <c r="CF162" s="5"/>
      <c r="CH162" s="3"/>
      <c r="CI162" s="34"/>
      <c r="CN162" s="5"/>
      <c r="CO162" s="5"/>
      <c r="CP162" s="3"/>
      <c r="CQ162" s="34"/>
      <c r="CV162" s="5"/>
      <c r="CW162" s="5"/>
      <c r="CX162" s="3"/>
      <c r="CY162" s="34"/>
      <c r="DD162" s="5"/>
      <c r="DE162" s="5"/>
      <c r="DF162" s="3"/>
      <c r="DG162" s="34"/>
      <c r="DL162" s="5"/>
      <c r="DM162" s="5"/>
      <c r="DN162" s="3"/>
      <c r="DO162" s="34"/>
      <c r="DT162" s="5"/>
      <c r="DU162" s="5"/>
      <c r="DV162" s="3"/>
      <c r="DW162" s="34"/>
      <c r="EB162" s="5"/>
      <c r="EC162" s="5"/>
      <c r="ED162" s="3"/>
      <c r="EE162" s="34"/>
      <c r="EJ162" s="5"/>
      <c r="EK162" s="5"/>
      <c r="EL162" s="3"/>
      <c r="EM162" s="34"/>
      <c r="ER162" s="5"/>
      <c r="ES162" s="5"/>
      <c r="ET162" s="3"/>
      <c r="EU162" s="34"/>
      <c r="EZ162" s="5"/>
      <c r="FA162" s="5"/>
      <c r="FB162" s="3"/>
      <c r="FC162" s="34"/>
      <c r="FH162" s="5"/>
      <c r="FJ162" s="3"/>
      <c r="FK162" s="34"/>
      <c r="FP162" s="5"/>
      <c r="FQ162" s="5"/>
      <c r="FR162" s="3"/>
      <c r="FS162" s="34"/>
      <c r="FX162" s="5"/>
      <c r="FY162" s="5"/>
      <c r="FZ162" s="3"/>
      <c r="GA162" s="34"/>
      <c r="GF162" s="5"/>
      <c r="GG162" s="5"/>
      <c r="GH162" s="3"/>
      <c r="GI162" s="34"/>
      <c r="GN162" s="5"/>
      <c r="GO162" s="5"/>
      <c r="GP162" s="3"/>
      <c r="GQ162" s="34"/>
      <c r="GV162" s="5"/>
      <c r="GW162" s="5"/>
      <c r="GX162" s="3"/>
      <c r="GY162" s="34"/>
      <c r="HD162" s="5"/>
      <c r="HE162" s="5"/>
      <c r="HF162" s="3"/>
      <c r="HG162" s="34"/>
      <c r="HL162" s="5"/>
      <c r="HM162" s="5"/>
      <c r="HN162" s="3"/>
      <c r="HO162" s="34"/>
      <c r="HT162" s="5"/>
      <c r="HU162" s="5"/>
      <c r="HV162" s="3"/>
      <c r="HW162" s="34"/>
      <c r="IB162" s="5"/>
      <c r="IC162" s="5"/>
      <c r="ID162" s="3"/>
      <c r="IE162" s="34"/>
      <c r="IJ162" s="5"/>
    </row>
    <row r="163" spans="6:244" s="1" customFormat="1" ht="13.5">
      <c r="F163" s="3"/>
      <c r="G163" s="34"/>
      <c r="L163" s="5"/>
      <c r="M163" s="5"/>
      <c r="N163" s="3"/>
      <c r="O163" s="34"/>
      <c r="T163" s="5"/>
      <c r="U163" s="5"/>
      <c r="V163" s="3"/>
      <c r="W163" s="34"/>
      <c r="AB163" s="5"/>
      <c r="AC163" s="5"/>
      <c r="AD163" s="3"/>
      <c r="AE163" s="34"/>
      <c r="AJ163" s="5"/>
      <c r="AK163" s="5"/>
      <c r="AL163" s="3"/>
      <c r="AM163" s="34"/>
      <c r="AR163" s="5"/>
      <c r="AS163" s="5"/>
      <c r="AT163" s="3"/>
      <c r="AU163" s="34"/>
      <c r="AZ163" s="5"/>
      <c r="BA163" s="5"/>
      <c r="BB163" s="3"/>
      <c r="BC163" s="34"/>
      <c r="BH163" s="5"/>
      <c r="BI163" s="5"/>
      <c r="BJ163" s="3"/>
      <c r="BK163" s="34"/>
      <c r="BP163" s="5"/>
      <c r="BQ163" s="5"/>
      <c r="BR163" s="3"/>
      <c r="BS163" s="34"/>
      <c r="BX163" s="5"/>
      <c r="BY163" s="5"/>
      <c r="BZ163" s="3"/>
      <c r="CA163" s="34"/>
      <c r="CF163" s="5"/>
      <c r="CH163" s="3"/>
      <c r="CI163" s="34"/>
      <c r="CN163" s="5"/>
      <c r="CO163" s="5"/>
      <c r="CP163" s="3"/>
      <c r="CQ163" s="34"/>
      <c r="CV163" s="5"/>
      <c r="CW163" s="5"/>
      <c r="CX163" s="3"/>
      <c r="CY163" s="34"/>
      <c r="DD163" s="5"/>
      <c r="DE163" s="5"/>
      <c r="DF163" s="3"/>
      <c r="DG163" s="34"/>
      <c r="DL163" s="5"/>
      <c r="DM163" s="5"/>
      <c r="DN163" s="3"/>
      <c r="DO163" s="34"/>
      <c r="DT163" s="5"/>
      <c r="DU163" s="5"/>
      <c r="DV163" s="3"/>
      <c r="DW163" s="34"/>
      <c r="EB163" s="5"/>
      <c r="EC163" s="5"/>
      <c r="ED163" s="3"/>
      <c r="EE163" s="34"/>
      <c r="EJ163" s="5"/>
      <c r="EK163" s="5"/>
      <c r="EL163" s="3"/>
      <c r="EM163" s="34"/>
      <c r="ER163" s="5"/>
      <c r="ES163" s="5"/>
      <c r="ET163" s="3"/>
      <c r="EU163" s="34"/>
      <c r="EZ163" s="5"/>
      <c r="FA163" s="5"/>
      <c r="FB163" s="3"/>
      <c r="FC163" s="34"/>
      <c r="FH163" s="5"/>
      <c r="FJ163" s="3"/>
      <c r="FK163" s="34"/>
      <c r="FP163" s="5"/>
      <c r="FQ163" s="5"/>
      <c r="FR163" s="3"/>
      <c r="FS163" s="34"/>
      <c r="FX163" s="5"/>
      <c r="FY163" s="5"/>
      <c r="FZ163" s="3"/>
      <c r="GA163" s="34"/>
      <c r="GF163" s="5"/>
      <c r="GG163" s="5"/>
      <c r="GH163" s="3"/>
      <c r="GI163" s="34"/>
      <c r="GN163" s="5"/>
      <c r="GO163" s="5"/>
      <c r="GP163" s="3"/>
      <c r="GQ163" s="34"/>
      <c r="GV163" s="5"/>
      <c r="GW163" s="5"/>
      <c r="GX163" s="3"/>
      <c r="GY163" s="34"/>
      <c r="HD163" s="5"/>
      <c r="HE163" s="5"/>
      <c r="HF163" s="3"/>
      <c r="HG163" s="34"/>
      <c r="HL163" s="5"/>
      <c r="HM163" s="5"/>
      <c r="HN163" s="3"/>
      <c r="HO163" s="34"/>
      <c r="HT163" s="5"/>
      <c r="HU163" s="5"/>
      <c r="HV163" s="3"/>
      <c r="HW163" s="34"/>
      <c r="IB163" s="5"/>
      <c r="IC163" s="5"/>
      <c r="ID163" s="3"/>
      <c r="IE163" s="34"/>
      <c r="IJ163" s="5"/>
    </row>
    <row r="164" spans="6:244" s="1" customFormat="1" ht="13.5">
      <c r="F164" s="3"/>
      <c r="G164" s="34"/>
      <c r="L164" s="5"/>
      <c r="M164" s="5"/>
      <c r="N164" s="3"/>
      <c r="O164" s="34"/>
      <c r="T164" s="5"/>
      <c r="U164" s="5"/>
      <c r="V164" s="3"/>
      <c r="W164" s="34"/>
      <c r="AB164" s="5"/>
      <c r="AC164" s="5"/>
      <c r="AD164" s="3"/>
      <c r="AE164" s="34"/>
      <c r="AJ164" s="5"/>
      <c r="AK164" s="5"/>
      <c r="AL164" s="3"/>
      <c r="AM164" s="34"/>
      <c r="AR164" s="5"/>
      <c r="AS164" s="5"/>
      <c r="AT164" s="3"/>
      <c r="AU164" s="34"/>
      <c r="AZ164" s="5"/>
      <c r="BA164" s="5"/>
      <c r="BB164" s="3"/>
      <c r="BC164" s="34"/>
      <c r="BH164" s="5"/>
      <c r="BI164" s="5"/>
      <c r="BJ164" s="3"/>
      <c r="BK164" s="34"/>
      <c r="BP164" s="5"/>
      <c r="BQ164" s="5"/>
      <c r="BR164" s="3"/>
      <c r="BS164" s="34"/>
      <c r="BX164" s="5"/>
      <c r="BY164" s="5"/>
      <c r="BZ164" s="3"/>
      <c r="CA164" s="34"/>
      <c r="CF164" s="5"/>
      <c r="CH164" s="3"/>
      <c r="CI164" s="34"/>
      <c r="CN164" s="5"/>
      <c r="CO164" s="5"/>
      <c r="CP164" s="3"/>
      <c r="CQ164" s="34"/>
      <c r="CV164" s="5"/>
      <c r="CW164" s="5"/>
      <c r="CX164" s="3"/>
      <c r="CY164" s="34"/>
      <c r="DD164" s="5"/>
      <c r="DE164" s="5"/>
      <c r="DF164" s="3"/>
      <c r="DG164" s="34"/>
      <c r="DL164" s="5"/>
      <c r="DM164" s="5"/>
      <c r="DN164" s="3"/>
      <c r="DO164" s="34"/>
      <c r="DT164" s="5"/>
      <c r="DU164" s="5"/>
      <c r="DV164" s="3"/>
      <c r="DW164" s="34"/>
      <c r="EB164" s="5"/>
      <c r="EC164" s="5"/>
      <c r="ED164" s="3"/>
      <c r="EE164" s="34"/>
      <c r="EJ164" s="5"/>
      <c r="EK164" s="5"/>
      <c r="EL164" s="3"/>
      <c r="EM164" s="34"/>
      <c r="ER164" s="5"/>
      <c r="ES164" s="5"/>
      <c r="ET164" s="3"/>
      <c r="EU164" s="34"/>
      <c r="EZ164" s="5"/>
      <c r="FA164" s="5"/>
      <c r="FB164" s="3"/>
      <c r="FC164" s="34"/>
      <c r="FH164" s="5"/>
      <c r="FJ164" s="3"/>
      <c r="FK164" s="34"/>
      <c r="FP164" s="5"/>
      <c r="FQ164" s="5"/>
      <c r="FR164" s="3"/>
      <c r="FS164" s="34"/>
      <c r="FX164" s="5"/>
      <c r="FY164" s="5"/>
      <c r="FZ164" s="3"/>
      <c r="GA164" s="34"/>
      <c r="GF164" s="5"/>
      <c r="GG164" s="5"/>
      <c r="GH164" s="3"/>
      <c r="GI164" s="34"/>
      <c r="GN164" s="5"/>
      <c r="GO164" s="5"/>
      <c r="GP164" s="3"/>
      <c r="GQ164" s="34"/>
      <c r="GV164" s="5"/>
      <c r="GW164" s="5"/>
      <c r="GX164" s="3"/>
      <c r="GY164" s="34"/>
      <c r="HD164" s="5"/>
      <c r="HE164" s="5"/>
      <c r="HF164" s="3"/>
      <c r="HG164" s="34"/>
      <c r="HL164" s="5"/>
      <c r="HM164" s="5"/>
      <c r="HN164" s="3"/>
      <c r="HO164" s="34"/>
      <c r="HT164" s="5"/>
      <c r="HU164" s="5"/>
      <c r="HV164" s="3"/>
      <c r="HW164" s="34"/>
      <c r="IB164" s="5"/>
      <c r="IC164" s="5"/>
      <c r="ID164" s="3"/>
      <c r="IE164" s="34"/>
      <c r="IJ164" s="5"/>
    </row>
    <row r="165" spans="6:244" s="1" customFormat="1" ht="13.5">
      <c r="F165" s="3"/>
      <c r="G165" s="34"/>
      <c r="L165" s="5"/>
      <c r="M165" s="5"/>
      <c r="N165" s="3"/>
      <c r="O165" s="34"/>
      <c r="T165" s="5"/>
      <c r="U165" s="5"/>
      <c r="V165" s="3"/>
      <c r="W165" s="34"/>
      <c r="AB165" s="5"/>
      <c r="AC165" s="5"/>
      <c r="AD165" s="3"/>
      <c r="AE165" s="34"/>
      <c r="AJ165" s="5"/>
      <c r="AK165" s="5"/>
      <c r="AL165" s="3"/>
      <c r="AM165" s="34"/>
      <c r="AR165" s="5"/>
      <c r="AS165" s="5"/>
      <c r="AT165" s="3"/>
      <c r="AU165" s="34"/>
      <c r="AZ165" s="5"/>
      <c r="BA165" s="5"/>
      <c r="BB165" s="3"/>
      <c r="BC165" s="34"/>
      <c r="BH165" s="5"/>
      <c r="BI165" s="5"/>
      <c r="BJ165" s="3"/>
      <c r="BK165" s="34"/>
      <c r="BP165" s="5"/>
      <c r="BQ165" s="5"/>
      <c r="BR165" s="3"/>
      <c r="BS165" s="34"/>
      <c r="BX165" s="5"/>
      <c r="BY165" s="5"/>
      <c r="BZ165" s="3"/>
      <c r="CA165" s="34"/>
      <c r="CF165" s="5"/>
      <c r="CH165" s="3"/>
      <c r="CI165" s="34"/>
      <c r="CN165" s="5"/>
      <c r="CO165" s="5"/>
      <c r="CP165" s="3"/>
      <c r="CQ165" s="34"/>
      <c r="CV165" s="5"/>
      <c r="CW165" s="5"/>
      <c r="CX165" s="3"/>
      <c r="CY165" s="34"/>
      <c r="DD165" s="5"/>
      <c r="DE165" s="5"/>
      <c r="DF165" s="3"/>
      <c r="DG165" s="34"/>
      <c r="DL165" s="5"/>
      <c r="DM165" s="5"/>
      <c r="DN165" s="3"/>
      <c r="DO165" s="34"/>
      <c r="DT165" s="5"/>
      <c r="DU165" s="5"/>
      <c r="DV165" s="3"/>
      <c r="DW165" s="34"/>
      <c r="EB165" s="5"/>
      <c r="EC165" s="5"/>
      <c r="ED165" s="3"/>
      <c r="EE165" s="34"/>
      <c r="EJ165" s="5"/>
      <c r="EK165" s="5"/>
      <c r="EL165" s="3"/>
      <c r="EM165" s="34"/>
      <c r="ER165" s="5"/>
      <c r="ES165" s="5"/>
      <c r="ET165" s="3"/>
      <c r="EU165" s="34"/>
      <c r="EZ165" s="5"/>
      <c r="FA165" s="5"/>
      <c r="FB165" s="3"/>
      <c r="FC165" s="34"/>
      <c r="FH165" s="5"/>
      <c r="FJ165" s="3"/>
      <c r="FK165" s="34"/>
      <c r="FP165" s="5"/>
      <c r="FQ165" s="5"/>
      <c r="FR165" s="3"/>
      <c r="FS165" s="34"/>
      <c r="FX165" s="5"/>
      <c r="FY165" s="5"/>
      <c r="FZ165" s="3"/>
      <c r="GA165" s="34"/>
      <c r="GF165" s="5"/>
      <c r="GG165" s="5"/>
      <c r="GH165" s="3"/>
      <c r="GI165" s="34"/>
      <c r="GN165" s="5"/>
      <c r="GO165" s="5"/>
      <c r="GP165" s="3"/>
      <c r="GQ165" s="34"/>
      <c r="GV165" s="5"/>
      <c r="GW165" s="5"/>
      <c r="GX165" s="3"/>
      <c r="GY165" s="34"/>
      <c r="HD165" s="5"/>
      <c r="HE165" s="5"/>
      <c r="HF165" s="3"/>
      <c r="HG165" s="34"/>
      <c r="HL165" s="5"/>
      <c r="HM165" s="5"/>
      <c r="HN165" s="3"/>
      <c r="HO165" s="34"/>
      <c r="HT165" s="5"/>
      <c r="HU165" s="5"/>
      <c r="HV165" s="3"/>
      <c r="HW165" s="34"/>
      <c r="IB165" s="5"/>
      <c r="IC165" s="5"/>
      <c r="ID165" s="3"/>
      <c r="IE165" s="34"/>
      <c r="IJ165" s="5"/>
    </row>
    <row r="166" spans="6:244" s="1" customFormat="1" ht="13.5">
      <c r="F166" s="3"/>
      <c r="G166" s="34"/>
      <c r="L166" s="5"/>
      <c r="M166" s="5"/>
      <c r="N166" s="3"/>
      <c r="O166" s="34"/>
      <c r="T166" s="5"/>
      <c r="U166" s="5"/>
      <c r="V166" s="3"/>
      <c r="W166" s="34"/>
      <c r="AB166" s="5"/>
      <c r="AC166" s="5"/>
      <c r="AD166" s="3"/>
      <c r="AE166" s="34"/>
      <c r="AJ166" s="5"/>
      <c r="AK166" s="5"/>
      <c r="AL166" s="3"/>
      <c r="AM166" s="34"/>
      <c r="AR166" s="5"/>
      <c r="AS166" s="5"/>
      <c r="AT166" s="3"/>
      <c r="AU166" s="34"/>
      <c r="AZ166" s="5"/>
      <c r="BA166" s="5"/>
      <c r="BB166" s="3"/>
      <c r="BC166" s="34"/>
      <c r="BH166" s="5"/>
      <c r="BI166" s="5"/>
      <c r="BJ166" s="3"/>
      <c r="BK166" s="34"/>
      <c r="BP166" s="5"/>
      <c r="BQ166" s="5"/>
      <c r="BR166" s="3"/>
      <c r="BS166" s="34"/>
      <c r="BX166" s="5"/>
      <c r="BY166" s="5"/>
      <c r="BZ166" s="3"/>
      <c r="CA166" s="34"/>
      <c r="CF166" s="5"/>
      <c r="CH166" s="3"/>
      <c r="CI166" s="34"/>
      <c r="CN166" s="5"/>
      <c r="CO166" s="5"/>
      <c r="CP166" s="3"/>
      <c r="CQ166" s="34"/>
      <c r="CV166" s="5"/>
      <c r="CW166" s="5"/>
      <c r="CX166" s="3"/>
      <c r="CY166" s="34"/>
      <c r="DD166" s="5"/>
      <c r="DE166" s="5"/>
      <c r="DF166" s="3"/>
      <c r="DG166" s="34"/>
      <c r="DL166" s="5"/>
      <c r="DM166" s="5"/>
      <c r="DN166" s="3"/>
      <c r="DO166" s="34"/>
      <c r="DT166" s="5"/>
      <c r="DU166" s="5"/>
      <c r="DV166" s="3"/>
      <c r="DW166" s="34"/>
      <c r="EB166" s="5"/>
      <c r="EC166" s="5"/>
      <c r="ED166" s="3"/>
      <c r="EE166" s="34"/>
      <c r="EJ166" s="5"/>
      <c r="EK166" s="5"/>
      <c r="EL166" s="3"/>
      <c r="EM166" s="34"/>
      <c r="ER166" s="5"/>
      <c r="ES166" s="5"/>
      <c r="ET166" s="3"/>
      <c r="EU166" s="34"/>
      <c r="EZ166" s="5"/>
      <c r="FA166" s="5"/>
      <c r="FB166" s="3"/>
      <c r="FC166" s="34"/>
      <c r="FH166" s="5"/>
      <c r="FJ166" s="3"/>
      <c r="FK166" s="34"/>
      <c r="FP166" s="5"/>
      <c r="FQ166" s="5"/>
      <c r="FR166" s="3"/>
      <c r="FS166" s="34"/>
      <c r="FX166" s="5"/>
      <c r="FY166" s="5"/>
      <c r="FZ166" s="3"/>
      <c r="GA166" s="34"/>
      <c r="GF166" s="5"/>
      <c r="GG166" s="5"/>
      <c r="GH166" s="3"/>
      <c r="GI166" s="34"/>
      <c r="GN166" s="5"/>
      <c r="GO166" s="5"/>
      <c r="GP166" s="3"/>
      <c r="GQ166" s="34"/>
      <c r="GV166" s="5"/>
      <c r="GW166" s="5"/>
      <c r="GX166" s="3"/>
      <c r="GY166" s="34"/>
      <c r="HD166" s="5"/>
      <c r="HE166" s="5"/>
      <c r="HF166" s="3"/>
      <c r="HG166" s="34"/>
      <c r="HL166" s="5"/>
      <c r="HM166" s="5"/>
      <c r="HN166" s="3"/>
      <c r="HO166" s="34"/>
      <c r="HT166" s="5"/>
      <c r="HU166" s="5"/>
      <c r="HV166" s="3"/>
      <c r="HW166" s="34"/>
      <c r="IB166" s="5"/>
      <c r="IC166" s="5"/>
      <c r="ID166" s="3"/>
      <c r="IE166" s="34"/>
      <c r="IJ166" s="5"/>
    </row>
    <row r="167" spans="6:244" s="1" customFormat="1" ht="13.5">
      <c r="F167" s="3"/>
      <c r="G167" s="34"/>
      <c r="L167" s="5"/>
      <c r="M167" s="5"/>
      <c r="N167" s="3"/>
      <c r="O167" s="34"/>
      <c r="T167" s="5"/>
      <c r="U167" s="5"/>
      <c r="V167" s="3"/>
      <c r="W167" s="34"/>
      <c r="AB167" s="5"/>
      <c r="AC167" s="5"/>
      <c r="AD167" s="3"/>
      <c r="AE167" s="34"/>
      <c r="AJ167" s="5"/>
      <c r="AK167" s="5"/>
      <c r="AL167" s="3"/>
      <c r="AM167" s="34"/>
      <c r="AR167" s="5"/>
      <c r="AS167" s="5"/>
      <c r="AT167" s="3"/>
      <c r="AU167" s="34"/>
      <c r="AZ167" s="5"/>
      <c r="BA167" s="5"/>
      <c r="BB167" s="3"/>
      <c r="BC167" s="34"/>
      <c r="BH167" s="5"/>
      <c r="BI167" s="5"/>
      <c r="BJ167" s="3"/>
      <c r="BK167" s="34"/>
      <c r="BP167" s="5"/>
      <c r="BQ167" s="5"/>
      <c r="BR167" s="3"/>
      <c r="BS167" s="34"/>
      <c r="BX167" s="5"/>
      <c r="BY167" s="5"/>
      <c r="BZ167" s="3"/>
      <c r="CA167" s="34"/>
      <c r="CF167" s="5"/>
      <c r="CH167" s="3"/>
      <c r="CI167" s="34"/>
      <c r="CN167" s="5"/>
      <c r="CO167" s="5"/>
      <c r="CP167" s="3"/>
      <c r="CQ167" s="34"/>
      <c r="CV167" s="5"/>
      <c r="CW167" s="5"/>
      <c r="CX167" s="3"/>
      <c r="CY167" s="34"/>
      <c r="DD167" s="5"/>
      <c r="DE167" s="5"/>
      <c r="DF167" s="3"/>
      <c r="DG167" s="34"/>
      <c r="DL167" s="5"/>
      <c r="DM167" s="5"/>
      <c r="DN167" s="3"/>
      <c r="DO167" s="34"/>
      <c r="DT167" s="5"/>
      <c r="DU167" s="5"/>
      <c r="DV167" s="3"/>
      <c r="DW167" s="34"/>
      <c r="EB167" s="5"/>
      <c r="EC167" s="5"/>
      <c r="ED167" s="3"/>
      <c r="EE167" s="34"/>
      <c r="EJ167" s="5"/>
      <c r="EK167" s="5"/>
      <c r="EL167" s="3"/>
      <c r="EM167" s="34"/>
      <c r="ER167" s="5"/>
      <c r="ES167" s="5"/>
      <c r="ET167" s="3"/>
      <c r="EU167" s="34"/>
      <c r="EZ167" s="5"/>
      <c r="FA167" s="5"/>
      <c r="FB167" s="3"/>
      <c r="FC167" s="34"/>
      <c r="FH167" s="5"/>
      <c r="FJ167" s="3"/>
      <c r="FK167" s="34"/>
      <c r="FP167" s="5"/>
      <c r="FQ167" s="5"/>
      <c r="FR167" s="3"/>
      <c r="FS167" s="34"/>
      <c r="FX167" s="5"/>
      <c r="FY167" s="5"/>
      <c r="FZ167" s="3"/>
      <c r="GA167" s="34"/>
      <c r="GF167" s="5"/>
      <c r="GG167" s="5"/>
      <c r="GH167" s="3"/>
      <c r="GI167" s="34"/>
      <c r="GN167" s="5"/>
      <c r="GO167" s="5"/>
      <c r="GP167" s="3"/>
      <c r="GQ167" s="34"/>
      <c r="GV167" s="5"/>
      <c r="GW167" s="5"/>
      <c r="GX167" s="3"/>
      <c r="GY167" s="34"/>
      <c r="HD167" s="5"/>
      <c r="HE167" s="5"/>
      <c r="HF167" s="3"/>
      <c r="HG167" s="34"/>
      <c r="HL167" s="5"/>
      <c r="HM167" s="5"/>
      <c r="HN167" s="3"/>
      <c r="HO167" s="34"/>
      <c r="HT167" s="5"/>
      <c r="HU167" s="5"/>
      <c r="HV167" s="3"/>
      <c r="HW167" s="34"/>
      <c r="IB167" s="5"/>
      <c r="IC167" s="5"/>
      <c r="ID167" s="3"/>
      <c r="IE167" s="34"/>
      <c r="IJ167" s="5"/>
    </row>
    <row r="168" spans="6:244" s="1" customFormat="1" ht="13.5">
      <c r="F168" s="3"/>
      <c r="G168" s="34"/>
      <c r="L168" s="5"/>
      <c r="M168" s="5"/>
      <c r="N168" s="3"/>
      <c r="O168" s="34"/>
      <c r="T168" s="5"/>
      <c r="U168" s="5"/>
      <c r="V168" s="3"/>
      <c r="W168" s="34"/>
      <c r="AB168" s="5"/>
      <c r="AC168" s="5"/>
      <c r="AD168" s="3"/>
      <c r="AE168" s="34"/>
      <c r="AJ168" s="5"/>
      <c r="AK168" s="5"/>
      <c r="AL168" s="3"/>
      <c r="AM168" s="34"/>
      <c r="AR168" s="5"/>
      <c r="AS168" s="5"/>
      <c r="AT168" s="3"/>
      <c r="AU168" s="34"/>
      <c r="AZ168" s="5"/>
      <c r="BA168" s="5"/>
      <c r="BB168" s="3"/>
      <c r="BC168" s="34"/>
      <c r="BH168" s="5"/>
      <c r="BI168" s="5"/>
      <c r="BJ168" s="3"/>
      <c r="BK168" s="34"/>
      <c r="BP168" s="5"/>
      <c r="BQ168" s="5"/>
      <c r="BR168" s="3"/>
      <c r="BS168" s="34"/>
      <c r="BX168" s="5"/>
      <c r="BY168" s="5"/>
      <c r="BZ168" s="3"/>
      <c r="CA168" s="34"/>
      <c r="CF168" s="5"/>
      <c r="CH168" s="3"/>
      <c r="CI168" s="34"/>
      <c r="CN168" s="5"/>
      <c r="CO168" s="5"/>
      <c r="CP168" s="3"/>
      <c r="CQ168" s="34"/>
      <c r="CV168" s="5"/>
      <c r="CW168" s="5"/>
      <c r="CX168" s="3"/>
      <c r="CY168" s="34"/>
      <c r="DD168" s="5"/>
      <c r="DE168" s="5"/>
      <c r="DF168" s="3"/>
      <c r="DG168" s="34"/>
      <c r="DL168" s="5"/>
      <c r="DM168" s="5"/>
      <c r="DN168" s="3"/>
      <c r="DO168" s="34"/>
      <c r="DT168" s="5"/>
      <c r="DU168" s="5"/>
      <c r="DV168" s="3"/>
      <c r="DW168" s="34"/>
      <c r="EB168" s="5"/>
      <c r="EC168" s="5"/>
      <c r="ED168" s="3"/>
      <c r="EE168" s="34"/>
      <c r="EJ168" s="5"/>
      <c r="EK168" s="5"/>
      <c r="EL168" s="3"/>
      <c r="EM168" s="34"/>
      <c r="ER168" s="5"/>
      <c r="ES168" s="5"/>
      <c r="ET168" s="3"/>
      <c r="EU168" s="34"/>
      <c r="EZ168" s="5"/>
      <c r="FA168" s="5"/>
      <c r="FB168" s="3"/>
      <c r="FC168" s="34"/>
      <c r="FH168" s="5"/>
      <c r="FJ168" s="3"/>
      <c r="FK168" s="34"/>
      <c r="FP168" s="5"/>
      <c r="FQ168" s="5"/>
      <c r="FR168" s="3"/>
      <c r="FS168" s="34"/>
      <c r="FX168" s="5"/>
      <c r="FY168" s="5"/>
      <c r="FZ168" s="3"/>
      <c r="GA168" s="34"/>
      <c r="GF168" s="5"/>
      <c r="GG168" s="5"/>
      <c r="GH168" s="3"/>
      <c r="GI168" s="34"/>
      <c r="GN168" s="5"/>
      <c r="GO168" s="5"/>
      <c r="GP168" s="3"/>
      <c r="GQ168" s="34"/>
      <c r="GV168" s="5"/>
      <c r="GW168" s="5"/>
      <c r="GX168" s="3"/>
      <c r="GY168" s="34"/>
      <c r="HD168" s="5"/>
      <c r="HE168" s="5"/>
      <c r="HF168" s="3"/>
      <c r="HG168" s="34"/>
      <c r="HL168" s="5"/>
      <c r="HM168" s="5"/>
      <c r="HN168" s="3"/>
      <c r="HO168" s="34"/>
      <c r="HT168" s="5"/>
      <c r="HU168" s="5"/>
      <c r="HV168" s="3"/>
      <c r="HW168" s="34"/>
      <c r="IB168" s="5"/>
      <c r="IC168" s="5"/>
      <c r="ID168" s="3"/>
      <c r="IE168" s="34"/>
      <c r="IJ168" s="5"/>
    </row>
    <row r="169" spans="6:244" s="1" customFormat="1" ht="13.5">
      <c r="F169" s="3"/>
      <c r="G169" s="34"/>
      <c r="L169" s="5"/>
      <c r="M169" s="5"/>
      <c r="N169" s="3"/>
      <c r="O169" s="34"/>
      <c r="T169" s="5"/>
      <c r="U169" s="5"/>
      <c r="V169" s="3"/>
      <c r="W169" s="34"/>
      <c r="AB169" s="5"/>
      <c r="AC169" s="5"/>
      <c r="AD169" s="3"/>
      <c r="AE169" s="34"/>
      <c r="AJ169" s="5"/>
      <c r="AK169" s="5"/>
      <c r="AL169" s="3"/>
      <c r="AM169" s="34"/>
      <c r="AR169" s="5"/>
      <c r="AS169" s="5"/>
      <c r="AT169" s="3"/>
      <c r="AU169" s="34"/>
      <c r="AZ169" s="5"/>
      <c r="BA169" s="5"/>
      <c r="BB169" s="3"/>
      <c r="BC169" s="34"/>
      <c r="BH169" s="5"/>
      <c r="BI169" s="5"/>
      <c r="BJ169" s="3"/>
      <c r="BK169" s="34"/>
      <c r="BP169" s="5"/>
      <c r="BQ169" s="5"/>
      <c r="BR169" s="3"/>
      <c r="BS169" s="34"/>
      <c r="BX169" s="5"/>
      <c r="BY169" s="5"/>
      <c r="BZ169" s="3"/>
      <c r="CA169" s="34"/>
      <c r="CF169" s="5"/>
      <c r="CH169" s="3"/>
      <c r="CI169" s="34"/>
      <c r="CN169" s="5"/>
      <c r="CO169" s="5"/>
      <c r="CP169" s="3"/>
      <c r="CQ169" s="34"/>
      <c r="CV169" s="5"/>
      <c r="CW169" s="5"/>
      <c r="CX169" s="3"/>
      <c r="CY169" s="34"/>
      <c r="DD169" s="5"/>
      <c r="DE169" s="5"/>
      <c r="DF169" s="3"/>
      <c r="DG169" s="34"/>
      <c r="DL169" s="5"/>
      <c r="DM169" s="5"/>
      <c r="DN169" s="3"/>
      <c r="DO169" s="34"/>
      <c r="DT169" s="5"/>
      <c r="DU169" s="5"/>
      <c r="DV169" s="3"/>
      <c r="DW169" s="34"/>
      <c r="EB169" s="5"/>
      <c r="EC169" s="5"/>
      <c r="ED169" s="3"/>
      <c r="EE169" s="34"/>
      <c r="EJ169" s="5"/>
      <c r="EK169" s="5"/>
      <c r="EL169" s="3"/>
      <c r="EM169" s="34"/>
      <c r="ER169" s="5"/>
      <c r="ES169" s="5"/>
      <c r="ET169" s="3"/>
      <c r="EU169" s="34"/>
      <c r="EZ169" s="5"/>
      <c r="FA169" s="5"/>
      <c r="FB169" s="3"/>
      <c r="FC169" s="34"/>
      <c r="FH169" s="5"/>
      <c r="FJ169" s="3"/>
      <c r="FK169" s="34"/>
      <c r="FP169" s="5"/>
      <c r="FQ169" s="5"/>
      <c r="FR169" s="3"/>
      <c r="FS169" s="34"/>
      <c r="FX169" s="5"/>
      <c r="FY169" s="5"/>
      <c r="FZ169" s="3"/>
      <c r="GA169" s="34"/>
      <c r="GF169" s="5"/>
      <c r="GG169" s="5"/>
      <c r="GH169" s="3"/>
      <c r="GI169" s="34"/>
      <c r="GN169" s="5"/>
      <c r="GO169" s="5"/>
      <c r="GP169" s="3"/>
      <c r="GQ169" s="34"/>
      <c r="GV169" s="5"/>
      <c r="GW169" s="5"/>
      <c r="GX169" s="3"/>
      <c r="GY169" s="34"/>
      <c r="HD169" s="5"/>
      <c r="HE169" s="5"/>
      <c r="HF169" s="3"/>
      <c r="HG169" s="34"/>
      <c r="HL169" s="5"/>
      <c r="HM169" s="5"/>
      <c r="HN169" s="3"/>
      <c r="HO169" s="34"/>
      <c r="HT169" s="5"/>
      <c r="HU169" s="5"/>
      <c r="HV169" s="3"/>
      <c r="HW169" s="34"/>
      <c r="IB169" s="5"/>
      <c r="IC169" s="5"/>
      <c r="ID169" s="3"/>
      <c r="IE169" s="34"/>
      <c r="IJ169" s="5"/>
    </row>
    <row r="170" spans="6:244" s="1" customFormat="1" ht="13.5">
      <c r="F170" s="3"/>
      <c r="G170" s="34"/>
      <c r="L170" s="5"/>
      <c r="M170" s="5"/>
      <c r="N170" s="3"/>
      <c r="O170" s="34"/>
      <c r="T170" s="5"/>
      <c r="U170" s="5"/>
      <c r="V170" s="3"/>
      <c r="W170" s="34"/>
      <c r="AB170" s="5"/>
      <c r="AC170" s="5"/>
      <c r="AD170" s="3"/>
      <c r="AE170" s="34"/>
      <c r="AJ170" s="5"/>
      <c r="AK170" s="5"/>
      <c r="AL170" s="3"/>
      <c r="AM170" s="34"/>
      <c r="AR170" s="5"/>
      <c r="AS170" s="5"/>
      <c r="AT170" s="3"/>
      <c r="AU170" s="34"/>
      <c r="AZ170" s="5"/>
      <c r="BA170" s="5"/>
      <c r="BB170" s="3"/>
      <c r="BC170" s="34"/>
      <c r="BH170" s="5"/>
      <c r="BI170" s="5"/>
      <c r="BJ170" s="3"/>
      <c r="BK170" s="34"/>
      <c r="BP170" s="5"/>
      <c r="BQ170" s="5"/>
      <c r="BR170" s="3"/>
      <c r="BS170" s="34"/>
      <c r="BX170" s="5"/>
      <c r="BY170" s="5"/>
      <c r="BZ170" s="3"/>
      <c r="CA170" s="34"/>
      <c r="CF170" s="5"/>
      <c r="CH170" s="3"/>
      <c r="CI170" s="34"/>
      <c r="CN170" s="5"/>
      <c r="CO170" s="5"/>
      <c r="CP170" s="3"/>
      <c r="CQ170" s="34"/>
      <c r="CV170" s="5"/>
      <c r="CW170" s="5"/>
      <c r="CX170" s="3"/>
      <c r="CY170" s="34"/>
      <c r="DD170" s="5"/>
      <c r="DE170" s="5"/>
      <c r="DF170" s="3"/>
      <c r="DG170" s="34"/>
      <c r="DL170" s="5"/>
      <c r="DM170" s="5"/>
      <c r="DN170" s="3"/>
      <c r="DO170" s="34"/>
      <c r="DT170" s="5"/>
      <c r="DU170" s="5"/>
      <c r="DV170" s="3"/>
      <c r="DW170" s="34"/>
      <c r="EB170" s="5"/>
      <c r="EC170" s="5"/>
      <c r="ED170" s="3"/>
      <c r="EE170" s="34"/>
      <c r="EJ170" s="5"/>
      <c r="EK170" s="5"/>
      <c r="EL170" s="3"/>
      <c r="EM170" s="34"/>
      <c r="ER170" s="5"/>
      <c r="ES170" s="5"/>
      <c r="ET170" s="3"/>
      <c r="EU170" s="34"/>
      <c r="EZ170" s="5"/>
      <c r="FA170" s="5"/>
      <c r="FB170" s="3"/>
      <c r="FC170" s="34"/>
      <c r="FH170" s="5"/>
      <c r="FJ170" s="3"/>
      <c r="FK170" s="34"/>
      <c r="FP170" s="5"/>
      <c r="FQ170" s="5"/>
      <c r="FR170" s="3"/>
      <c r="FS170" s="34"/>
      <c r="FX170" s="5"/>
      <c r="FY170" s="5"/>
      <c r="FZ170" s="3"/>
      <c r="GA170" s="34"/>
      <c r="GF170" s="5"/>
      <c r="GG170" s="5"/>
      <c r="GH170" s="3"/>
      <c r="GI170" s="34"/>
      <c r="GN170" s="5"/>
      <c r="GO170" s="5"/>
      <c r="GP170" s="3"/>
      <c r="GQ170" s="34"/>
      <c r="GV170" s="5"/>
      <c r="GW170" s="5"/>
      <c r="GX170" s="3"/>
      <c r="GY170" s="34"/>
      <c r="HD170" s="5"/>
      <c r="HE170" s="5"/>
      <c r="HF170" s="3"/>
      <c r="HG170" s="34"/>
      <c r="HL170" s="5"/>
      <c r="HM170" s="5"/>
      <c r="HN170" s="3"/>
      <c r="HO170" s="34"/>
      <c r="HT170" s="5"/>
      <c r="HU170" s="5"/>
      <c r="HV170" s="3"/>
      <c r="HW170" s="34"/>
      <c r="IB170" s="5"/>
      <c r="IC170" s="5"/>
      <c r="ID170" s="3"/>
      <c r="IE170" s="34"/>
      <c r="IJ170" s="5"/>
    </row>
    <row r="171" spans="6:244" s="1" customFormat="1" ht="13.5">
      <c r="F171" s="3"/>
      <c r="G171" s="34"/>
      <c r="L171" s="5"/>
      <c r="M171" s="5"/>
      <c r="N171" s="3"/>
      <c r="O171" s="34"/>
      <c r="T171" s="5"/>
      <c r="U171" s="5"/>
      <c r="V171" s="3"/>
      <c r="W171" s="34"/>
      <c r="AB171" s="5"/>
      <c r="AC171" s="5"/>
      <c r="AD171" s="3"/>
      <c r="AE171" s="34"/>
      <c r="AJ171" s="5"/>
      <c r="AK171" s="5"/>
      <c r="AL171" s="3"/>
      <c r="AM171" s="34"/>
      <c r="AR171" s="5"/>
      <c r="AS171" s="5"/>
      <c r="AT171" s="3"/>
      <c r="AU171" s="34"/>
      <c r="AZ171" s="5"/>
      <c r="BA171" s="5"/>
      <c r="BB171" s="3"/>
      <c r="BC171" s="34"/>
      <c r="BH171" s="5"/>
      <c r="BI171" s="5"/>
      <c r="BJ171" s="3"/>
      <c r="BK171" s="34"/>
      <c r="BP171" s="5"/>
      <c r="BQ171" s="5"/>
      <c r="BR171" s="3"/>
      <c r="BS171" s="34"/>
      <c r="BX171" s="5"/>
      <c r="BY171" s="5"/>
      <c r="BZ171" s="3"/>
      <c r="CA171" s="34"/>
      <c r="CF171" s="5"/>
      <c r="CH171" s="3"/>
      <c r="CI171" s="34"/>
      <c r="CN171" s="5"/>
      <c r="CO171" s="5"/>
      <c r="CP171" s="3"/>
      <c r="CQ171" s="34"/>
      <c r="CV171" s="5"/>
      <c r="CW171" s="5"/>
      <c r="CX171" s="3"/>
      <c r="CY171" s="34"/>
      <c r="DD171" s="5"/>
      <c r="DE171" s="5"/>
      <c r="DF171" s="3"/>
      <c r="DG171" s="34"/>
      <c r="DL171" s="5"/>
      <c r="DM171" s="5"/>
      <c r="DN171" s="3"/>
      <c r="DO171" s="34"/>
      <c r="DT171" s="5"/>
      <c r="DU171" s="5"/>
      <c r="DV171" s="3"/>
      <c r="DW171" s="34"/>
      <c r="EB171" s="5"/>
      <c r="EC171" s="5"/>
      <c r="ED171" s="3"/>
      <c r="EE171" s="34"/>
      <c r="EJ171" s="5"/>
      <c r="EK171" s="5"/>
      <c r="EL171" s="3"/>
      <c r="EM171" s="34"/>
      <c r="ER171" s="5"/>
      <c r="ES171" s="5"/>
      <c r="ET171" s="3"/>
      <c r="EU171" s="34"/>
      <c r="EZ171" s="5"/>
      <c r="FA171" s="5"/>
      <c r="FB171" s="3"/>
      <c r="FC171" s="34"/>
      <c r="FH171" s="5"/>
      <c r="FJ171" s="3"/>
      <c r="FK171" s="34"/>
      <c r="FP171" s="5"/>
      <c r="FQ171" s="5"/>
      <c r="FR171" s="3"/>
      <c r="FS171" s="34"/>
      <c r="FX171" s="5"/>
      <c r="FY171" s="5"/>
      <c r="FZ171" s="3"/>
      <c r="GA171" s="34"/>
      <c r="GF171" s="5"/>
      <c r="GG171" s="5"/>
      <c r="GH171" s="3"/>
      <c r="GI171" s="34"/>
      <c r="GN171" s="5"/>
      <c r="GO171" s="5"/>
      <c r="GP171" s="3"/>
      <c r="GQ171" s="34"/>
      <c r="GV171" s="5"/>
      <c r="GW171" s="5"/>
      <c r="GX171" s="3"/>
      <c r="GY171" s="34"/>
      <c r="HD171" s="5"/>
      <c r="HE171" s="5"/>
      <c r="HF171" s="3"/>
      <c r="HG171" s="34"/>
      <c r="HL171" s="5"/>
      <c r="HM171" s="5"/>
      <c r="HN171" s="3"/>
      <c r="HO171" s="34"/>
      <c r="HT171" s="5"/>
      <c r="HU171" s="5"/>
      <c r="HV171" s="3"/>
      <c r="HW171" s="34"/>
      <c r="IB171" s="5"/>
      <c r="IC171" s="5"/>
      <c r="ID171" s="3"/>
      <c r="IE171" s="34"/>
      <c r="IJ171" s="5"/>
    </row>
    <row r="172" spans="6:244" s="1" customFormat="1" ht="13.5">
      <c r="F172" s="3"/>
      <c r="G172" s="34"/>
      <c r="L172" s="5"/>
      <c r="M172" s="5"/>
      <c r="N172" s="3"/>
      <c r="O172" s="34"/>
      <c r="T172" s="5"/>
      <c r="U172" s="5"/>
      <c r="V172" s="3"/>
      <c r="W172" s="34"/>
      <c r="AB172" s="5"/>
      <c r="AC172" s="5"/>
      <c r="AD172" s="3"/>
      <c r="AE172" s="34"/>
      <c r="AJ172" s="5"/>
      <c r="AK172" s="5"/>
      <c r="AL172" s="3"/>
      <c r="AM172" s="34"/>
      <c r="AR172" s="5"/>
      <c r="AS172" s="5"/>
      <c r="AT172" s="3"/>
      <c r="AU172" s="34"/>
      <c r="AZ172" s="5"/>
      <c r="BA172" s="5"/>
      <c r="BB172" s="3"/>
      <c r="BC172" s="34"/>
      <c r="BH172" s="5"/>
      <c r="BI172" s="5"/>
      <c r="BJ172" s="3"/>
      <c r="BK172" s="34"/>
      <c r="BP172" s="5"/>
      <c r="BQ172" s="5"/>
      <c r="BR172" s="3"/>
      <c r="BS172" s="34"/>
      <c r="BX172" s="5"/>
      <c r="BY172" s="5"/>
      <c r="BZ172" s="3"/>
      <c r="CA172" s="34"/>
      <c r="CF172" s="5"/>
      <c r="CH172" s="3"/>
      <c r="CI172" s="34"/>
      <c r="CN172" s="5"/>
      <c r="CO172" s="5"/>
      <c r="CP172" s="3"/>
      <c r="CQ172" s="34"/>
      <c r="CV172" s="5"/>
      <c r="CW172" s="5"/>
      <c r="CX172" s="3"/>
      <c r="CY172" s="34"/>
      <c r="DD172" s="5"/>
      <c r="DE172" s="5"/>
      <c r="DF172" s="3"/>
      <c r="DG172" s="34"/>
      <c r="DL172" s="5"/>
      <c r="DM172" s="5"/>
      <c r="DN172" s="3"/>
      <c r="DO172" s="34"/>
      <c r="DT172" s="5"/>
      <c r="DU172" s="5"/>
      <c r="DV172" s="3"/>
      <c r="DW172" s="34"/>
      <c r="EB172" s="5"/>
      <c r="EC172" s="5"/>
      <c r="ED172" s="3"/>
      <c r="EE172" s="34"/>
      <c r="EJ172" s="5"/>
      <c r="EK172" s="5"/>
      <c r="EL172" s="3"/>
      <c r="EM172" s="34"/>
      <c r="ER172" s="5"/>
      <c r="ES172" s="5"/>
      <c r="ET172" s="3"/>
      <c r="EU172" s="34"/>
      <c r="EZ172" s="5"/>
      <c r="FA172" s="5"/>
      <c r="FB172" s="3"/>
      <c r="FC172" s="34"/>
      <c r="FH172" s="5"/>
      <c r="FJ172" s="3"/>
      <c r="FK172" s="34"/>
      <c r="FP172" s="5"/>
      <c r="FQ172" s="5"/>
      <c r="FR172" s="3"/>
      <c r="FS172" s="34"/>
      <c r="FX172" s="5"/>
      <c r="FY172" s="5"/>
      <c r="FZ172" s="3"/>
      <c r="GA172" s="34"/>
      <c r="GF172" s="5"/>
      <c r="GG172" s="5"/>
      <c r="GH172" s="3"/>
      <c r="GI172" s="34"/>
      <c r="GN172" s="5"/>
      <c r="GO172" s="5"/>
      <c r="GP172" s="3"/>
      <c r="GQ172" s="34"/>
      <c r="GV172" s="5"/>
      <c r="GW172" s="5"/>
      <c r="GX172" s="3"/>
      <c r="GY172" s="34"/>
      <c r="HD172" s="5"/>
      <c r="HE172" s="5"/>
      <c r="HF172" s="3"/>
      <c r="HG172" s="34"/>
      <c r="HL172" s="5"/>
      <c r="HM172" s="5"/>
      <c r="HN172" s="3"/>
      <c r="HO172" s="34"/>
      <c r="HT172" s="5"/>
      <c r="HU172" s="5"/>
      <c r="HV172" s="3"/>
      <c r="HW172" s="34"/>
      <c r="IB172" s="5"/>
      <c r="IC172" s="5"/>
      <c r="ID172" s="3"/>
      <c r="IE172" s="34"/>
      <c r="IJ172" s="5"/>
    </row>
    <row r="173" spans="6:244" s="1" customFormat="1" ht="13.5">
      <c r="F173" s="3"/>
      <c r="G173" s="34"/>
      <c r="L173" s="5"/>
      <c r="M173" s="5"/>
      <c r="N173" s="3"/>
      <c r="O173" s="34"/>
      <c r="T173" s="5"/>
      <c r="U173" s="5"/>
      <c r="V173" s="3"/>
      <c r="W173" s="34"/>
      <c r="AB173" s="5"/>
      <c r="AC173" s="5"/>
      <c r="AD173" s="3"/>
      <c r="AE173" s="34"/>
      <c r="AJ173" s="5"/>
      <c r="AK173" s="5"/>
      <c r="AL173" s="3"/>
      <c r="AM173" s="34"/>
      <c r="AR173" s="5"/>
      <c r="AS173" s="5"/>
      <c r="AT173" s="3"/>
      <c r="AU173" s="34"/>
      <c r="AZ173" s="5"/>
      <c r="BA173" s="5"/>
      <c r="BB173" s="3"/>
      <c r="BC173" s="34"/>
      <c r="BH173" s="5"/>
      <c r="BI173" s="5"/>
      <c r="BJ173" s="3"/>
      <c r="BK173" s="34"/>
      <c r="BP173" s="5"/>
      <c r="BQ173" s="5"/>
      <c r="BR173" s="3"/>
      <c r="BS173" s="34"/>
      <c r="BX173" s="5"/>
      <c r="BY173" s="5"/>
      <c r="BZ173" s="3"/>
      <c r="CA173" s="34"/>
      <c r="CF173" s="5"/>
      <c r="CH173" s="3"/>
      <c r="CI173" s="34"/>
      <c r="CN173" s="5"/>
      <c r="CO173" s="5"/>
      <c r="CP173" s="3"/>
      <c r="CQ173" s="34"/>
      <c r="CV173" s="5"/>
      <c r="CW173" s="5"/>
      <c r="CX173" s="3"/>
      <c r="CY173" s="34"/>
      <c r="DD173" s="5"/>
      <c r="DE173" s="5"/>
      <c r="DF173" s="3"/>
      <c r="DG173" s="34"/>
      <c r="DL173" s="5"/>
      <c r="DM173" s="5"/>
      <c r="DN173" s="3"/>
      <c r="DO173" s="34"/>
      <c r="DT173" s="5"/>
      <c r="DU173" s="5"/>
      <c r="DV173" s="3"/>
      <c r="DW173" s="34"/>
      <c r="EB173" s="5"/>
      <c r="EC173" s="5"/>
      <c r="ED173" s="3"/>
      <c r="EE173" s="34"/>
      <c r="EJ173" s="5"/>
      <c r="EK173" s="5"/>
      <c r="EL173" s="3"/>
      <c r="EM173" s="34"/>
      <c r="ER173" s="5"/>
      <c r="ES173" s="5"/>
      <c r="ET173" s="3"/>
      <c r="EU173" s="34"/>
      <c r="EZ173" s="5"/>
      <c r="FA173" s="5"/>
      <c r="FB173" s="3"/>
      <c r="FC173" s="34"/>
      <c r="FH173" s="5"/>
      <c r="FJ173" s="3"/>
      <c r="FK173" s="34"/>
      <c r="FP173" s="5"/>
      <c r="FQ173" s="5"/>
      <c r="FR173" s="3"/>
      <c r="FS173" s="34"/>
      <c r="FX173" s="5"/>
      <c r="FY173" s="5"/>
      <c r="FZ173" s="3"/>
      <c r="GA173" s="34"/>
      <c r="GF173" s="5"/>
      <c r="GG173" s="5"/>
      <c r="GH173" s="3"/>
      <c r="GI173" s="34"/>
      <c r="GN173" s="5"/>
      <c r="GO173" s="5"/>
      <c r="GP173" s="3"/>
      <c r="GQ173" s="34"/>
      <c r="GV173" s="5"/>
      <c r="GW173" s="5"/>
      <c r="GX173" s="3"/>
      <c r="GY173" s="34"/>
      <c r="HD173" s="5"/>
      <c r="HE173" s="5"/>
      <c r="HF173" s="3"/>
      <c r="HG173" s="34"/>
      <c r="HL173" s="5"/>
      <c r="HM173" s="5"/>
      <c r="HN173" s="3"/>
      <c r="HO173" s="34"/>
      <c r="HT173" s="5"/>
      <c r="HU173" s="5"/>
      <c r="HV173" s="3"/>
      <c r="HW173" s="34"/>
      <c r="IB173" s="5"/>
      <c r="IC173" s="5"/>
      <c r="ID173" s="3"/>
      <c r="IE173" s="34"/>
      <c r="IJ173" s="5"/>
    </row>
    <row r="174" spans="6:244" s="1" customFormat="1" ht="13.5">
      <c r="F174" s="3"/>
      <c r="G174" s="34"/>
      <c r="L174" s="5"/>
      <c r="M174" s="5"/>
      <c r="N174" s="3"/>
      <c r="O174" s="34"/>
      <c r="T174" s="5"/>
      <c r="U174" s="5"/>
      <c r="V174" s="3"/>
      <c r="W174" s="34"/>
      <c r="AB174" s="5"/>
      <c r="AC174" s="5"/>
      <c r="AD174" s="3"/>
      <c r="AE174" s="34"/>
      <c r="AJ174" s="5"/>
      <c r="AK174" s="5"/>
      <c r="AL174" s="3"/>
      <c r="AM174" s="34"/>
      <c r="AR174" s="5"/>
      <c r="AS174" s="5"/>
      <c r="AT174" s="3"/>
      <c r="AU174" s="34"/>
      <c r="AZ174" s="5"/>
      <c r="BA174" s="5"/>
      <c r="BB174" s="3"/>
      <c r="BC174" s="34"/>
      <c r="BH174" s="5"/>
      <c r="BI174" s="5"/>
      <c r="BJ174" s="3"/>
      <c r="BK174" s="34"/>
      <c r="BP174" s="5"/>
      <c r="BQ174" s="5"/>
      <c r="BR174" s="3"/>
      <c r="BS174" s="34"/>
      <c r="BX174" s="5"/>
      <c r="BY174" s="5"/>
      <c r="BZ174" s="3"/>
      <c r="CA174" s="34"/>
      <c r="CF174" s="5"/>
      <c r="CH174" s="3"/>
      <c r="CI174" s="34"/>
      <c r="CN174" s="5"/>
      <c r="CO174" s="5"/>
      <c r="CP174" s="3"/>
      <c r="CQ174" s="34"/>
      <c r="CV174" s="5"/>
      <c r="CW174" s="5"/>
      <c r="CX174" s="3"/>
      <c r="CY174" s="34"/>
      <c r="DD174" s="5"/>
      <c r="DE174" s="5"/>
      <c r="DF174" s="3"/>
      <c r="DG174" s="34"/>
      <c r="DL174" s="5"/>
      <c r="DM174" s="5"/>
      <c r="DN174" s="3"/>
      <c r="DO174" s="34"/>
      <c r="DT174" s="5"/>
      <c r="DU174" s="5"/>
      <c r="DV174" s="3"/>
      <c r="DW174" s="34"/>
      <c r="EB174" s="5"/>
      <c r="EC174" s="5"/>
      <c r="ED174" s="3"/>
      <c r="EE174" s="34"/>
      <c r="EJ174" s="5"/>
      <c r="EK174" s="5"/>
      <c r="EL174" s="3"/>
      <c r="EM174" s="34"/>
      <c r="ER174" s="5"/>
      <c r="ES174" s="5"/>
      <c r="ET174" s="3"/>
      <c r="EU174" s="34"/>
      <c r="EZ174" s="5"/>
      <c r="FA174" s="5"/>
      <c r="FB174" s="3"/>
      <c r="FC174" s="34"/>
      <c r="FH174" s="5"/>
      <c r="FJ174" s="3"/>
      <c r="FK174" s="34"/>
      <c r="FP174" s="5"/>
      <c r="FQ174" s="5"/>
      <c r="FR174" s="3"/>
      <c r="FS174" s="34"/>
      <c r="FX174" s="5"/>
      <c r="FY174" s="5"/>
      <c r="FZ174" s="3"/>
      <c r="GA174" s="34"/>
      <c r="GF174" s="5"/>
      <c r="GG174" s="5"/>
      <c r="GH174" s="3"/>
      <c r="GI174" s="34"/>
      <c r="GN174" s="5"/>
      <c r="GO174" s="5"/>
      <c r="GP174" s="3"/>
      <c r="GQ174" s="34"/>
      <c r="GV174" s="5"/>
      <c r="GW174" s="5"/>
      <c r="GX174" s="3"/>
      <c r="GY174" s="34"/>
      <c r="HD174" s="5"/>
      <c r="HE174" s="5"/>
      <c r="HF174" s="3"/>
      <c r="HG174" s="34"/>
      <c r="HL174" s="5"/>
      <c r="HM174" s="5"/>
      <c r="HN174" s="3"/>
      <c r="HO174" s="34"/>
      <c r="HT174" s="5"/>
      <c r="HU174" s="5"/>
      <c r="HV174" s="3"/>
      <c r="HW174" s="34"/>
      <c r="IB174" s="5"/>
      <c r="IC174" s="5"/>
      <c r="ID174" s="3"/>
      <c r="IE174" s="34"/>
      <c r="IJ174" s="5"/>
    </row>
    <row r="175" spans="6:244" s="1" customFormat="1" ht="13.5">
      <c r="F175" s="3"/>
      <c r="G175" s="34"/>
      <c r="L175" s="5"/>
      <c r="M175" s="5"/>
      <c r="N175" s="3"/>
      <c r="O175" s="34"/>
      <c r="T175" s="5"/>
      <c r="U175" s="5"/>
      <c r="V175" s="3"/>
      <c r="W175" s="34"/>
      <c r="AB175" s="5"/>
      <c r="AC175" s="5"/>
      <c r="AD175" s="3"/>
      <c r="AE175" s="34"/>
      <c r="AJ175" s="5"/>
      <c r="AK175" s="5"/>
      <c r="AL175" s="3"/>
      <c r="AM175" s="34"/>
      <c r="AR175" s="5"/>
      <c r="AS175" s="5"/>
      <c r="AT175" s="3"/>
      <c r="AU175" s="34"/>
      <c r="AZ175" s="5"/>
      <c r="BA175" s="5"/>
      <c r="BB175" s="3"/>
      <c r="BC175" s="34"/>
      <c r="BH175" s="5"/>
      <c r="BI175" s="5"/>
      <c r="BJ175" s="3"/>
      <c r="BK175" s="34"/>
      <c r="BP175" s="5"/>
      <c r="BQ175" s="5"/>
      <c r="BR175" s="3"/>
      <c r="BS175" s="34"/>
      <c r="BX175" s="5"/>
      <c r="BY175" s="5"/>
      <c r="BZ175" s="3"/>
      <c r="CA175" s="34"/>
      <c r="CF175" s="5"/>
      <c r="CH175" s="3"/>
      <c r="CI175" s="34"/>
      <c r="CN175" s="5"/>
      <c r="CO175" s="5"/>
      <c r="CP175" s="3"/>
      <c r="CQ175" s="34"/>
      <c r="CV175" s="5"/>
      <c r="CW175" s="5"/>
      <c r="CX175" s="3"/>
      <c r="CY175" s="34"/>
      <c r="DD175" s="5"/>
      <c r="DE175" s="5"/>
      <c r="DF175" s="3"/>
      <c r="DG175" s="34"/>
      <c r="DL175" s="5"/>
      <c r="DM175" s="5"/>
      <c r="DN175" s="3"/>
      <c r="DO175" s="34"/>
      <c r="DT175" s="5"/>
      <c r="DU175" s="5"/>
      <c r="DV175" s="3"/>
      <c r="DW175" s="34"/>
      <c r="EB175" s="5"/>
      <c r="EC175" s="5"/>
      <c r="ED175" s="3"/>
      <c r="EE175" s="34"/>
      <c r="EJ175" s="5"/>
      <c r="EK175" s="5"/>
      <c r="EL175" s="3"/>
      <c r="EM175" s="34"/>
      <c r="ER175" s="5"/>
      <c r="ES175" s="5"/>
      <c r="ET175" s="3"/>
      <c r="EU175" s="34"/>
      <c r="EZ175" s="5"/>
      <c r="FA175" s="5"/>
      <c r="FB175" s="3"/>
      <c r="FC175" s="34"/>
      <c r="FH175" s="5"/>
      <c r="FJ175" s="3"/>
      <c r="FK175" s="34"/>
      <c r="FP175" s="5"/>
      <c r="FQ175" s="5"/>
      <c r="FR175" s="3"/>
      <c r="FS175" s="34"/>
      <c r="FX175" s="5"/>
      <c r="FY175" s="5"/>
      <c r="FZ175" s="3"/>
      <c r="GA175" s="34"/>
      <c r="GF175" s="5"/>
      <c r="GG175" s="5"/>
      <c r="GH175" s="3"/>
      <c r="GI175" s="34"/>
      <c r="GN175" s="5"/>
      <c r="GO175" s="5"/>
      <c r="GP175" s="3"/>
      <c r="GQ175" s="34"/>
      <c r="GV175" s="5"/>
      <c r="GW175" s="5"/>
      <c r="GX175" s="3"/>
      <c r="GY175" s="34"/>
      <c r="HD175" s="5"/>
      <c r="HE175" s="5"/>
      <c r="HF175" s="3"/>
      <c r="HG175" s="34"/>
      <c r="HL175" s="5"/>
      <c r="HM175" s="5"/>
      <c r="HN175" s="3"/>
      <c r="HO175" s="34"/>
      <c r="HT175" s="5"/>
      <c r="HU175" s="5"/>
      <c r="HV175" s="3"/>
      <c r="HW175" s="34"/>
      <c r="IB175" s="5"/>
      <c r="IC175" s="5"/>
      <c r="ID175" s="3"/>
      <c r="IE175" s="34"/>
      <c r="IJ175" s="5"/>
    </row>
    <row r="176" spans="6:244" s="1" customFormat="1" ht="13.5">
      <c r="F176" s="3"/>
      <c r="G176" s="34"/>
      <c r="L176" s="5"/>
      <c r="M176" s="5"/>
      <c r="N176" s="3"/>
      <c r="O176" s="34"/>
      <c r="T176" s="5"/>
      <c r="U176" s="5"/>
      <c r="V176" s="3"/>
      <c r="W176" s="34"/>
      <c r="AB176" s="5"/>
      <c r="AC176" s="5"/>
      <c r="AD176" s="3"/>
      <c r="AE176" s="34"/>
      <c r="AJ176" s="5"/>
      <c r="AK176" s="5"/>
      <c r="AL176" s="3"/>
      <c r="AM176" s="34"/>
      <c r="AR176" s="5"/>
      <c r="AS176" s="5"/>
      <c r="AT176" s="3"/>
      <c r="AU176" s="34"/>
      <c r="AZ176" s="5"/>
      <c r="BA176" s="5"/>
      <c r="BB176" s="3"/>
      <c r="BC176" s="34"/>
      <c r="BH176" s="5"/>
      <c r="BI176" s="5"/>
      <c r="BJ176" s="3"/>
      <c r="BK176" s="34"/>
      <c r="BP176" s="5"/>
      <c r="BQ176" s="5"/>
      <c r="BR176" s="3"/>
      <c r="BS176" s="34"/>
      <c r="BX176" s="5"/>
      <c r="BY176" s="5"/>
      <c r="BZ176" s="3"/>
      <c r="CA176" s="34"/>
      <c r="CF176" s="5"/>
      <c r="CH176" s="3"/>
      <c r="CI176" s="34"/>
      <c r="CN176" s="5"/>
      <c r="CO176" s="5"/>
      <c r="CP176" s="3"/>
      <c r="CQ176" s="34"/>
      <c r="CV176" s="5"/>
      <c r="CW176" s="5"/>
      <c r="CX176" s="3"/>
      <c r="CY176" s="34"/>
      <c r="DD176" s="5"/>
      <c r="DE176" s="5"/>
      <c r="DF176" s="3"/>
      <c r="DG176" s="34"/>
      <c r="DL176" s="5"/>
      <c r="DM176" s="5"/>
      <c r="DN176" s="3"/>
      <c r="DO176" s="34"/>
      <c r="DT176" s="5"/>
      <c r="DU176" s="5"/>
      <c r="DV176" s="3"/>
      <c r="DW176" s="34"/>
      <c r="EB176" s="5"/>
      <c r="EC176" s="5"/>
      <c r="ED176" s="3"/>
      <c r="EE176" s="34"/>
      <c r="EJ176" s="5"/>
      <c r="EK176" s="5"/>
      <c r="EL176" s="3"/>
      <c r="EM176" s="34"/>
      <c r="ER176" s="5"/>
      <c r="ES176" s="5"/>
      <c r="ET176" s="3"/>
      <c r="EU176" s="34"/>
      <c r="EZ176" s="5"/>
      <c r="FA176" s="5"/>
      <c r="FB176" s="3"/>
      <c r="FC176" s="34"/>
      <c r="FH176" s="5"/>
      <c r="FJ176" s="3"/>
      <c r="FK176" s="34"/>
      <c r="FP176" s="5"/>
      <c r="FQ176" s="5"/>
      <c r="FR176" s="3"/>
      <c r="FS176" s="34"/>
      <c r="FX176" s="5"/>
      <c r="FY176" s="5"/>
      <c r="FZ176" s="3"/>
      <c r="GA176" s="34"/>
      <c r="GF176" s="5"/>
      <c r="GG176" s="5"/>
      <c r="GH176" s="3"/>
      <c r="GI176" s="34"/>
      <c r="GN176" s="5"/>
      <c r="GO176" s="5"/>
      <c r="GP176" s="3"/>
      <c r="GQ176" s="34"/>
      <c r="GV176" s="5"/>
      <c r="GW176" s="5"/>
      <c r="GX176" s="3"/>
      <c r="GY176" s="34"/>
      <c r="HD176" s="5"/>
      <c r="HE176" s="5"/>
      <c r="HF176" s="3"/>
      <c r="HG176" s="34"/>
      <c r="HL176" s="5"/>
      <c r="HM176" s="5"/>
      <c r="HN176" s="3"/>
      <c r="HO176" s="34"/>
      <c r="HT176" s="5"/>
      <c r="HU176" s="5"/>
      <c r="HV176" s="3"/>
      <c r="HW176" s="34"/>
      <c r="IB176" s="5"/>
      <c r="IC176" s="5"/>
      <c r="ID176" s="3"/>
      <c r="IE176" s="34"/>
      <c r="IJ176" s="5"/>
    </row>
    <row r="177" spans="6:244" s="1" customFormat="1" ht="13.5">
      <c r="F177" s="3"/>
      <c r="G177" s="34"/>
      <c r="L177" s="5"/>
      <c r="M177" s="5"/>
      <c r="N177" s="3"/>
      <c r="O177" s="34"/>
      <c r="T177" s="5"/>
      <c r="U177" s="5"/>
      <c r="V177" s="3"/>
      <c r="W177" s="34"/>
      <c r="AB177" s="5"/>
      <c r="AC177" s="5"/>
      <c r="AD177" s="3"/>
      <c r="AE177" s="34"/>
      <c r="AJ177" s="5"/>
      <c r="AK177" s="5"/>
      <c r="AL177" s="3"/>
      <c r="AM177" s="34"/>
      <c r="AR177" s="5"/>
      <c r="AS177" s="5"/>
      <c r="AT177" s="3"/>
      <c r="AU177" s="34"/>
      <c r="AZ177" s="5"/>
      <c r="BA177" s="5"/>
      <c r="BB177" s="3"/>
      <c r="BC177" s="34"/>
      <c r="BH177" s="5"/>
      <c r="BI177" s="5"/>
      <c r="BJ177" s="3"/>
      <c r="BK177" s="34"/>
      <c r="BP177" s="5"/>
      <c r="BQ177" s="5"/>
      <c r="BR177" s="3"/>
      <c r="BS177" s="34"/>
      <c r="BX177" s="5"/>
      <c r="BY177" s="5"/>
      <c r="BZ177" s="3"/>
      <c r="CA177" s="34"/>
      <c r="CF177" s="5"/>
      <c r="CH177" s="3"/>
      <c r="CI177" s="34"/>
      <c r="CN177" s="5"/>
      <c r="CO177" s="5"/>
      <c r="CP177" s="3"/>
      <c r="CQ177" s="34"/>
      <c r="CV177" s="5"/>
      <c r="CW177" s="5"/>
      <c r="CX177" s="3"/>
      <c r="CY177" s="34"/>
      <c r="DD177" s="5"/>
      <c r="DE177" s="5"/>
      <c r="DF177" s="3"/>
      <c r="DG177" s="34"/>
      <c r="DL177" s="5"/>
      <c r="DM177" s="5"/>
      <c r="DN177" s="3"/>
      <c r="DO177" s="34"/>
      <c r="DT177" s="5"/>
      <c r="DU177" s="5"/>
      <c r="DV177" s="3"/>
      <c r="DW177" s="34"/>
      <c r="EB177" s="5"/>
      <c r="EC177" s="5"/>
      <c r="ED177" s="3"/>
      <c r="EE177" s="34"/>
      <c r="EJ177" s="5"/>
      <c r="EK177" s="5"/>
      <c r="EL177" s="3"/>
      <c r="EM177" s="34"/>
      <c r="ER177" s="5"/>
      <c r="ES177" s="5"/>
      <c r="ET177" s="3"/>
      <c r="EU177" s="34"/>
      <c r="EZ177" s="5"/>
      <c r="FA177" s="5"/>
      <c r="FB177" s="3"/>
      <c r="FC177" s="34"/>
      <c r="FH177" s="5"/>
      <c r="FJ177" s="3"/>
      <c r="FK177" s="34"/>
      <c r="FP177" s="5"/>
      <c r="FQ177" s="5"/>
      <c r="FR177" s="3"/>
      <c r="FS177" s="34"/>
      <c r="FX177" s="5"/>
      <c r="FY177" s="5"/>
      <c r="FZ177" s="3"/>
      <c r="GA177" s="34"/>
      <c r="GF177" s="5"/>
      <c r="GG177" s="5"/>
      <c r="GH177" s="3"/>
      <c r="GI177" s="34"/>
      <c r="GN177" s="5"/>
      <c r="GO177" s="5"/>
      <c r="GP177" s="3"/>
      <c r="GQ177" s="34"/>
      <c r="GV177" s="5"/>
      <c r="GW177" s="5"/>
      <c r="GX177" s="3"/>
      <c r="GY177" s="34"/>
      <c r="HD177" s="5"/>
      <c r="HE177" s="5"/>
      <c r="HF177" s="3"/>
      <c r="HG177" s="34"/>
      <c r="HL177" s="5"/>
      <c r="HM177" s="5"/>
      <c r="HN177" s="3"/>
      <c r="HO177" s="34"/>
      <c r="HT177" s="5"/>
      <c r="HU177" s="5"/>
      <c r="HV177" s="3"/>
      <c r="HW177" s="34"/>
      <c r="IB177" s="5"/>
      <c r="IC177" s="5"/>
      <c r="ID177" s="3"/>
      <c r="IE177" s="34"/>
      <c r="IJ177" s="5"/>
    </row>
    <row r="178" spans="6:244" s="1" customFormat="1" ht="13.5">
      <c r="F178" s="3"/>
      <c r="G178" s="34"/>
      <c r="L178" s="5"/>
      <c r="M178" s="5"/>
      <c r="N178" s="3"/>
      <c r="O178" s="34"/>
      <c r="T178" s="5"/>
      <c r="U178" s="5"/>
      <c r="V178" s="3"/>
      <c r="W178" s="34"/>
      <c r="AB178" s="5"/>
      <c r="AC178" s="5"/>
      <c r="AD178" s="3"/>
      <c r="AE178" s="34"/>
      <c r="AJ178" s="5"/>
      <c r="AK178" s="5"/>
      <c r="AL178" s="3"/>
      <c r="AM178" s="34"/>
      <c r="AR178" s="5"/>
      <c r="AS178" s="5"/>
      <c r="AT178" s="3"/>
      <c r="AU178" s="34"/>
      <c r="AZ178" s="5"/>
      <c r="BA178" s="5"/>
      <c r="BB178" s="3"/>
      <c r="BC178" s="34"/>
      <c r="BH178" s="5"/>
      <c r="BI178" s="5"/>
      <c r="BJ178" s="3"/>
      <c r="BK178" s="34"/>
      <c r="BP178" s="5"/>
      <c r="BQ178" s="5"/>
      <c r="BR178" s="3"/>
      <c r="BS178" s="34"/>
      <c r="BX178" s="5"/>
      <c r="BY178" s="5"/>
      <c r="BZ178" s="3"/>
      <c r="CA178" s="34"/>
      <c r="CF178" s="5"/>
      <c r="CH178" s="3"/>
      <c r="CI178" s="34"/>
      <c r="CN178" s="5"/>
      <c r="CO178" s="5"/>
      <c r="CP178" s="3"/>
      <c r="CQ178" s="34"/>
      <c r="CV178" s="5"/>
      <c r="CW178" s="5"/>
      <c r="CX178" s="3"/>
      <c r="CY178" s="34"/>
      <c r="DD178" s="5"/>
      <c r="DE178" s="5"/>
      <c r="DF178" s="3"/>
      <c r="DG178" s="34"/>
      <c r="DL178" s="5"/>
      <c r="DM178" s="5"/>
      <c r="DN178" s="3"/>
      <c r="DO178" s="34"/>
      <c r="DT178" s="5"/>
      <c r="DU178" s="5"/>
      <c r="DV178" s="3"/>
      <c r="DW178" s="34"/>
      <c r="EB178" s="5"/>
      <c r="EC178" s="5"/>
      <c r="ED178" s="3"/>
      <c r="EE178" s="34"/>
      <c r="EJ178" s="5"/>
      <c r="EK178" s="5"/>
      <c r="EL178" s="3"/>
      <c r="EM178" s="34"/>
      <c r="ER178" s="5"/>
      <c r="ES178" s="5"/>
      <c r="ET178" s="3"/>
      <c r="EU178" s="34"/>
      <c r="EZ178" s="5"/>
      <c r="FA178" s="5"/>
      <c r="FB178" s="3"/>
      <c r="FC178" s="34"/>
      <c r="FH178" s="5"/>
      <c r="FJ178" s="3"/>
      <c r="FK178" s="34"/>
      <c r="FP178" s="5"/>
      <c r="FQ178" s="5"/>
      <c r="FR178" s="3"/>
      <c r="FS178" s="34"/>
      <c r="FX178" s="5"/>
      <c r="FY178" s="5"/>
      <c r="FZ178" s="3"/>
      <c r="GA178" s="34"/>
      <c r="GF178" s="5"/>
      <c r="GG178" s="5"/>
      <c r="GH178" s="3"/>
      <c r="GI178" s="34"/>
      <c r="GN178" s="5"/>
      <c r="GO178" s="5"/>
      <c r="GP178" s="3"/>
      <c r="GQ178" s="34"/>
      <c r="GV178" s="5"/>
      <c r="GW178" s="5"/>
      <c r="GX178" s="3"/>
      <c r="GY178" s="34"/>
      <c r="HD178" s="5"/>
      <c r="HE178" s="5"/>
      <c r="HF178" s="3"/>
      <c r="HG178" s="34"/>
      <c r="HL178" s="5"/>
      <c r="HM178" s="5"/>
      <c r="HN178" s="3"/>
      <c r="HO178" s="34"/>
      <c r="HT178" s="5"/>
      <c r="HU178" s="5"/>
      <c r="HV178" s="3"/>
      <c r="HW178" s="34"/>
      <c r="IB178" s="5"/>
      <c r="IC178" s="5"/>
      <c r="ID178" s="3"/>
      <c r="IE178" s="34"/>
      <c r="IJ178" s="5"/>
    </row>
    <row r="179" spans="6:244" s="1" customFormat="1" ht="13.5">
      <c r="F179" s="3"/>
      <c r="G179" s="34"/>
      <c r="L179" s="5"/>
      <c r="M179" s="5"/>
      <c r="N179" s="3"/>
      <c r="O179" s="34"/>
      <c r="T179" s="5"/>
      <c r="U179" s="5"/>
      <c r="V179" s="3"/>
      <c r="W179" s="34"/>
      <c r="AB179" s="5"/>
      <c r="AC179" s="5"/>
      <c r="AD179" s="3"/>
      <c r="AE179" s="34"/>
      <c r="AJ179" s="5"/>
      <c r="AK179" s="5"/>
      <c r="AL179" s="3"/>
      <c r="AM179" s="34"/>
      <c r="AR179" s="5"/>
      <c r="AS179" s="5"/>
      <c r="AT179" s="3"/>
      <c r="AU179" s="34"/>
      <c r="AZ179" s="5"/>
      <c r="BA179" s="5"/>
      <c r="BB179" s="3"/>
      <c r="BC179" s="34"/>
      <c r="BH179" s="5"/>
      <c r="BI179" s="5"/>
      <c r="BJ179" s="3"/>
      <c r="BK179" s="34"/>
      <c r="BP179" s="5"/>
      <c r="BQ179" s="5"/>
      <c r="BR179" s="3"/>
      <c r="BS179" s="34"/>
      <c r="BX179" s="5"/>
      <c r="BY179" s="5"/>
      <c r="BZ179" s="3"/>
      <c r="CA179" s="34"/>
      <c r="CF179" s="5"/>
      <c r="CH179" s="3"/>
      <c r="CI179" s="34"/>
      <c r="CN179" s="5"/>
      <c r="CO179" s="5"/>
      <c r="CP179" s="3"/>
      <c r="CQ179" s="34"/>
      <c r="CV179" s="5"/>
      <c r="CW179" s="5"/>
      <c r="CX179" s="3"/>
      <c r="CY179" s="34"/>
      <c r="DD179" s="5"/>
      <c r="DE179" s="5"/>
      <c r="DF179" s="3"/>
      <c r="DG179" s="34"/>
      <c r="DL179" s="5"/>
      <c r="DM179" s="5"/>
      <c r="DN179" s="3"/>
      <c r="DO179" s="34"/>
      <c r="DT179" s="5"/>
      <c r="DU179" s="5"/>
      <c r="DV179" s="3"/>
      <c r="DW179" s="34"/>
      <c r="EB179" s="5"/>
      <c r="EC179" s="5"/>
      <c r="ED179" s="3"/>
      <c r="EE179" s="34"/>
      <c r="EJ179" s="5"/>
      <c r="EK179" s="5"/>
      <c r="EL179" s="3"/>
      <c r="EM179" s="34"/>
      <c r="ER179" s="5"/>
      <c r="ES179" s="5"/>
      <c r="ET179" s="3"/>
      <c r="EU179" s="34"/>
      <c r="EZ179" s="5"/>
      <c r="FA179" s="5"/>
      <c r="FB179" s="3"/>
      <c r="FC179" s="34"/>
      <c r="FH179" s="5"/>
      <c r="FJ179" s="3"/>
      <c r="FK179" s="34"/>
      <c r="FP179" s="5"/>
      <c r="FQ179" s="5"/>
      <c r="FR179" s="3"/>
      <c r="FS179" s="34"/>
      <c r="FX179" s="5"/>
      <c r="FY179" s="5"/>
      <c r="FZ179" s="3"/>
      <c r="GA179" s="34"/>
      <c r="GF179" s="5"/>
      <c r="GG179" s="5"/>
      <c r="GH179" s="3"/>
      <c r="GI179" s="34"/>
      <c r="GN179" s="5"/>
      <c r="GO179" s="5"/>
      <c r="GP179" s="3"/>
      <c r="GQ179" s="34"/>
      <c r="GV179" s="5"/>
      <c r="GW179" s="5"/>
      <c r="GX179" s="3"/>
      <c r="GY179" s="34"/>
      <c r="HD179" s="5"/>
      <c r="HE179" s="5"/>
      <c r="HF179" s="3"/>
      <c r="HG179" s="34"/>
      <c r="HL179" s="5"/>
      <c r="HM179" s="5"/>
      <c r="HN179" s="3"/>
      <c r="HO179" s="34"/>
      <c r="HT179" s="5"/>
      <c r="HU179" s="5"/>
      <c r="HV179" s="3"/>
      <c r="HW179" s="34"/>
      <c r="IB179" s="5"/>
      <c r="IC179" s="5"/>
      <c r="ID179" s="3"/>
      <c r="IE179" s="34"/>
      <c r="IJ179" s="5"/>
    </row>
    <row r="180" spans="6:244" s="1" customFormat="1" ht="13.5">
      <c r="F180" s="3"/>
      <c r="G180" s="34"/>
      <c r="L180" s="5"/>
      <c r="M180" s="5"/>
      <c r="N180" s="3"/>
      <c r="O180" s="34"/>
      <c r="T180" s="5"/>
      <c r="U180" s="5"/>
      <c r="V180" s="3"/>
      <c r="W180" s="34"/>
      <c r="AB180" s="5"/>
      <c r="AC180" s="5"/>
      <c r="AD180" s="3"/>
      <c r="AE180" s="34"/>
      <c r="AJ180" s="5"/>
      <c r="AK180" s="5"/>
      <c r="AL180" s="3"/>
      <c r="AM180" s="34"/>
      <c r="AR180" s="5"/>
      <c r="AS180" s="5"/>
      <c r="AT180" s="3"/>
      <c r="AU180" s="34"/>
      <c r="AZ180" s="5"/>
      <c r="BA180" s="5"/>
      <c r="BB180" s="3"/>
      <c r="BC180" s="34"/>
      <c r="BH180" s="5"/>
      <c r="BI180" s="5"/>
      <c r="BJ180" s="3"/>
      <c r="BK180" s="34"/>
      <c r="BP180" s="5"/>
      <c r="BQ180" s="5"/>
      <c r="BR180" s="3"/>
      <c r="BS180" s="34"/>
      <c r="BX180" s="5"/>
      <c r="BY180" s="5"/>
      <c r="BZ180" s="3"/>
      <c r="CA180" s="34"/>
      <c r="CF180" s="5"/>
      <c r="CH180" s="3"/>
      <c r="CI180" s="34"/>
      <c r="CN180" s="5"/>
      <c r="CO180" s="5"/>
      <c r="CP180" s="3"/>
      <c r="CQ180" s="34"/>
      <c r="CV180" s="5"/>
      <c r="CW180" s="5"/>
      <c r="CX180" s="3"/>
      <c r="CY180" s="34"/>
      <c r="DD180" s="5"/>
      <c r="DE180" s="5"/>
      <c r="DF180" s="3"/>
      <c r="DG180" s="34"/>
      <c r="DL180" s="5"/>
      <c r="DM180" s="5"/>
      <c r="DN180" s="3"/>
      <c r="DO180" s="34"/>
      <c r="DT180" s="5"/>
      <c r="DU180" s="5"/>
      <c r="DV180" s="3"/>
      <c r="DW180" s="34"/>
      <c r="EB180" s="5"/>
      <c r="EC180" s="5"/>
      <c r="ED180" s="3"/>
      <c r="EE180" s="34"/>
      <c r="EJ180" s="5"/>
      <c r="EK180" s="5"/>
      <c r="EL180" s="3"/>
      <c r="EM180" s="34"/>
      <c r="ER180" s="5"/>
      <c r="ES180" s="5"/>
      <c r="ET180" s="3"/>
      <c r="EU180" s="34"/>
      <c r="EZ180" s="5"/>
      <c r="FA180" s="5"/>
      <c r="FB180" s="3"/>
      <c r="FC180" s="34"/>
      <c r="FH180" s="5"/>
      <c r="FJ180" s="3"/>
      <c r="FK180" s="34"/>
      <c r="FP180" s="5"/>
      <c r="FQ180" s="5"/>
      <c r="FR180" s="3"/>
      <c r="FS180" s="34"/>
      <c r="FX180" s="5"/>
      <c r="FY180" s="5"/>
      <c r="FZ180" s="3"/>
      <c r="GA180" s="34"/>
      <c r="GF180" s="5"/>
      <c r="GG180" s="5"/>
      <c r="GH180" s="3"/>
      <c r="GI180" s="34"/>
      <c r="GN180" s="5"/>
      <c r="GO180" s="5"/>
      <c r="GP180" s="3"/>
      <c r="GQ180" s="34"/>
      <c r="GV180" s="5"/>
      <c r="GW180" s="5"/>
      <c r="GX180" s="3"/>
      <c r="GY180" s="34"/>
      <c r="HD180" s="5"/>
      <c r="HE180" s="5"/>
      <c r="HF180" s="3"/>
      <c r="HG180" s="34"/>
      <c r="HL180" s="5"/>
      <c r="HM180" s="5"/>
      <c r="HN180" s="3"/>
      <c r="HO180" s="34"/>
      <c r="HT180" s="5"/>
      <c r="HU180" s="5"/>
      <c r="HV180" s="3"/>
      <c r="HW180" s="34"/>
      <c r="IB180" s="5"/>
      <c r="IC180" s="5"/>
      <c r="ID180" s="3"/>
      <c r="IE180" s="34"/>
      <c r="IJ180" s="5"/>
    </row>
    <row r="181" spans="6:244" s="1" customFormat="1" ht="13.5">
      <c r="F181" s="3"/>
      <c r="G181" s="34"/>
      <c r="L181" s="5"/>
      <c r="M181" s="5"/>
      <c r="N181" s="3"/>
      <c r="O181" s="34"/>
      <c r="T181" s="5"/>
      <c r="U181" s="5"/>
      <c r="V181" s="3"/>
      <c r="W181" s="34"/>
      <c r="AB181" s="5"/>
      <c r="AC181" s="5"/>
      <c r="AD181" s="3"/>
      <c r="AE181" s="34"/>
      <c r="AJ181" s="5"/>
      <c r="AK181" s="5"/>
      <c r="AL181" s="3"/>
      <c r="AM181" s="34"/>
      <c r="AR181" s="5"/>
      <c r="AS181" s="5"/>
      <c r="AT181" s="3"/>
      <c r="AU181" s="34"/>
      <c r="AZ181" s="5"/>
      <c r="BA181" s="5"/>
      <c r="BB181" s="3"/>
      <c r="BC181" s="34"/>
      <c r="BH181" s="5"/>
      <c r="BI181" s="5"/>
      <c r="BJ181" s="3"/>
      <c r="BK181" s="34"/>
      <c r="BP181" s="5"/>
      <c r="BQ181" s="5"/>
      <c r="BR181" s="3"/>
      <c r="BS181" s="34"/>
      <c r="BX181" s="5"/>
      <c r="BY181" s="5"/>
      <c r="BZ181" s="3"/>
      <c r="CA181" s="34"/>
      <c r="CF181" s="5"/>
      <c r="CH181" s="3"/>
      <c r="CI181" s="34"/>
      <c r="CN181" s="5"/>
      <c r="CO181" s="5"/>
      <c r="CP181" s="3"/>
      <c r="CQ181" s="34"/>
      <c r="CV181" s="5"/>
      <c r="CW181" s="5"/>
      <c r="CX181" s="3"/>
      <c r="CY181" s="34"/>
      <c r="DD181" s="5"/>
      <c r="DE181" s="5"/>
      <c r="DF181" s="3"/>
      <c r="DG181" s="34"/>
      <c r="DL181" s="5"/>
      <c r="DM181" s="5"/>
      <c r="DN181" s="3"/>
      <c r="DO181" s="34"/>
      <c r="DT181" s="5"/>
      <c r="DU181" s="5"/>
      <c r="DV181" s="3"/>
      <c r="DW181" s="34"/>
      <c r="EB181" s="5"/>
      <c r="EC181" s="5"/>
      <c r="ED181" s="3"/>
      <c r="EE181" s="34"/>
      <c r="EJ181" s="5"/>
      <c r="EK181" s="5"/>
      <c r="EL181" s="3"/>
      <c r="EM181" s="34"/>
      <c r="ER181" s="5"/>
      <c r="ES181" s="5"/>
      <c r="ET181" s="3"/>
      <c r="EU181" s="34"/>
      <c r="EZ181" s="5"/>
      <c r="FA181" s="5"/>
      <c r="FB181" s="3"/>
      <c r="FC181" s="34"/>
      <c r="FH181" s="5"/>
      <c r="FJ181" s="3"/>
      <c r="FK181" s="34"/>
      <c r="FP181" s="5"/>
      <c r="FQ181" s="5"/>
      <c r="FR181" s="3"/>
      <c r="FS181" s="34"/>
      <c r="FX181" s="5"/>
      <c r="FY181" s="5"/>
      <c r="FZ181" s="3"/>
      <c r="GA181" s="34"/>
      <c r="GF181" s="5"/>
      <c r="GG181" s="5"/>
      <c r="GH181" s="3"/>
      <c r="GI181" s="34"/>
      <c r="GN181" s="5"/>
      <c r="GO181" s="5"/>
      <c r="GP181" s="3"/>
      <c r="GQ181" s="34"/>
      <c r="GV181" s="5"/>
      <c r="GW181" s="5"/>
      <c r="GX181" s="3"/>
      <c r="GY181" s="34"/>
      <c r="HD181" s="5"/>
      <c r="HE181" s="5"/>
      <c r="HF181" s="3"/>
      <c r="HG181" s="34"/>
      <c r="HL181" s="5"/>
      <c r="HM181" s="5"/>
      <c r="HN181" s="3"/>
      <c r="HO181" s="34"/>
      <c r="HT181" s="5"/>
      <c r="HU181" s="5"/>
      <c r="HV181" s="3"/>
      <c r="HW181" s="34"/>
      <c r="IB181" s="5"/>
      <c r="IC181" s="5"/>
      <c r="ID181" s="3"/>
      <c r="IE181" s="34"/>
      <c r="IJ181" s="5"/>
    </row>
    <row r="182" spans="6:244" s="1" customFormat="1" ht="13.5">
      <c r="F182" s="3"/>
      <c r="G182" s="34"/>
      <c r="L182" s="5"/>
      <c r="M182" s="5"/>
      <c r="N182" s="3"/>
      <c r="O182" s="34"/>
      <c r="T182" s="5"/>
      <c r="U182" s="5"/>
      <c r="V182" s="3"/>
      <c r="W182" s="34"/>
      <c r="AB182" s="5"/>
      <c r="AC182" s="5"/>
      <c r="AD182" s="3"/>
      <c r="AE182" s="34"/>
      <c r="AJ182" s="5"/>
      <c r="AK182" s="5"/>
      <c r="AL182" s="3"/>
      <c r="AM182" s="34"/>
      <c r="AR182" s="5"/>
      <c r="AS182" s="5"/>
      <c r="AT182" s="3"/>
      <c r="AU182" s="34"/>
      <c r="AZ182" s="5"/>
      <c r="BA182" s="5"/>
      <c r="BB182" s="3"/>
      <c r="BC182" s="34"/>
      <c r="BH182" s="5"/>
      <c r="BI182" s="5"/>
      <c r="BJ182" s="3"/>
      <c r="BK182" s="34"/>
      <c r="BP182" s="5"/>
      <c r="BQ182" s="5"/>
      <c r="BR182" s="3"/>
      <c r="BS182" s="34"/>
      <c r="BX182" s="5"/>
      <c r="BY182" s="5"/>
      <c r="BZ182" s="3"/>
      <c r="CA182" s="34"/>
      <c r="CF182" s="5"/>
      <c r="CH182" s="3"/>
      <c r="CI182" s="34"/>
      <c r="CN182" s="5"/>
      <c r="CO182" s="5"/>
      <c r="CP182" s="3"/>
      <c r="CQ182" s="34"/>
      <c r="CV182" s="5"/>
      <c r="CW182" s="5"/>
      <c r="CX182" s="3"/>
      <c r="CY182" s="34"/>
      <c r="DD182" s="5"/>
      <c r="DE182" s="5"/>
      <c r="DF182" s="3"/>
      <c r="DG182" s="34"/>
      <c r="DL182" s="5"/>
      <c r="DM182" s="5"/>
      <c r="DN182" s="3"/>
      <c r="DO182" s="34"/>
      <c r="DT182" s="5"/>
      <c r="DU182" s="5"/>
      <c r="DV182" s="3"/>
      <c r="DW182" s="34"/>
      <c r="EB182" s="5"/>
      <c r="EC182" s="5"/>
      <c r="ED182" s="3"/>
      <c r="EE182" s="34"/>
      <c r="EJ182" s="5"/>
      <c r="EK182" s="5"/>
      <c r="EL182" s="3"/>
      <c r="EM182" s="34"/>
      <c r="ER182" s="5"/>
      <c r="ES182" s="5"/>
      <c r="ET182" s="3"/>
      <c r="EU182" s="34"/>
      <c r="EZ182" s="5"/>
      <c r="FA182" s="5"/>
      <c r="FB182" s="3"/>
      <c r="FC182" s="34"/>
      <c r="FH182" s="5"/>
      <c r="FJ182" s="3"/>
      <c r="FK182" s="34"/>
      <c r="FP182" s="5"/>
      <c r="FQ182" s="5"/>
      <c r="FR182" s="3"/>
      <c r="FS182" s="34"/>
      <c r="FX182" s="5"/>
      <c r="FY182" s="5"/>
      <c r="FZ182" s="3"/>
      <c r="GA182" s="34"/>
      <c r="GF182" s="5"/>
      <c r="GG182" s="5"/>
      <c r="GH182" s="3"/>
      <c r="GI182" s="34"/>
      <c r="GN182" s="5"/>
      <c r="GO182" s="5"/>
      <c r="GP182" s="3"/>
      <c r="GQ182" s="34"/>
      <c r="GV182" s="5"/>
      <c r="GW182" s="5"/>
      <c r="GX182" s="3"/>
      <c r="GY182" s="34"/>
      <c r="HD182" s="5"/>
      <c r="HE182" s="5"/>
      <c r="HF182" s="3"/>
      <c r="HG182" s="34"/>
      <c r="HL182" s="5"/>
      <c r="HM182" s="5"/>
      <c r="HN182" s="3"/>
      <c r="HO182" s="34"/>
      <c r="HT182" s="5"/>
      <c r="HU182" s="5"/>
      <c r="HV182" s="3"/>
      <c r="HW182" s="34"/>
      <c r="IB182" s="5"/>
      <c r="IC182" s="5"/>
      <c r="ID182" s="3"/>
      <c r="IE182" s="34"/>
      <c r="IJ182" s="5"/>
    </row>
    <row r="183" spans="6:244" s="1" customFormat="1" ht="13.5">
      <c r="F183" s="3"/>
      <c r="G183" s="34"/>
      <c r="L183" s="5"/>
      <c r="M183" s="5"/>
      <c r="N183" s="3"/>
      <c r="O183" s="34"/>
      <c r="T183" s="5"/>
      <c r="U183" s="5"/>
      <c r="V183" s="3"/>
      <c r="W183" s="34"/>
      <c r="AB183" s="5"/>
      <c r="AC183" s="5"/>
      <c r="AD183" s="3"/>
      <c r="AE183" s="34"/>
      <c r="AJ183" s="5"/>
      <c r="AK183" s="5"/>
      <c r="AL183" s="3"/>
      <c r="AM183" s="34"/>
      <c r="AR183" s="5"/>
      <c r="AS183" s="5"/>
      <c r="AT183" s="3"/>
      <c r="AU183" s="34"/>
      <c r="AZ183" s="5"/>
      <c r="BA183" s="5"/>
      <c r="BB183" s="3"/>
      <c r="BC183" s="34"/>
      <c r="BH183" s="5"/>
      <c r="BI183" s="5"/>
      <c r="BJ183" s="3"/>
      <c r="BK183" s="34"/>
      <c r="BP183" s="5"/>
      <c r="BQ183" s="5"/>
      <c r="BR183" s="3"/>
      <c r="BS183" s="34"/>
      <c r="BX183" s="5"/>
      <c r="BY183" s="5"/>
      <c r="BZ183" s="3"/>
      <c r="CA183" s="34"/>
      <c r="CF183" s="5"/>
      <c r="CH183" s="3"/>
      <c r="CI183" s="34"/>
      <c r="CN183" s="5"/>
      <c r="CO183" s="5"/>
      <c r="CP183" s="3"/>
      <c r="CQ183" s="34"/>
      <c r="CV183" s="5"/>
      <c r="CW183" s="5"/>
      <c r="CX183" s="3"/>
      <c r="CY183" s="34"/>
      <c r="DD183" s="5"/>
      <c r="DE183" s="5"/>
      <c r="DF183" s="3"/>
      <c r="DG183" s="34"/>
      <c r="DL183" s="5"/>
      <c r="DM183" s="5"/>
      <c r="DN183" s="3"/>
      <c r="DO183" s="34"/>
      <c r="DT183" s="5"/>
      <c r="DU183" s="5"/>
      <c r="DV183" s="3"/>
      <c r="DW183" s="34"/>
      <c r="EB183" s="5"/>
      <c r="EC183" s="5"/>
      <c r="ED183" s="3"/>
      <c r="EE183" s="34"/>
      <c r="EJ183" s="5"/>
      <c r="EK183" s="5"/>
      <c r="EL183" s="3"/>
      <c r="EM183" s="34"/>
      <c r="ER183" s="5"/>
      <c r="ES183" s="5"/>
      <c r="ET183" s="3"/>
      <c r="EU183" s="34"/>
      <c r="EZ183" s="5"/>
      <c r="FA183" s="5"/>
      <c r="FB183" s="3"/>
      <c r="FC183" s="34"/>
      <c r="FH183" s="5"/>
      <c r="FJ183" s="3"/>
      <c r="FK183" s="34"/>
      <c r="FP183" s="5"/>
      <c r="FQ183" s="5"/>
      <c r="FR183" s="3"/>
      <c r="FS183" s="34"/>
      <c r="FX183" s="5"/>
      <c r="FY183" s="5"/>
      <c r="FZ183" s="3"/>
      <c r="GA183" s="34"/>
      <c r="GF183" s="5"/>
      <c r="GG183" s="5"/>
      <c r="GH183" s="3"/>
      <c r="GI183" s="34"/>
      <c r="GN183" s="5"/>
      <c r="GO183" s="5"/>
      <c r="GP183" s="3"/>
      <c r="GQ183" s="34"/>
      <c r="GV183" s="5"/>
      <c r="GW183" s="5"/>
      <c r="GX183" s="3"/>
      <c r="GY183" s="34"/>
      <c r="HD183" s="5"/>
      <c r="HE183" s="5"/>
      <c r="HF183" s="3"/>
      <c r="HG183" s="34"/>
      <c r="HL183" s="5"/>
      <c r="HM183" s="5"/>
      <c r="HN183" s="3"/>
      <c r="HO183" s="34"/>
      <c r="HT183" s="5"/>
      <c r="HU183" s="5"/>
      <c r="HV183" s="3"/>
      <c r="HW183" s="34"/>
      <c r="IB183" s="5"/>
      <c r="IC183" s="5"/>
      <c r="ID183" s="3"/>
      <c r="IE183" s="34"/>
      <c r="IJ183" s="5"/>
    </row>
    <row r="184" spans="6:244" s="1" customFormat="1" ht="13.5">
      <c r="F184" s="3"/>
      <c r="G184" s="34"/>
      <c r="L184" s="5"/>
      <c r="M184" s="5"/>
      <c r="N184" s="3"/>
      <c r="O184" s="34"/>
      <c r="T184" s="5"/>
      <c r="U184" s="5"/>
      <c r="V184" s="3"/>
      <c r="W184" s="34"/>
      <c r="AB184" s="5"/>
      <c r="AC184" s="5"/>
      <c r="AD184" s="3"/>
      <c r="AE184" s="34"/>
      <c r="AJ184" s="5"/>
      <c r="AK184" s="5"/>
      <c r="AL184" s="3"/>
      <c r="AM184" s="34"/>
      <c r="AR184" s="5"/>
      <c r="AS184" s="5"/>
      <c r="AT184" s="3"/>
      <c r="AU184" s="34"/>
      <c r="AZ184" s="5"/>
      <c r="BA184" s="5"/>
      <c r="BB184" s="3"/>
      <c r="BC184" s="34"/>
      <c r="BH184" s="5"/>
      <c r="BI184" s="5"/>
      <c r="BJ184" s="3"/>
      <c r="BK184" s="34"/>
      <c r="BP184" s="5"/>
      <c r="BQ184" s="5"/>
      <c r="BR184" s="3"/>
      <c r="BS184" s="34"/>
      <c r="BX184" s="5"/>
      <c r="BY184" s="5"/>
      <c r="BZ184" s="3"/>
      <c r="CA184" s="34"/>
      <c r="CF184" s="5"/>
      <c r="CH184" s="3"/>
      <c r="CI184" s="34"/>
      <c r="CN184" s="5"/>
      <c r="CO184" s="5"/>
      <c r="CP184" s="3"/>
      <c r="CQ184" s="34"/>
      <c r="CV184" s="5"/>
      <c r="CW184" s="5"/>
      <c r="CX184" s="3"/>
      <c r="CY184" s="34"/>
      <c r="DD184" s="5"/>
      <c r="DE184" s="5"/>
      <c r="DF184" s="3"/>
      <c r="DG184" s="34"/>
      <c r="DL184" s="5"/>
      <c r="DM184" s="5"/>
      <c r="DN184" s="3"/>
      <c r="DO184" s="34"/>
      <c r="DT184" s="5"/>
      <c r="DU184" s="5"/>
      <c r="DV184" s="3"/>
      <c r="DW184" s="34"/>
      <c r="EB184" s="5"/>
      <c r="EC184" s="5"/>
      <c r="ED184" s="3"/>
      <c r="EE184" s="34"/>
      <c r="EJ184" s="5"/>
      <c r="EK184" s="5"/>
      <c r="EL184" s="3"/>
      <c r="EM184" s="34"/>
      <c r="ER184" s="5"/>
      <c r="ES184" s="5"/>
      <c r="ET184" s="3"/>
      <c r="EU184" s="34"/>
      <c r="EZ184" s="5"/>
      <c r="FA184" s="5"/>
      <c r="FB184" s="3"/>
      <c r="FC184" s="34"/>
      <c r="FH184" s="5"/>
      <c r="FJ184" s="3"/>
      <c r="FK184" s="34"/>
      <c r="FP184" s="5"/>
      <c r="FQ184" s="5"/>
      <c r="FR184" s="3"/>
      <c r="FS184" s="34"/>
      <c r="FX184" s="5"/>
      <c r="FY184" s="5"/>
      <c r="FZ184" s="3"/>
      <c r="GA184" s="34"/>
      <c r="GF184" s="5"/>
      <c r="GG184" s="5"/>
      <c r="GH184" s="3"/>
      <c r="GI184" s="34"/>
      <c r="GN184" s="5"/>
      <c r="GO184" s="5"/>
      <c r="GP184" s="3"/>
      <c r="GQ184" s="34"/>
      <c r="GV184" s="5"/>
      <c r="GW184" s="5"/>
      <c r="GX184" s="3"/>
      <c r="GY184" s="34"/>
      <c r="HD184" s="5"/>
      <c r="HE184" s="5"/>
      <c r="HF184" s="3"/>
      <c r="HG184" s="34"/>
      <c r="HL184" s="5"/>
      <c r="HM184" s="5"/>
      <c r="HN184" s="3"/>
      <c r="HO184" s="34"/>
      <c r="HT184" s="5"/>
      <c r="HU184" s="5"/>
      <c r="HV184" s="3"/>
      <c r="HW184" s="34"/>
      <c r="IB184" s="5"/>
      <c r="IC184" s="5"/>
      <c r="ID184" s="3"/>
      <c r="IE184" s="34"/>
      <c r="IJ184" s="5"/>
    </row>
    <row r="185" spans="6:244" s="1" customFormat="1" ht="13.5">
      <c r="F185" s="3"/>
      <c r="G185" s="34"/>
      <c r="L185" s="5"/>
      <c r="M185" s="5"/>
      <c r="N185" s="3"/>
      <c r="O185" s="34"/>
      <c r="T185" s="5"/>
      <c r="U185" s="5"/>
      <c r="V185" s="3"/>
      <c r="W185" s="34"/>
      <c r="AB185" s="5"/>
      <c r="AC185" s="5"/>
      <c r="AD185" s="3"/>
      <c r="AE185" s="34"/>
      <c r="AJ185" s="5"/>
      <c r="AK185" s="5"/>
      <c r="AL185" s="3"/>
      <c r="AM185" s="34"/>
      <c r="AR185" s="5"/>
      <c r="AS185" s="5"/>
      <c r="AT185" s="3"/>
      <c r="AU185" s="34"/>
      <c r="AZ185" s="5"/>
      <c r="BA185" s="5"/>
      <c r="BB185" s="3"/>
      <c r="BC185" s="34"/>
      <c r="BH185" s="5"/>
      <c r="BI185" s="5"/>
      <c r="BJ185" s="3"/>
      <c r="BK185" s="34"/>
      <c r="BP185" s="5"/>
      <c r="BQ185" s="5"/>
      <c r="BR185" s="3"/>
      <c r="BS185" s="34"/>
      <c r="BX185" s="5"/>
      <c r="BY185" s="5"/>
      <c r="BZ185" s="3"/>
      <c r="CA185" s="34"/>
      <c r="CF185" s="5"/>
      <c r="CH185" s="3"/>
      <c r="CI185" s="34"/>
      <c r="CN185" s="5"/>
      <c r="CO185" s="5"/>
      <c r="CP185" s="3"/>
      <c r="CQ185" s="34"/>
      <c r="CV185" s="5"/>
      <c r="CW185" s="5"/>
      <c r="CX185" s="3"/>
      <c r="CY185" s="34"/>
      <c r="DD185" s="5"/>
      <c r="DE185" s="5"/>
      <c r="DF185" s="3"/>
      <c r="DG185" s="34"/>
      <c r="DL185" s="5"/>
      <c r="DM185" s="5"/>
      <c r="DN185" s="3"/>
      <c r="DO185" s="34"/>
      <c r="DT185" s="5"/>
      <c r="DU185" s="5"/>
      <c r="DV185" s="3"/>
      <c r="DW185" s="34"/>
      <c r="EB185" s="5"/>
      <c r="EC185" s="5"/>
      <c r="ED185" s="3"/>
      <c r="EE185" s="34"/>
      <c r="EJ185" s="5"/>
      <c r="EK185" s="5"/>
      <c r="EL185" s="3"/>
      <c r="EM185" s="34"/>
      <c r="ER185" s="5"/>
      <c r="ES185" s="5"/>
      <c r="ET185" s="3"/>
      <c r="EU185" s="34"/>
      <c r="EZ185" s="5"/>
      <c r="FA185" s="5"/>
      <c r="FB185" s="3"/>
      <c r="FC185" s="34"/>
      <c r="FH185" s="5"/>
      <c r="FJ185" s="3"/>
      <c r="FK185" s="34"/>
      <c r="FP185" s="5"/>
      <c r="FQ185" s="5"/>
      <c r="FR185" s="3"/>
      <c r="FS185" s="34"/>
      <c r="FX185" s="5"/>
      <c r="FY185" s="5"/>
      <c r="FZ185" s="3"/>
      <c r="GA185" s="34"/>
      <c r="GF185" s="5"/>
      <c r="GG185" s="5"/>
      <c r="GH185" s="3"/>
      <c r="GI185" s="34"/>
      <c r="GN185" s="5"/>
      <c r="GO185" s="5"/>
      <c r="GP185" s="3"/>
      <c r="GQ185" s="34"/>
      <c r="GV185" s="5"/>
      <c r="GW185" s="5"/>
      <c r="GX185" s="3"/>
      <c r="GY185" s="34"/>
      <c r="HD185" s="5"/>
      <c r="HE185" s="5"/>
      <c r="HF185" s="3"/>
      <c r="HG185" s="34"/>
      <c r="HL185" s="5"/>
      <c r="HM185" s="5"/>
      <c r="HN185" s="3"/>
      <c r="HO185" s="34"/>
      <c r="HT185" s="5"/>
      <c r="HU185" s="5"/>
      <c r="HV185" s="3"/>
      <c r="HW185" s="34"/>
      <c r="IB185" s="5"/>
      <c r="IC185" s="5"/>
      <c r="ID185" s="3"/>
      <c r="IE185" s="34"/>
      <c r="IJ185" s="5"/>
    </row>
    <row r="186" spans="6:244" s="1" customFormat="1" ht="13.5">
      <c r="F186" s="3"/>
      <c r="G186" s="34"/>
      <c r="L186" s="5"/>
      <c r="M186" s="5"/>
      <c r="N186" s="3"/>
      <c r="O186" s="34"/>
      <c r="T186" s="5"/>
      <c r="U186" s="5"/>
      <c r="V186" s="3"/>
      <c r="W186" s="34"/>
      <c r="AB186" s="5"/>
      <c r="AC186" s="5"/>
      <c r="AD186" s="3"/>
      <c r="AE186" s="34"/>
      <c r="AJ186" s="5"/>
      <c r="AK186" s="5"/>
      <c r="AL186" s="3"/>
      <c r="AM186" s="34"/>
      <c r="AR186" s="5"/>
      <c r="AS186" s="5"/>
      <c r="AT186" s="3"/>
      <c r="AU186" s="34"/>
      <c r="AZ186" s="5"/>
      <c r="BA186" s="5"/>
      <c r="BB186" s="3"/>
      <c r="BC186" s="34"/>
      <c r="BH186" s="5"/>
      <c r="BI186" s="5"/>
      <c r="BJ186" s="3"/>
      <c r="BK186" s="34"/>
      <c r="BP186" s="5"/>
      <c r="BQ186" s="5"/>
      <c r="BR186" s="3"/>
      <c r="BS186" s="34"/>
      <c r="BX186" s="5"/>
      <c r="BY186" s="5"/>
      <c r="BZ186" s="3"/>
      <c r="CA186" s="34"/>
      <c r="CF186" s="5"/>
      <c r="CH186" s="3"/>
      <c r="CI186" s="34"/>
      <c r="CN186" s="5"/>
      <c r="CO186" s="5"/>
      <c r="CP186" s="3"/>
      <c r="CQ186" s="34"/>
      <c r="CV186" s="5"/>
      <c r="CW186" s="5"/>
      <c r="CX186" s="3"/>
      <c r="CY186" s="34"/>
      <c r="DD186" s="5"/>
      <c r="DE186" s="5"/>
      <c r="DF186" s="3"/>
      <c r="DG186" s="34"/>
      <c r="DL186" s="5"/>
      <c r="DM186" s="5"/>
      <c r="DN186" s="3"/>
      <c r="DO186" s="34"/>
      <c r="DT186" s="5"/>
      <c r="DU186" s="5"/>
      <c r="DV186" s="3"/>
      <c r="DW186" s="34"/>
      <c r="EB186" s="5"/>
      <c r="EC186" s="5"/>
      <c r="ED186" s="3"/>
      <c r="EE186" s="34"/>
      <c r="EJ186" s="5"/>
      <c r="EK186" s="5"/>
      <c r="EL186" s="3"/>
      <c r="EM186" s="34"/>
      <c r="ER186" s="5"/>
      <c r="ES186" s="5"/>
      <c r="ET186" s="3"/>
      <c r="EU186" s="34"/>
      <c r="EZ186" s="5"/>
      <c r="FA186" s="5"/>
      <c r="FB186" s="3"/>
      <c r="FC186" s="34"/>
      <c r="FH186" s="5"/>
      <c r="FJ186" s="3"/>
      <c r="FK186" s="34"/>
      <c r="FP186" s="5"/>
      <c r="FQ186" s="5"/>
      <c r="FR186" s="3"/>
      <c r="FS186" s="34"/>
      <c r="FX186" s="5"/>
      <c r="FY186" s="5"/>
      <c r="FZ186" s="3"/>
      <c r="GA186" s="34"/>
      <c r="GF186" s="5"/>
      <c r="GG186" s="5"/>
      <c r="GH186" s="3"/>
      <c r="GI186" s="34"/>
      <c r="GN186" s="5"/>
      <c r="GO186" s="5"/>
      <c r="GP186" s="3"/>
      <c r="GQ186" s="34"/>
      <c r="GV186" s="5"/>
      <c r="GW186" s="5"/>
      <c r="GX186" s="3"/>
      <c r="GY186" s="34"/>
      <c r="HD186" s="5"/>
      <c r="HE186" s="5"/>
      <c r="HF186" s="3"/>
      <c r="HG186" s="34"/>
      <c r="HL186" s="5"/>
      <c r="HM186" s="5"/>
      <c r="HN186" s="3"/>
      <c r="HO186" s="34"/>
      <c r="HT186" s="5"/>
      <c r="HU186" s="5"/>
      <c r="HV186" s="3"/>
      <c r="HW186" s="34"/>
      <c r="IB186" s="5"/>
      <c r="IC186" s="5"/>
      <c r="ID186" s="3"/>
      <c r="IE186" s="34"/>
      <c r="IJ186" s="5"/>
    </row>
    <row r="187" spans="6:244" s="1" customFormat="1" ht="13.5">
      <c r="F187" s="3"/>
      <c r="G187" s="34"/>
      <c r="L187" s="5"/>
      <c r="M187" s="5"/>
      <c r="N187" s="3"/>
      <c r="O187" s="34"/>
      <c r="T187" s="5"/>
      <c r="U187" s="5"/>
      <c r="V187" s="3"/>
      <c r="W187" s="34"/>
      <c r="AB187" s="5"/>
      <c r="AC187" s="5"/>
      <c r="AD187" s="3"/>
      <c r="AE187" s="34"/>
      <c r="AJ187" s="5"/>
      <c r="AK187" s="5"/>
      <c r="AL187" s="3"/>
      <c r="AM187" s="34"/>
      <c r="AR187" s="5"/>
      <c r="AS187" s="5"/>
      <c r="AT187" s="3"/>
      <c r="AU187" s="34"/>
      <c r="AZ187" s="5"/>
      <c r="BA187" s="5"/>
      <c r="BB187" s="3"/>
      <c r="BC187" s="34"/>
      <c r="BH187" s="5"/>
      <c r="BI187" s="5"/>
      <c r="BJ187" s="3"/>
      <c r="BK187" s="34"/>
      <c r="BP187" s="5"/>
      <c r="BQ187" s="5"/>
      <c r="BR187" s="3"/>
      <c r="BS187" s="34"/>
      <c r="BX187" s="5"/>
      <c r="BY187" s="5"/>
      <c r="BZ187" s="3"/>
      <c r="CA187" s="34"/>
      <c r="CF187" s="5"/>
      <c r="CH187" s="3"/>
      <c r="CI187" s="34"/>
      <c r="CN187" s="5"/>
      <c r="CO187" s="5"/>
      <c r="CP187" s="3"/>
      <c r="CQ187" s="34"/>
      <c r="CV187" s="5"/>
      <c r="CW187" s="5"/>
      <c r="CX187" s="3"/>
      <c r="CY187" s="34"/>
      <c r="DD187" s="5"/>
      <c r="DE187" s="5"/>
      <c r="DF187" s="3"/>
      <c r="DG187" s="34"/>
      <c r="DL187" s="5"/>
      <c r="DM187" s="5"/>
      <c r="DN187" s="3"/>
      <c r="DO187" s="34"/>
      <c r="DT187" s="5"/>
      <c r="DU187" s="5"/>
      <c r="DV187" s="3"/>
      <c r="DW187" s="34"/>
      <c r="EB187" s="5"/>
      <c r="EC187" s="5"/>
      <c r="ED187" s="3"/>
      <c r="EE187" s="34"/>
      <c r="EJ187" s="5"/>
      <c r="EK187" s="5"/>
      <c r="EL187" s="3"/>
      <c r="EM187" s="34"/>
      <c r="ER187" s="5"/>
      <c r="ES187" s="5"/>
      <c r="ET187" s="3"/>
      <c r="EU187" s="34"/>
      <c r="EZ187" s="5"/>
      <c r="FA187" s="5"/>
      <c r="FB187" s="3"/>
      <c r="FC187" s="34"/>
      <c r="FH187" s="5"/>
      <c r="FJ187" s="3"/>
      <c r="FK187" s="34"/>
      <c r="FP187" s="5"/>
      <c r="FQ187" s="5"/>
      <c r="FR187" s="3"/>
      <c r="FS187" s="34"/>
      <c r="FX187" s="5"/>
      <c r="FY187" s="5"/>
      <c r="FZ187" s="3"/>
      <c r="GA187" s="34"/>
      <c r="GF187" s="5"/>
      <c r="GG187" s="5"/>
      <c r="GH187" s="3"/>
      <c r="GI187" s="34"/>
      <c r="GN187" s="5"/>
      <c r="GO187" s="5"/>
      <c r="GP187" s="3"/>
      <c r="GQ187" s="34"/>
      <c r="GV187" s="5"/>
      <c r="GW187" s="5"/>
      <c r="GX187" s="3"/>
      <c r="GY187" s="34"/>
      <c r="HD187" s="5"/>
      <c r="HE187" s="5"/>
      <c r="HF187" s="3"/>
      <c r="HG187" s="34"/>
      <c r="HL187" s="5"/>
      <c r="HM187" s="5"/>
      <c r="HN187" s="3"/>
      <c r="HO187" s="34"/>
      <c r="HT187" s="5"/>
      <c r="HU187" s="5"/>
      <c r="HV187" s="3"/>
      <c r="HW187" s="34"/>
      <c r="IB187" s="5"/>
      <c r="IC187" s="5"/>
      <c r="ID187" s="3"/>
      <c r="IE187" s="34"/>
      <c r="IJ187" s="5"/>
    </row>
    <row r="188" spans="6:244" s="1" customFormat="1" ht="13.5">
      <c r="F188" s="3"/>
      <c r="G188" s="34"/>
      <c r="L188" s="5"/>
      <c r="M188" s="5"/>
      <c r="N188" s="3"/>
      <c r="O188" s="34"/>
      <c r="T188" s="5"/>
      <c r="U188" s="5"/>
      <c r="V188" s="3"/>
      <c r="W188" s="34"/>
      <c r="AB188" s="5"/>
      <c r="AC188" s="5"/>
      <c r="AD188" s="3"/>
      <c r="AE188" s="34"/>
      <c r="AJ188" s="5"/>
      <c r="AK188" s="5"/>
      <c r="AL188" s="3"/>
      <c r="AM188" s="34"/>
      <c r="AR188" s="5"/>
      <c r="AS188" s="5"/>
      <c r="AT188" s="3"/>
      <c r="AU188" s="34"/>
      <c r="AZ188" s="5"/>
      <c r="BA188" s="5"/>
      <c r="BB188" s="3"/>
      <c r="BC188" s="34"/>
      <c r="BH188" s="5"/>
      <c r="BI188" s="5"/>
      <c r="BJ188" s="3"/>
      <c r="BK188" s="34"/>
      <c r="BP188" s="5"/>
      <c r="BQ188" s="5"/>
      <c r="BR188" s="3"/>
      <c r="BS188" s="34"/>
      <c r="BX188" s="5"/>
      <c r="BY188" s="5"/>
      <c r="BZ188" s="3"/>
      <c r="CA188" s="34"/>
      <c r="CF188" s="5"/>
      <c r="CH188" s="3"/>
      <c r="CI188" s="34"/>
      <c r="CN188" s="5"/>
      <c r="CO188" s="5"/>
      <c r="CP188" s="3"/>
      <c r="CQ188" s="34"/>
      <c r="CV188" s="5"/>
      <c r="CW188" s="5"/>
      <c r="CX188" s="3"/>
      <c r="CY188" s="34"/>
      <c r="DD188" s="5"/>
      <c r="DE188" s="5"/>
      <c r="DF188" s="3"/>
      <c r="DG188" s="34"/>
      <c r="DL188" s="5"/>
      <c r="DM188" s="5"/>
      <c r="DN188" s="3"/>
      <c r="DO188" s="34"/>
      <c r="DT188" s="5"/>
      <c r="DU188" s="5"/>
      <c r="DV188" s="3"/>
      <c r="DW188" s="34"/>
      <c r="EB188" s="5"/>
      <c r="EC188" s="5"/>
      <c r="ED188" s="3"/>
      <c r="EE188" s="34"/>
      <c r="EJ188" s="5"/>
      <c r="EK188" s="5"/>
      <c r="EL188" s="3"/>
      <c r="EM188" s="34"/>
      <c r="ER188" s="5"/>
      <c r="ES188" s="5"/>
      <c r="ET188" s="3"/>
      <c r="EU188" s="34"/>
      <c r="EZ188" s="5"/>
      <c r="FA188" s="5"/>
      <c r="FB188" s="3"/>
      <c r="FC188" s="34"/>
      <c r="FH188" s="5"/>
      <c r="FJ188" s="3"/>
      <c r="FK188" s="34"/>
      <c r="FP188" s="5"/>
      <c r="FQ188" s="5"/>
      <c r="FR188" s="3"/>
      <c r="FS188" s="34"/>
      <c r="FX188" s="5"/>
      <c r="FY188" s="5"/>
      <c r="FZ188" s="3"/>
      <c r="GA188" s="34"/>
      <c r="GF188" s="5"/>
      <c r="GG188" s="5"/>
      <c r="GH188" s="3"/>
      <c r="GI188" s="34"/>
      <c r="GN188" s="5"/>
      <c r="GO188" s="5"/>
      <c r="GP188" s="3"/>
      <c r="GQ188" s="34"/>
      <c r="GV188" s="5"/>
      <c r="GW188" s="5"/>
      <c r="GX188" s="3"/>
      <c r="GY188" s="34"/>
      <c r="HD188" s="5"/>
      <c r="HE188" s="5"/>
      <c r="HF188" s="3"/>
      <c r="HG188" s="34"/>
      <c r="HL188" s="5"/>
      <c r="HM188" s="5"/>
      <c r="HN188" s="3"/>
      <c r="HO188" s="34"/>
      <c r="HT188" s="5"/>
      <c r="HU188" s="5"/>
      <c r="HV188" s="3"/>
      <c r="HW188" s="34"/>
      <c r="IB188" s="5"/>
      <c r="IC188" s="5"/>
      <c r="ID188" s="3"/>
      <c r="IE188" s="34"/>
      <c r="IJ188" s="5"/>
    </row>
    <row r="189" spans="6:244" s="1" customFormat="1" ht="13.5">
      <c r="F189" s="3"/>
      <c r="G189" s="34"/>
      <c r="L189" s="5"/>
      <c r="M189" s="5"/>
      <c r="N189" s="3"/>
      <c r="O189" s="34"/>
      <c r="T189" s="5"/>
      <c r="U189" s="5"/>
      <c r="V189" s="3"/>
      <c r="W189" s="34"/>
      <c r="AB189" s="5"/>
      <c r="AC189" s="5"/>
      <c r="AD189" s="3"/>
      <c r="AE189" s="34"/>
      <c r="AJ189" s="5"/>
      <c r="AK189" s="5"/>
      <c r="AL189" s="3"/>
      <c r="AM189" s="34"/>
      <c r="AR189" s="5"/>
      <c r="AS189" s="5"/>
      <c r="AT189" s="3"/>
      <c r="AU189" s="34"/>
      <c r="AZ189" s="5"/>
      <c r="BA189" s="5"/>
      <c r="BB189" s="3"/>
      <c r="BC189" s="34"/>
      <c r="BH189" s="5"/>
      <c r="BI189" s="5"/>
      <c r="BJ189" s="3"/>
      <c r="BK189" s="34"/>
      <c r="BP189" s="5"/>
      <c r="BQ189" s="5"/>
      <c r="BR189" s="3"/>
      <c r="BS189" s="34"/>
      <c r="BX189" s="5"/>
      <c r="BY189" s="5"/>
      <c r="BZ189" s="3"/>
      <c r="CA189" s="34"/>
      <c r="CF189" s="5"/>
      <c r="CH189" s="3"/>
      <c r="CI189" s="34"/>
      <c r="CN189" s="5"/>
      <c r="CO189" s="5"/>
      <c r="CP189" s="3"/>
      <c r="CQ189" s="34"/>
      <c r="CV189" s="5"/>
      <c r="CW189" s="5"/>
      <c r="CX189" s="3"/>
      <c r="CY189" s="34"/>
      <c r="DD189" s="5"/>
      <c r="DE189" s="5"/>
      <c r="DF189" s="3"/>
      <c r="DG189" s="34"/>
      <c r="DL189" s="5"/>
      <c r="DM189" s="5"/>
      <c r="DN189" s="3"/>
      <c r="DO189" s="34"/>
      <c r="DT189" s="5"/>
      <c r="DU189" s="5"/>
      <c r="DV189" s="3"/>
      <c r="DW189" s="34"/>
      <c r="EB189" s="5"/>
      <c r="EC189" s="5"/>
      <c r="ED189" s="3"/>
      <c r="EE189" s="34"/>
      <c r="EJ189" s="5"/>
      <c r="EK189" s="5"/>
      <c r="EL189" s="3"/>
      <c r="EM189" s="34"/>
      <c r="ER189" s="5"/>
      <c r="ES189" s="5"/>
      <c r="ET189" s="3"/>
      <c r="EU189" s="34"/>
      <c r="EZ189" s="5"/>
      <c r="FA189" s="5"/>
      <c r="FB189" s="3"/>
      <c r="FC189" s="34"/>
      <c r="FH189" s="5"/>
      <c r="FJ189" s="3"/>
      <c r="FK189" s="34"/>
      <c r="FP189" s="5"/>
      <c r="FQ189" s="5"/>
      <c r="FR189" s="3"/>
      <c r="FS189" s="34"/>
      <c r="FX189" s="5"/>
      <c r="FY189" s="5"/>
      <c r="FZ189" s="3"/>
      <c r="GA189" s="34"/>
      <c r="GF189" s="5"/>
      <c r="GG189" s="5"/>
      <c r="GH189" s="3"/>
      <c r="GI189" s="34"/>
      <c r="GN189" s="5"/>
      <c r="GO189" s="5"/>
      <c r="GP189" s="3"/>
      <c r="GQ189" s="34"/>
      <c r="GV189" s="5"/>
      <c r="GW189" s="5"/>
      <c r="GX189" s="3"/>
      <c r="GY189" s="34"/>
      <c r="HD189" s="5"/>
      <c r="HE189" s="5"/>
      <c r="HF189" s="3"/>
      <c r="HG189" s="34"/>
      <c r="HL189" s="5"/>
      <c r="HM189" s="5"/>
      <c r="HN189" s="3"/>
      <c r="HO189" s="34"/>
      <c r="HT189" s="5"/>
      <c r="HU189" s="5"/>
      <c r="HV189" s="3"/>
      <c r="HW189" s="34"/>
      <c r="IB189" s="5"/>
      <c r="IC189" s="5"/>
      <c r="ID189" s="3"/>
      <c r="IE189" s="34"/>
      <c r="IJ189" s="5"/>
    </row>
    <row r="190" spans="6:244" s="1" customFormat="1" ht="13.5">
      <c r="F190" s="3"/>
      <c r="G190" s="34"/>
      <c r="L190" s="5"/>
      <c r="M190" s="5"/>
      <c r="N190" s="3"/>
      <c r="O190" s="34"/>
      <c r="T190" s="5"/>
      <c r="U190" s="5"/>
      <c r="V190" s="3"/>
      <c r="W190" s="34"/>
      <c r="AB190" s="5"/>
      <c r="AC190" s="5"/>
      <c r="AD190" s="3"/>
      <c r="AE190" s="34"/>
      <c r="AJ190" s="5"/>
      <c r="AK190" s="5"/>
      <c r="AL190" s="3"/>
      <c r="AM190" s="34"/>
      <c r="AR190" s="5"/>
      <c r="AS190" s="5"/>
      <c r="AT190" s="3"/>
      <c r="AU190" s="34"/>
      <c r="AZ190" s="5"/>
      <c r="BA190" s="5"/>
      <c r="BB190" s="3"/>
      <c r="BC190" s="34"/>
      <c r="BH190" s="5"/>
      <c r="BI190" s="5"/>
      <c r="BJ190" s="3"/>
      <c r="BK190" s="34"/>
      <c r="BP190" s="5"/>
      <c r="BQ190" s="5"/>
      <c r="BR190" s="3"/>
      <c r="BS190" s="34"/>
      <c r="BX190" s="5"/>
      <c r="BY190" s="5"/>
      <c r="BZ190" s="3"/>
      <c r="CA190" s="34"/>
      <c r="CF190" s="5"/>
      <c r="CH190" s="3"/>
      <c r="CI190" s="34"/>
      <c r="CN190" s="5"/>
      <c r="CO190" s="5"/>
      <c r="CP190" s="3"/>
      <c r="CQ190" s="34"/>
      <c r="CV190" s="5"/>
      <c r="CW190" s="5"/>
      <c r="CX190" s="3"/>
      <c r="CY190" s="34"/>
      <c r="DD190" s="5"/>
      <c r="DE190" s="5"/>
      <c r="DF190" s="3"/>
      <c r="DG190" s="34"/>
      <c r="DL190" s="5"/>
      <c r="DM190" s="5"/>
      <c r="DN190" s="3"/>
      <c r="DO190" s="34"/>
      <c r="DT190" s="5"/>
      <c r="DU190" s="5"/>
      <c r="DV190" s="3"/>
      <c r="DW190" s="34"/>
      <c r="EB190" s="5"/>
      <c r="EC190" s="5"/>
      <c r="ED190" s="3"/>
      <c r="EE190" s="34"/>
      <c r="EJ190" s="5"/>
      <c r="EK190" s="5"/>
      <c r="EL190" s="3"/>
      <c r="EM190" s="34"/>
      <c r="ER190" s="5"/>
      <c r="ES190" s="5"/>
      <c r="ET190" s="3"/>
      <c r="EU190" s="34"/>
      <c r="EZ190" s="5"/>
      <c r="FA190" s="5"/>
      <c r="FB190" s="3"/>
      <c r="FC190" s="34"/>
      <c r="FH190" s="5"/>
      <c r="FJ190" s="3"/>
      <c r="FK190" s="34"/>
      <c r="FP190" s="5"/>
      <c r="FQ190" s="5"/>
      <c r="FR190" s="3"/>
      <c r="FS190" s="34"/>
      <c r="FX190" s="5"/>
      <c r="FY190" s="5"/>
      <c r="FZ190" s="3"/>
      <c r="GA190" s="34"/>
      <c r="GF190" s="5"/>
      <c r="GG190" s="5"/>
      <c r="GH190" s="3"/>
      <c r="GI190" s="34"/>
      <c r="GN190" s="5"/>
      <c r="GO190" s="5"/>
      <c r="GP190" s="3"/>
      <c r="GQ190" s="34"/>
      <c r="GV190" s="5"/>
      <c r="GW190" s="5"/>
      <c r="GX190" s="3"/>
      <c r="GY190" s="34"/>
      <c r="HD190" s="5"/>
      <c r="HE190" s="5"/>
      <c r="HF190" s="3"/>
      <c r="HG190" s="34"/>
      <c r="HL190" s="5"/>
      <c r="HM190" s="5"/>
      <c r="HN190" s="3"/>
      <c r="HO190" s="34"/>
      <c r="HT190" s="5"/>
      <c r="HU190" s="5"/>
      <c r="HV190" s="3"/>
      <c r="HW190" s="34"/>
      <c r="IB190" s="5"/>
      <c r="IC190" s="5"/>
      <c r="ID190" s="3"/>
      <c r="IE190" s="34"/>
      <c r="IJ190" s="5"/>
    </row>
    <row r="191" spans="6:244" s="1" customFormat="1" ht="13.5">
      <c r="F191" s="3"/>
      <c r="G191" s="34"/>
      <c r="L191" s="5"/>
      <c r="M191" s="5"/>
      <c r="N191" s="3"/>
      <c r="O191" s="34"/>
      <c r="T191" s="5"/>
      <c r="U191" s="5"/>
      <c r="V191" s="3"/>
      <c r="W191" s="34"/>
      <c r="AB191" s="5"/>
      <c r="AC191" s="5"/>
      <c r="AD191" s="3"/>
      <c r="AE191" s="34"/>
      <c r="AJ191" s="5"/>
      <c r="AK191" s="5"/>
      <c r="AL191" s="3"/>
      <c r="AM191" s="34"/>
      <c r="AR191" s="5"/>
      <c r="AS191" s="5"/>
      <c r="AT191" s="3"/>
      <c r="AU191" s="34"/>
      <c r="AZ191" s="5"/>
      <c r="BA191" s="5"/>
      <c r="BB191" s="3"/>
      <c r="BC191" s="34"/>
      <c r="BH191" s="5"/>
      <c r="BI191" s="5"/>
      <c r="BJ191" s="3"/>
      <c r="BK191" s="34"/>
      <c r="BP191" s="5"/>
      <c r="BQ191" s="5"/>
      <c r="BR191" s="3"/>
      <c r="BS191" s="34"/>
      <c r="BX191" s="5"/>
      <c r="BY191" s="5"/>
      <c r="BZ191" s="3"/>
      <c r="CA191" s="34"/>
      <c r="CF191" s="5"/>
      <c r="CH191" s="3"/>
      <c r="CI191" s="34"/>
      <c r="CN191" s="5"/>
      <c r="CO191" s="5"/>
      <c r="CP191" s="3"/>
      <c r="CQ191" s="34"/>
      <c r="CV191" s="5"/>
      <c r="CW191" s="5"/>
      <c r="CX191" s="3"/>
      <c r="CY191" s="34"/>
      <c r="DD191" s="5"/>
      <c r="DE191" s="5"/>
      <c r="DF191" s="3"/>
      <c r="DG191" s="34"/>
      <c r="DL191" s="5"/>
      <c r="DM191" s="5"/>
      <c r="DN191" s="3"/>
      <c r="DO191" s="34"/>
      <c r="DT191" s="5"/>
      <c r="DU191" s="5"/>
      <c r="DV191" s="3"/>
      <c r="DW191" s="34"/>
      <c r="EB191" s="5"/>
      <c r="EC191" s="5"/>
      <c r="ED191" s="3"/>
      <c r="EE191" s="34"/>
      <c r="EJ191" s="5"/>
      <c r="EK191" s="5"/>
      <c r="EL191" s="3"/>
      <c r="EM191" s="34"/>
      <c r="ER191" s="5"/>
      <c r="ES191" s="5"/>
      <c r="ET191" s="3"/>
      <c r="EU191" s="34"/>
      <c r="EZ191" s="5"/>
      <c r="FA191" s="5"/>
      <c r="FB191" s="3"/>
      <c r="FC191" s="34"/>
      <c r="FH191" s="5"/>
      <c r="FJ191" s="3"/>
      <c r="FK191" s="34"/>
      <c r="FP191" s="5"/>
      <c r="FQ191" s="5"/>
      <c r="FR191" s="3"/>
      <c r="FS191" s="34"/>
      <c r="FX191" s="5"/>
      <c r="FY191" s="5"/>
      <c r="FZ191" s="3"/>
      <c r="GA191" s="34"/>
      <c r="GF191" s="5"/>
      <c r="GG191" s="5"/>
      <c r="GH191" s="3"/>
      <c r="GI191" s="34"/>
      <c r="GN191" s="5"/>
      <c r="GO191" s="5"/>
      <c r="GP191" s="3"/>
      <c r="GQ191" s="34"/>
      <c r="GV191" s="5"/>
      <c r="GW191" s="5"/>
      <c r="GX191" s="3"/>
      <c r="GY191" s="34"/>
      <c r="HD191" s="5"/>
      <c r="HE191" s="5"/>
      <c r="HF191" s="3"/>
      <c r="HG191" s="34"/>
      <c r="HL191" s="5"/>
      <c r="HM191" s="5"/>
      <c r="HN191" s="3"/>
      <c r="HO191" s="34"/>
      <c r="HT191" s="5"/>
      <c r="HU191" s="5"/>
      <c r="HV191" s="3"/>
      <c r="HW191" s="34"/>
      <c r="IB191" s="5"/>
      <c r="IC191" s="5"/>
      <c r="ID191" s="3"/>
      <c r="IE191" s="34"/>
      <c r="IJ191" s="5"/>
    </row>
    <row r="192" spans="6:244" s="1" customFormat="1" ht="13.5">
      <c r="F192" s="3"/>
      <c r="G192" s="34"/>
      <c r="L192" s="5"/>
      <c r="M192" s="5"/>
      <c r="N192" s="3"/>
      <c r="O192" s="34"/>
      <c r="T192" s="5"/>
      <c r="U192" s="5"/>
      <c r="V192" s="3"/>
      <c r="W192" s="34"/>
      <c r="AB192" s="5"/>
      <c r="AC192" s="5"/>
      <c r="AD192" s="3"/>
      <c r="AE192" s="34"/>
      <c r="AJ192" s="5"/>
      <c r="AK192" s="5"/>
      <c r="AL192" s="3"/>
      <c r="AM192" s="34"/>
      <c r="AR192" s="5"/>
      <c r="AS192" s="5"/>
      <c r="AT192" s="3"/>
      <c r="AU192" s="34"/>
      <c r="AZ192" s="5"/>
      <c r="BA192" s="5"/>
      <c r="BB192" s="3"/>
      <c r="BC192" s="34"/>
      <c r="BH192" s="5"/>
      <c r="BI192" s="5"/>
      <c r="BJ192" s="3"/>
      <c r="BK192" s="34"/>
      <c r="BP192" s="5"/>
      <c r="BQ192" s="5"/>
      <c r="BR192" s="3"/>
      <c r="BS192" s="34"/>
      <c r="BX192" s="5"/>
      <c r="BY192" s="5"/>
      <c r="BZ192" s="3"/>
      <c r="CA192" s="34"/>
      <c r="CF192" s="5"/>
      <c r="CH192" s="3"/>
      <c r="CI192" s="34"/>
      <c r="CN192" s="5"/>
      <c r="CO192" s="5"/>
      <c r="CP192" s="3"/>
      <c r="CQ192" s="34"/>
      <c r="CV192" s="5"/>
      <c r="CW192" s="5"/>
      <c r="CX192" s="3"/>
      <c r="CY192" s="34"/>
      <c r="DD192" s="5"/>
      <c r="DE192" s="5"/>
      <c r="DF192" s="3"/>
      <c r="DG192" s="34"/>
      <c r="DL192" s="5"/>
      <c r="DM192" s="5"/>
      <c r="DN192" s="3"/>
      <c r="DO192" s="34"/>
      <c r="DT192" s="5"/>
      <c r="DU192" s="5"/>
      <c r="DV192" s="3"/>
      <c r="DW192" s="34"/>
      <c r="EB192" s="5"/>
      <c r="EC192" s="5"/>
      <c r="ED192" s="3"/>
      <c r="EE192" s="34"/>
      <c r="EJ192" s="5"/>
      <c r="EK192" s="5"/>
      <c r="EL192" s="3"/>
      <c r="EM192" s="34"/>
      <c r="ER192" s="5"/>
      <c r="ES192" s="5"/>
      <c r="ET192" s="3"/>
      <c r="EU192" s="34"/>
      <c r="EZ192" s="5"/>
      <c r="FA192" s="5"/>
      <c r="FB192" s="3"/>
      <c r="FC192" s="34"/>
      <c r="FH192" s="5"/>
      <c r="FJ192" s="3"/>
      <c r="FK192" s="34"/>
      <c r="FP192" s="5"/>
      <c r="FQ192" s="5"/>
      <c r="FR192" s="3"/>
      <c r="FS192" s="34"/>
      <c r="FX192" s="5"/>
      <c r="FY192" s="5"/>
      <c r="FZ192" s="3"/>
      <c r="GA192" s="34"/>
      <c r="GF192" s="5"/>
      <c r="GG192" s="5"/>
      <c r="GH192" s="3"/>
      <c r="GI192" s="34"/>
      <c r="GN192" s="5"/>
      <c r="GO192" s="5"/>
      <c r="GP192" s="3"/>
      <c r="GQ192" s="34"/>
      <c r="GV192" s="5"/>
      <c r="GW192" s="5"/>
      <c r="GX192" s="3"/>
      <c r="GY192" s="34"/>
      <c r="HD192" s="5"/>
      <c r="HE192" s="5"/>
      <c r="HF192" s="3"/>
      <c r="HG192" s="34"/>
      <c r="HL192" s="5"/>
      <c r="HM192" s="5"/>
      <c r="HN192" s="3"/>
      <c r="HO192" s="34"/>
      <c r="HT192" s="5"/>
      <c r="HU192" s="5"/>
      <c r="HV192" s="3"/>
      <c r="HW192" s="34"/>
      <c r="IB192" s="5"/>
      <c r="IC192" s="5"/>
      <c r="ID192" s="3"/>
      <c r="IE192" s="34"/>
      <c r="IJ192" s="5"/>
    </row>
    <row r="193" spans="6:244" s="1" customFormat="1" ht="13.5">
      <c r="F193" s="3"/>
      <c r="G193" s="34"/>
      <c r="L193" s="5"/>
      <c r="M193" s="5"/>
      <c r="N193" s="3"/>
      <c r="O193" s="34"/>
      <c r="T193" s="5"/>
      <c r="U193" s="5"/>
      <c r="V193" s="3"/>
      <c r="W193" s="34"/>
      <c r="AB193" s="5"/>
      <c r="AC193" s="5"/>
      <c r="AD193" s="3"/>
      <c r="AE193" s="34"/>
      <c r="AJ193" s="5"/>
      <c r="AK193" s="5"/>
      <c r="AL193" s="3"/>
      <c r="AM193" s="34"/>
      <c r="AR193" s="5"/>
      <c r="AS193" s="5"/>
      <c r="AT193" s="3"/>
      <c r="AU193" s="34"/>
      <c r="AZ193" s="5"/>
      <c r="BA193" s="5"/>
      <c r="BB193" s="3"/>
      <c r="BC193" s="34"/>
      <c r="BH193" s="5"/>
      <c r="BI193" s="5"/>
      <c r="BJ193" s="3"/>
      <c r="BK193" s="34"/>
      <c r="BP193" s="5"/>
      <c r="BQ193" s="5"/>
      <c r="BR193" s="3"/>
      <c r="BS193" s="34"/>
      <c r="BX193" s="5"/>
      <c r="BY193" s="5"/>
      <c r="BZ193" s="3"/>
      <c r="CA193" s="34"/>
      <c r="CF193" s="5"/>
      <c r="CH193" s="3"/>
      <c r="CI193" s="34"/>
      <c r="CN193" s="5"/>
      <c r="CO193" s="5"/>
      <c r="CP193" s="3"/>
      <c r="CQ193" s="34"/>
      <c r="CV193" s="5"/>
      <c r="CW193" s="5"/>
      <c r="CX193" s="3"/>
      <c r="CY193" s="34"/>
      <c r="DD193" s="5"/>
      <c r="DE193" s="5"/>
      <c r="DF193" s="3"/>
      <c r="DG193" s="34"/>
      <c r="DL193" s="5"/>
      <c r="DM193" s="5"/>
      <c r="DN193" s="3"/>
      <c r="DO193" s="34"/>
      <c r="DT193" s="5"/>
      <c r="DU193" s="5"/>
      <c r="DV193" s="3"/>
      <c r="DW193" s="34"/>
      <c r="EB193" s="5"/>
      <c r="EC193" s="5"/>
      <c r="ED193" s="3"/>
      <c r="EE193" s="34"/>
      <c r="EJ193" s="5"/>
      <c r="EK193" s="5"/>
      <c r="EL193" s="3"/>
      <c r="EM193" s="34"/>
      <c r="ER193" s="5"/>
      <c r="ES193" s="5"/>
      <c r="ET193" s="3"/>
      <c r="EU193" s="34"/>
      <c r="EZ193" s="5"/>
      <c r="FA193" s="5"/>
      <c r="FB193" s="3"/>
      <c r="FC193" s="34"/>
      <c r="FH193" s="5"/>
      <c r="FJ193" s="3"/>
      <c r="FK193" s="34"/>
      <c r="FP193" s="5"/>
      <c r="FQ193" s="5"/>
      <c r="FR193" s="3"/>
      <c r="FS193" s="34"/>
      <c r="FX193" s="5"/>
      <c r="FY193" s="5"/>
      <c r="FZ193" s="3"/>
      <c r="GA193" s="34"/>
      <c r="GF193" s="5"/>
      <c r="GG193" s="5"/>
      <c r="GH193" s="3"/>
      <c r="GI193" s="34"/>
      <c r="GN193" s="5"/>
      <c r="GO193" s="5"/>
      <c r="GP193" s="3"/>
      <c r="GQ193" s="34"/>
      <c r="GV193" s="5"/>
      <c r="GW193" s="5"/>
      <c r="GX193" s="3"/>
      <c r="GY193" s="34"/>
      <c r="HD193" s="5"/>
      <c r="HE193" s="5"/>
      <c r="HF193" s="3"/>
      <c r="HG193" s="34"/>
      <c r="HL193" s="5"/>
      <c r="HM193" s="5"/>
      <c r="HN193" s="3"/>
      <c r="HO193" s="34"/>
      <c r="HT193" s="5"/>
      <c r="HU193" s="5"/>
      <c r="HV193" s="3"/>
      <c r="HW193" s="34"/>
      <c r="IB193" s="5"/>
      <c r="IC193" s="5"/>
      <c r="ID193" s="3"/>
      <c r="IE193" s="34"/>
      <c r="IJ193" s="5"/>
    </row>
    <row r="194" spans="6:244" s="1" customFormat="1" ht="13.5">
      <c r="F194" s="3"/>
      <c r="G194" s="34"/>
      <c r="L194" s="5"/>
      <c r="M194" s="5"/>
      <c r="N194" s="3"/>
      <c r="O194" s="34"/>
      <c r="T194" s="5"/>
      <c r="U194" s="5"/>
      <c r="V194" s="3"/>
      <c r="W194" s="34"/>
      <c r="AB194" s="5"/>
      <c r="AC194" s="5"/>
      <c r="AD194" s="3"/>
      <c r="AE194" s="34"/>
      <c r="AJ194" s="5"/>
      <c r="AK194" s="5"/>
      <c r="AL194" s="3"/>
      <c r="AM194" s="34"/>
      <c r="AR194" s="5"/>
      <c r="AS194" s="5"/>
      <c r="AT194" s="3"/>
      <c r="AU194" s="34"/>
      <c r="AZ194" s="5"/>
      <c r="BA194" s="5"/>
      <c r="BB194" s="3"/>
      <c r="BC194" s="34"/>
      <c r="BH194" s="5"/>
      <c r="BI194" s="5"/>
      <c r="BJ194" s="3"/>
      <c r="BK194" s="34"/>
      <c r="BP194" s="5"/>
      <c r="BQ194" s="5"/>
      <c r="BR194" s="3"/>
      <c r="BS194" s="34"/>
      <c r="BX194" s="5"/>
      <c r="BY194" s="5"/>
      <c r="BZ194" s="3"/>
      <c r="CA194" s="34"/>
      <c r="CF194" s="5"/>
      <c r="CH194" s="3"/>
      <c r="CI194" s="34"/>
      <c r="CN194" s="5"/>
      <c r="CO194" s="5"/>
      <c r="CP194" s="3"/>
      <c r="CQ194" s="34"/>
      <c r="CV194" s="5"/>
      <c r="CW194" s="5"/>
      <c r="CX194" s="3"/>
      <c r="CY194" s="34"/>
      <c r="DD194" s="5"/>
      <c r="DE194" s="5"/>
      <c r="DF194" s="3"/>
      <c r="DG194" s="34"/>
      <c r="DL194" s="5"/>
      <c r="DM194" s="5"/>
      <c r="DN194" s="3"/>
      <c r="DO194" s="34"/>
      <c r="DT194" s="5"/>
      <c r="DU194" s="5"/>
      <c r="DV194" s="3"/>
      <c r="DW194" s="34"/>
      <c r="EB194" s="5"/>
      <c r="EC194" s="5"/>
      <c r="ED194" s="3"/>
      <c r="EE194" s="34"/>
      <c r="EJ194" s="5"/>
      <c r="EK194" s="5"/>
      <c r="EL194" s="3"/>
      <c r="EM194" s="34"/>
      <c r="ER194" s="5"/>
      <c r="ES194" s="5"/>
      <c r="ET194" s="3"/>
      <c r="EU194" s="34"/>
      <c r="EZ194" s="5"/>
      <c r="FA194" s="5"/>
      <c r="FB194" s="3"/>
      <c r="FC194" s="34"/>
      <c r="FH194" s="5"/>
      <c r="FJ194" s="3"/>
      <c r="FK194" s="34"/>
      <c r="FP194" s="5"/>
      <c r="FQ194" s="5"/>
      <c r="FR194" s="3"/>
      <c r="FS194" s="34"/>
      <c r="FX194" s="5"/>
      <c r="FY194" s="5"/>
      <c r="FZ194" s="3"/>
      <c r="GA194" s="34"/>
      <c r="GF194" s="5"/>
      <c r="GG194" s="5"/>
      <c r="GH194" s="3"/>
      <c r="GI194" s="34"/>
      <c r="GN194" s="5"/>
      <c r="GO194" s="5"/>
      <c r="GP194" s="3"/>
      <c r="GQ194" s="34"/>
      <c r="GV194" s="5"/>
      <c r="GW194" s="5"/>
      <c r="GX194" s="3"/>
      <c r="GY194" s="34"/>
      <c r="HD194" s="5"/>
      <c r="HE194" s="5"/>
      <c r="HF194" s="3"/>
      <c r="HG194" s="34"/>
      <c r="HL194" s="5"/>
      <c r="HM194" s="5"/>
      <c r="HN194" s="3"/>
      <c r="HO194" s="34"/>
      <c r="HT194" s="5"/>
      <c r="HU194" s="5"/>
      <c r="HV194" s="3"/>
      <c r="HW194" s="34"/>
      <c r="IB194" s="5"/>
      <c r="IC194" s="5"/>
      <c r="ID194" s="3"/>
      <c r="IE194" s="34"/>
      <c r="IJ194" s="5"/>
    </row>
    <row r="195" spans="6:244" s="1" customFormat="1" ht="13.5">
      <c r="F195" s="3"/>
      <c r="G195" s="34"/>
      <c r="L195" s="5"/>
      <c r="M195" s="5"/>
      <c r="N195" s="3"/>
      <c r="O195" s="34"/>
      <c r="T195" s="5"/>
      <c r="U195" s="5"/>
      <c r="V195" s="3"/>
      <c r="W195" s="34"/>
      <c r="AB195" s="5"/>
      <c r="AC195" s="5"/>
      <c r="AD195" s="3"/>
      <c r="AE195" s="34"/>
      <c r="AJ195" s="5"/>
      <c r="AK195" s="5"/>
      <c r="AL195" s="3"/>
      <c r="AM195" s="34"/>
      <c r="AR195" s="5"/>
      <c r="AS195" s="5"/>
      <c r="AT195" s="3"/>
      <c r="AU195" s="34"/>
      <c r="AZ195" s="5"/>
      <c r="BA195" s="5"/>
      <c r="BB195" s="3"/>
      <c r="BC195" s="34"/>
      <c r="BH195" s="5"/>
      <c r="BI195" s="5"/>
      <c r="BJ195" s="3"/>
      <c r="BK195" s="34"/>
      <c r="BP195" s="5"/>
      <c r="BQ195" s="5"/>
      <c r="BR195" s="3"/>
      <c r="BS195" s="34"/>
      <c r="BX195" s="5"/>
      <c r="BY195" s="5"/>
      <c r="BZ195" s="3"/>
      <c r="CA195" s="34"/>
      <c r="CF195" s="5"/>
      <c r="CH195" s="3"/>
      <c r="CI195" s="34"/>
      <c r="CN195" s="5"/>
      <c r="CO195" s="5"/>
      <c r="CP195" s="3"/>
      <c r="CQ195" s="34"/>
      <c r="CV195" s="5"/>
      <c r="CW195" s="5"/>
      <c r="CX195" s="3"/>
      <c r="CY195" s="34"/>
      <c r="DD195" s="5"/>
      <c r="DE195" s="5"/>
      <c r="DF195" s="3"/>
      <c r="DG195" s="34"/>
      <c r="DL195" s="5"/>
      <c r="DM195" s="5"/>
      <c r="DN195" s="3"/>
      <c r="DO195" s="34"/>
      <c r="DT195" s="5"/>
      <c r="DU195" s="5"/>
      <c r="DV195" s="3"/>
      <c r="DW195" s="34"/>
      <c r="EB195" s="5"/>
      <c r="EC195" s="5"/>
      <c r="ED195" s="3"/>
      <c r="EE195" s="34"/>
      <c r="EJ195" s="5"/>
      <c r="EK195" s="5"/>
      <c r="EL195" s="3"/>
      <c r="EM195" s="34"/>
      <c r="ER195" s="5"/>
      <c r="ES195" s="5"/>
      <c r="ET195" s="3"/>
      <c r="EU195" s="34"/>
      <c r="EZ195" s="5"/>
      <c r="FA195" s="5"/>
      <c r="FB195" s="3"/>
      <c r="FC195" s="34"/>
      <c r="FH195" s="5"/>
      <c r="FJ195" s="3"/>
      <c r="FK195" s="34"/>
      <c r="FP195" s="5"/>
      <c r="FQ195" s="5"/>
      <c r="FR195" s="3"/>
      <c r="FS195" s="34"/>
      <c r="FX195" s="5"/>
      <c r="FY195" s="5"/>
      <c r="FZ195" s="3"/>
      <c r="GA195" s="34"/>
      <c r="GF195" s="5"/>
      <c r="GG195" s="5"/>
      <c r="GH195" s="3"/>
      <c r="GI195" s="34"/>
      <c r="GN195" s="5"/>
      <c r="GO195" s="5"/>
      <c r="GP195" s="3"/>
      <c r="GQ195" s="34"/>
      <c r="GV195" s="5"/>
      <c r="GW195" s="5"/>
      <c r="GX195" s="3"/>
      <c r="GY195" s="34"/>
      <c r="HD195" s="5"/>
      <c r="HE195" s="5"/>
      <c r="HF195" s="3"/>
      <c r="HG195" s="34"/>
      <c r="HL195" s="5"/>
      <c r="HM195" s="5"/>
      <c r="HN195" s="3"/>
      <c r="HO195" s="34"/>
      <c r="HT195" s="5"/>
      <c r="HU195" s="5"/>
      <c r="HV195" s="3"/>
      <c r="HW195" s="34"/>
      <c r="IB195" s="5"/>
      <c r="IC195" s="5"/>
      <c r="ID195" s="3"/>
      <c r="IE195" s="34"/>
      <c r="IJ195" s="5"/>
    </row>
    <row r="196" spans="6:244" s="1" customFormat="1" ht="13.5">
      <c r="F196" s="3"/>
      <c r="G196" s="34"/>
      <c r="L196" s="5"/>
      <c r="M196" s="5"/>
      <c r="N196" s="3"/>
      <c r="O196" s="34"/>
      <c r="T196" s="5"/>
      <c r="U196" s="5"/>
      <c r="V196" s="3"/>
      <c r="W196" s="34"/>
      <c r="AB196" s="5"/>
      <c r="AC196" s="5"/>
      <c r="AD196" s="3"/>
      <c r="AE196" s="34"/>
      <c r="AJ196" s="5"/>
      <c r="AK196" s="5"/>
      <c r="AL196" s="3"/>
      <c r="AM196" s="34"/>
      <c r="AR196" s="5"/>
      <c r="AS196" s="5"/>
      <c r="AT196" s="3"/>
      <c r="AU196" s="34"/>
      <c r="AZ196" s="5"/>
      <c r="BA196" s="5"/>
      <c r="BB196" s="3"/>
      <c r="BC196" s="34"/>
      <c r="BH196" s="5"/>
      <c r="BI196" s="5"/>
      <c r="BJ196" s="3"/>
      <c r="BK196" s="34"/>
      <c r="BP196" s="5"/>
      <c r="BQ196" s="5"/>
      <c r="BR196" s="3"/>
      <c r="BS196" s="34"/>
      <c r="BX196" s="5"/>
      <c r="BY196" s="5"/>
      <c r="BZ196" s="3"/>
      <c r="CA196" s="34"/>
      <c r="CF196" s="5"/>
      <c r="CH196" s="3"/>
      <c r="CI196" s="34"/>
      <c r="CN196" s="5"/>
      <c r="CO196" s="5"/>
      <c r="CP196" s="3"/>
      <c r="CQ196" s="34"/>
      <c r="CV196" s="5"/>
      <c r="CW196" s="5"/>
      <c r="CX196" s="3"/>
      <c r="CY196" s="34"/>
      <c r="DD196" s="5"/>
      <c r="DE196" s="5"/>
      <c r="DF196" s="3"/>
      <c r="DG196" s="34"/>
      <c r="DL196" s="5"/>
      <c r="DM196" s="5"/>
      <c r="DN196" s="3"/>
      <c r="DO196" s="34"/>
      <c r="DT196" s="5"/>
      <c r="DU196" s="5"/>
      <c r="DV196" s="3"/>
      <c r="DW196" s="34"/>
      <c r="EB196" s="5"/>
      <c r="EC196" s="5"/>
      <c r="ED196" s="3"/>
      <c r="EE196" s="34"/>
      <c r="EJ196" s="5"/>
      <c r="EK196" s="5"/>
      <c r="EL196" s="3"/>
      <c r="EM196" s="34"/>
      <c r="ER196" s="5"/>
      <c r="ES196" s="5"/>
      <c r="ET196" s="3"/>
      <c r="EU196" s="34"/>
      <c r="EZ196" s="5"/>
      <c r="FA196" s="5"/>
      <c r="FB196" s="3"/>
      <c r="FC196" s="34"/>
      <c r="FH196" s="5"/>
      <c r="FJ196" s="3"/>
      <c r="FK196" s="34"/>
      <c r="FP196" s="5"/>
      <c r="FQ196" s="5"/>
      <c r="FR196" s="3"/>
      <c r="FS196" s="34"/>
      <c r="FX196" s="5"/>
      <c r="FY196" s="5"/>
      <c r="FZ196" s="3"/>
      <c r="GA196" s="34"/>
      <c r="GF196" s="5"/>
      <c r="GG196" s="5"/>
      <c r="GH196" s="3"/>
      <c r="GI196" s="34"/>
      <c r="GN196" s="5"/>
      <c r="GO196" s="5"/>
      <c r="GP196" s="3"/>
      <c r="GQ196" s="34"/>
      <c r="GV196" s="5"/>
      <c r="GW196" s="5"/>
      <c r="GX196" s="3"/>
      <c r="GY196" s="34"/>
      <c r="HD196" s="5"/>
      <c r="HE196" s="5"/>
      <c r="HF196" s="3"/>
      <c r="HG196" s="34"/>
      <c r="HL196" s="5"/>
      <c r="HM196" s="5"/>
      <c r="HN196" s="3"/>
      <c r="HO196" s="34"/>
      <c r="HT196" s="5"/>
      <c r="HU196" s="5"/>
      <c r="HV196" s="3"/>
      <c r="HW196" s="34"/>
      <c r="IB196" s="5"/>
      <c r="IC196" s="5"/>
      <c r="ID196" s="3"/>
      <c r="IE196" s="34"/>
      <c r="IJ196" s="5"/>
    </row>
    <row r="197" spans="6:244" s="1" customFormat="1" ht="13.5">
      <c r="F197" s="3"/>
      <c r="G197" s="34"/>
      <c r="L197" s="5"/>
      <c r="M197" s="5"/>
      <c r="N197" s="3"/>
      <c r="O197" s="34"/>
      <c r="T197" s="5"/>
      <c r="U197" s="5"/>
      <c r="V197" s="3"/>
      <c r="W197" s="34"/>
      <c r="AB197" s="5"/>
      <c r="AC197" s="5"/>
      <c r="AD197" s="3"/>
      <c r="AE197" s="34"/>
      <c r="AJ197" s="5"/>
      <c r="AK197" s="5"/>
      <c r="AL197" s="3"/>
      <c r="AM197" s="34"/>
      <c r="AR197" s="5"/>
      <c r="AS197" s="5"/>
      <c r="AT197" s="3"/>
      <c r="AU197" s="34"/>
      <c r="AZ197" s="5"/>
      <c r="BA197" s="5"/>
      <c r="BB197" s="3"/>
      <c r="BC197" s="34"/>
      <c r="BH197" s="5"/>
      <c r="BI197" s="5"/>
      <c r="BJ197" s="3"/>
      <c r="BK197" s="34"/>
      <c r="BP197" s="5"/>
      <c r="BQ197" s="5"/>
      <c r="BR197" s="3"/>
      <c r="BS197" s="34"/>
      <c r="BX197" s="5"/>
      <c r="BY197" s="5"/>
      <c r="BZ197" s="3"/>
      <c r="CA197" s="34"/>
      <c r="CF197" s="5"/>
      <c r="CH197" s="3"/>
      <c r="CI197" s="34"/>
      <c r="CN197" s="5"/>
      <c r="CO197" s="5"/>
      <c r="CP197" s="3"/>
      <c r="CQ197" s="34"/>
      <c r="CV197" s="5"/>
      <c r="CW197" s="5"/>
      <c r="CX197" s="3"/>
      <c r="CY197" s="34"/>
      <c r="DD197" s="5"/>
      <c r="DE197" s="5"/>
      <c r="DF197" s="3"/>
      <c r="DG197" s="34"/>
      <c r="DL197" s="5"/>
      <c r="DM197" s="5"/>
      <c r="DN197" s="3"/>
      <c r="DO197" s="34"/>
      <c r="DT197" s="5"/>
      <c r="DU197" s="5"/>
      <c r="DV197" s="3"/>
      <c r="DW197" s="34"/>
      <c r="EB197" s="5"/>
      <c r="EC197" s="5"/>
      <c r="ED197" s="3"/>
      <c r="EE197" s="34"/>
      <c r="EJ197" s="5"/>
      <c r="EK197" s="5"/>
      <c r="EL197" s="3"/>
      <c r="EM197" s="34"/>
      <c r="ER197" s="5"/>
      <c r="ES197" s="5"/>
      <c r="ET197" s="3"/>
      <c r="EU197" s="34"/>
      <c r="EZ197" s="5"/>
      <c r="FA197" s="5"/>
      <c r="FB197" s="3"/>
      <c r="FC197" s="34"/>
      <c r="FH197" s="5"/>
      <c r="FJ197" s="3"/>
      <c r="FK197" s="34"/>
      <c r="FP197" s="5"/>
      <c r="FQ197" s="5"/>
      <c r="FR197" s="3"/>
      <c r="FS197" s="34"/>
      <c r="FX197" s="5"/>
      <c r="FY197" s="5"/>
      <c r="FZ197" s="3"/>
      <c r="GA197" s="34"/>
      <c r="GF197" s="5"/>
      <c r="GG197" s="5"/>
      <c r="GH197" s="3"/>
      <c r="GI197" s="34"/>
      <c r="GN197" s="5"/>
      <c r="GO197" s="5"/>
      <c r="GP197" s="3"/>
      <c r="GQ197" s="34"/>
      <c r="GV197" s="5"/>
      <c r="GW197" s="5"/>
      <c r="GX197" s="3"/>
      <c r="GY197" s="34"/>
      <c r="HD197" s="5"/>
      <c r="HE197" s="5"/>
      <c r="HF197" s="3"/>
      <c r="HG197" s="34"/>
      <c r="HL197" s="5"/>
      <c r="HM197" s="5"/>
      <c r="HN197" s="3"/>
      <c r="HO197" s="34"/>
      <c r="HT197" s="5"/>
      <c r="HU197" s="5"/>
      <c r="HV197" s="3"/>
      <c r="HW197" s="34"/>
      <c r="IB197" s="5"/>
      <c r="IC197" s="5"/>
      <c r="ID197" s="3"/>
      <c r="IE197" s="34"/>
      <c r="IJ197" s="5"/>
    </row>
    <row r="198" spans="6:244" s="1" customFormat="1" ht="13.5">
      <c r="F198" s="3"/>
      <c r="G198" s="34"/>
      <c r="L198" s="5"/>
      <c r="M198" s="5"/>
      <c r="N198" s="3"/>
      <c r="O198" s="34"/>
      <c r="T198" s="5"/>
      <c r="U198" s="5"/>
      <c r="V198" s="3"/>
      <c r="W198" s="34"/>
      <c r="AB198" s="5"/>
      <c r="AC198" s="5"/>
      <c r="AD198" s="3"/>
      <c r="AE198" s="34"/>
      <c r="AJ198" s="5"/>
      <c r="AK198" s="5"/>
      <c r="AL198" s="3"/>
      <c r="AM198" s="34"/>
      <c r="AR198" s="5"/>
      <c r="AS198" s="5"/>
      <c r="AT198" s="3"/>
      <c r="AU198" s="34"/>
      <c r="AZ198" s="5"/>
      <c r="BA198" s="5"/>
      <c r="BB198" s="3"/>
      <c r="BC198" s="34"/>
      <c r="BH198" s="5"/>
      <c r="BI198" s="5"/>
      <c r="BJ198" s="3"/>
      <c r="BK198" s="34"/>
      <c r="BP198" s="5"/>
      <c r="BQ198" s="5"/>
      <c r="BR198" s="3"/>
      <c r="BS198" s="34"/>
      <c r="BX198" s="5"/>
      <c r="BY198" s="5"/>
      <c r="BZ198" s="3"/>
      <c r="CA198" s="34"/>
      <c r="CF198" s="5"/>
      <c r="CH198" s="3"/>
      <c r="CI198" s="34"/>
      <c r="CN198" s="5"/>
      <c r="CO198" s="5"/>
      <c r="CP198" s="3"/>
      <c r="CQ198" s="34"/>
      <c r="CV198" s="5"/>
      <c r="CW198" s="5"/>
      <c r="CX198" s="3"/>
      <c r="CY198" s="34"/>
      <c r="DD198" s="5"/>
      <c r="DE198" s="5"/>
      <c r="DF198" s="3"/>
      <c r="DG198" s="34"/>
      <c r="DL198" s="5"/>
      <c r="DM198" s="5"/>
      <c r="DN198" s="3"/>
      <c r="DO198" s="34"/>
      <c r="DT198" s="5"/>
      <c r="DU198" s="5"/>
      <c r="DV198" s="3"/>
      <c r="DW198" s="34"/>
      <c r="EB198" s="5"/>
      <c r="EC198" s="5"/>
      <c r="ED198" s="3"/>
      <c r="EE198" s="34"/>
      <c r="EJ198" s="5"/>
      <c r="EK198" s="5"/>
      <c r="EL198" s="3"/>
      <c r="EM198" s="34"/>
      <c r="ER198" s="5"/>
      <c r="ES198" s="5"/>
      <c r="ET198" s="3"/>
      <c r="EU198" s="34"/>
      <c r="EZ198" s="5"/>
      <c r="FA198" s="5"/>
      <c r="FB198" s="3"/>
      <c r="FC198" s="34"/>
      <c r="FH198" s="5"/>
      <c r="FJ198" s="3"/>
      <c r="FK198" s="34"/>
      <c r="FP198" s="5"/>
      <c r="FQ198" s="5"/>
      <c r="FR198" s="3"/>
      <c r="FS198" s="34"/>
      <c r="FX198" s="5"/>
      <c r="FY198" s="5"/>
      <c r="FZ198" s="3"/>
      <c r="GA198" s="34"/>
      <c r="GF198" s="5"/>
      <c r="GG198" s="5"/>
      <c r="GH198" s="3"/>
      <c r="GI198" s="34"/>
      <c r="GN198" s="5"/>
      <c r="GO198" s="5"/>
      <c r="GP198" s="3"/>
      <c r="GQ198" s="34"/>
      <c r="GV198" s="5"/>
      <c r="GW198" s="5"/>
      <c r="GX198" s="3"/>
      <c r="GY198" s="34"/>
      <c r="HD198" s="5"/>
      <c r="HE198" s="5"/>
      <c r="HF198" s="3"/>
      <c r="HG198" s="34"/>
      <c r="HL198" s="5"/>
      <c r="HM198" s="5"/>
      <c r="HN198" s="3"/>
      <c r="HO198" s="34"/>
      <c r="HT198" s="5"/>
      <c r="HU198" s="5"/>
      <c r="HV198" s="3"/>
      <c r="HW198" s="34"/>
      <c r="IB198" s="5"/>
      <c r="IC198" s="5"/>
      <c r="ID198" s="3"/>
      <c r="IE198" s="34"/>
      <c r="IJ198" s="5"/>
    </row>
    <row r="199" spans="6:244" s="1" customFormat="1" ht="13.5">
      <c r="F199" s="3"/>
      <c r="G199" s="34"/>
      <c r="L199" s="5"/>
      <c r="M199" s="5"/>
      <c r="N199" s="3"/>
      <c r="O199" s="34"/>
      <c r="T199" s="5"/>
      <c r="U199" s="5"/>
      <c r="V199" s="3"/>
      <c r="W199" s="34"/>
      <c r="AB199" s="5"/>
      <c r="AC199" s="5"/>
      <c r="AD199" s="3"/>
      <c r="AE199" s="34"/>
      <c r="AJ199" s="5"/>
      <c r="AK199" s="5"/>
      <c r="AL199" s="3"/>
      <c r="AM199" s="34"/>
      <c r="AR199" s="5"/>
      <c r="AS199" s="5"/>
      <c r="AT199" s="3"/>
      <c r="AU199" s="34"/>
      <c r="AZ199" s="5"/>
      <c r="BA199" s="5"/>
      <c r="BB199" s="3"/>
      <c r="BC199" s="34"/>
      <c r="BH199" s="5"/>
      <c r="BI199" s="5"/>
      <c r="BJ199" s="3"/>
      <c r="BK199" s="34"/>
      <c r="BP199" s="5"/>
      <c r="BQ199" s="5"/>
      <c r="BR199" s="3"/>
      <c r="BS199" s="34"/>
      <c r="BX199" s="5"/>
      <c r="BY199" s="5"/>
      <c r="BZ199" s="3"/>
      <c r="CA199" s="34"/>
      <c r="CF199" s="5"/>
      <c r="CH199" s="3"/>
      <c r="CI199" s="34"/>
      <c r="CN199" s="5"/>
      <c r="CO199" s="5"/>
      <c r="CP199" s="3"/>
      <c r="CQ199" s="34"/>
      <c r="CV199" s="5"/>
      <c r="CW199" s="5"/>
      <c r="CX199" s="3"/>
      <c r="CY199" s="34"/>
      <c r="DD199" s="5"/>
      <c r="DE199" s="5"/>
      <c r="DF199" s="3"/>
      <c r="DG199" s="34"/>
      <c r="DL199" s="5"/>
      <c r="DM199" s="5"/>
      <c r="DN199" s="3"/>
      <c r="DO199" s="34"/>
      <c r="DT199" s="5"/>
      <c r="DU199" s="5"/>
      <c r="DV199" s="3"/>
      <c r="DW199" s="34"/>
      <c r="EB199" s="5"/>
      <c r="EC199" s="5"/>
      <c r="ED199" s="3"/>
      <c r="EE199" s="34"/>
      <c r="EJ199" s="5"/>
      <c r="EK199" s="5"/>
      <c r="EL199" s="3"/>
      <c r="EM199" s="34"/>
      <c r="ER199" s="5"/>
      <c r="ES199" s="5"/>
      <c r="ET199" s="3"/>
      <c r="EU199" s="34"/>
      <c r="EZ199" s="5"/>
      <c r="FA199" s="5"/>
      <c r="FB199" s="3"/>
      <c r="FC199" s="34"/>
      <c r="FH199" s="5"/>
      <c r="FJ199" s="3"/>
      <c r="FK199" s="34"/>
      <c r="FP199" s="5"/>
      <c r="FQ199" s="5"/>
      <c r="FR199" s="3"/>
      <c r="FS199" s="34"/>
      <c r="FX199" s="5"/>
      <c r="FY199" s="5"/>
      <c r="FZ199" s="3"/>
      <c r="GA199" s="34"/>
      <c r="GF199" s="5"/>
      <c r="GG199" s="5"/>
      <c r="GH199" s="3"/>
      <c r="GI199" s="34"/>
      <c r="GN199" s="5"/>
      <c r="GO199" s="5"/>
      <c r="GP199" s="3"/>
      <c r="GQ199" s="34"/>
      <c r="GV199" s="5"/>
      <c r="GW199" s="5"/>
      <c r="GX199" s="3"/>
      <c r="GY199" s="34"/>
      <c r="HD199" s="5"/>
      <c r="HE199" s="5"/>
      <c r="HF199" s="3"/>
      <c r="HG199" s="34"/>
      <c r="HL199" s="5"/>
      <c r="HM199" s="5"/>
      <c r="HN199" s="3"/>
      <c r="HO199" s="34"/>
      <c r="HT199" s="5"/>
      <c r="HU199" s="5"/>
      <c r="HV199" s="3"/>
      <c r="HW199" s="34"/>
      <c r="IB199" s="5"/>
      <c r="IC199" s="5"/>
      <c r="ID199" s="3"/>
      <c r="IE199" s="34"/>
      <c r="IJ199" s="5"/>
    </row>
    <row r="200" spans="6:244" s="1" customFormat="1" ht="13.5">
      <c r="F200" s="3"/>
      <c r="G200" s="34"/>
      <c r="L200" s="5"/>
      <c r="M200" s="5"/>
      <c r="N200" s="3"/>
      <c r="O200" s="34"/>
      <c r="T200" s="5"/>
      <c r="U200" s="5"/>
      <c r="V200" s="3"/>
      <c r="W200" s="34"/>
      <c r="AB200" s="5"/>
      <c r="AC200" s="5"/>
      <c r="AD200" s="3"/>
      <c r="AE200" s="34"/>
      <c r="AJ200" s="5"/>
      <c r="AK200" s="5"/>
      <c r="AL200" s="3"/>
      <c r="AM200" s="34"/>
      <c r="AR200" s="5"/>
      <c r="AS200" s="5"/>
      <c r="AT200" s="3"/>
      <c r="AU200" s="34"/>
      <c r="AZ200" s="5"/>
      <c r="BA200" s="5"/>
      <c r="BB200" s="3"/>
      <c r="BC200" s="34"/>
      <c r="BH200" s="5"/>
      <c r="BI200" s="5"/>
      <c r="BJ200" s="3"/>
      <c r="BK200" s="34"/>
      <c r="BP200" s="5"/>
      <c r="BQ200" s="5"/>
      <c r="BR200" s="3"/>
      <c r="BS200" s="34"/>
      <c r="BX200" s="5"/>
      <c r="BY200" s="5"/>
      <c r="BZ200" s="3"/>
      <c r="CA200" s="34"/>
      <c r="CF200" s="5"/>
      <c r="CH200" s="3"/>
      <c r="CI200" s="34"/>
      <c r="CN200" s="5"/>
      <c r="CO200" s="5"/>
      <c r="CP200" s="3"/>
      <c r="CQ200" s="34"/>
      <c r="CV200" s="5"/>
      <c r="CW200" s="5"/>
      <c r="CX200" s="3"/>
      <c r="CY200" s="34"/>
      <c r="DD200" s="5"/>
      <c r="DE200" s="5"/>
      <c r="DF200" s="3"/>
      <c r="DG200" s="34"/>
      <c r="DL200" s="5"/>
      <c r="DM200" s="5"/>
      <c r="DN200" s="3"/>
      <c r="DO200" s="34"/>
      <c r="DT200" s="5"/>
      <c r="DU200" s="5"/>
      <c r="DV200" s="3"/>
      <c r="DW200" s="34"/>
      <c r="EB200" s="5"/>
      <c r="EC200" s="5"/>
      <c r="ED200" s="3"/>
      <c r="EE200" s="34"/>
      <c r="EJ200" s="5"/>
      <c r="EK200" s="5"/>
      <c r="EL200" s="3"/>
      <c r="EM200" s="34"/>
      <c r="ER200" s="5"/>
      <c r="ES200" s="5"/>
      <c r="ET200" s="3"/>
      <c r="EU200" s="34"/>
      <c r="EZ200" s="5"/>
      <c r="FA200" s="5"/>
      <c r="FB200" s="3"/>
      <c r="FC200" s="34"/>
      <c r="FH200" s="5"/>
      <c r="FJ200" s="3"/>
      <c r="FK200" s="34"/>
      <c r="FP200" s="5"/>
      <c r="FQ200" s="5"/>
      <c r="FR200" s="3"/>
      <c r="FS200" s="34"/>
      <c r="FX200" s="5"/>
      <c r="FY200" s="5"/>
      <c r="FZ200" s="3"/>
      <c r="GA200" s="34"/>
      <c r="GF200" s="5"/>
      <c r="GG200" s="5"/>
      <c r="GH200" s="3"/>
      <c r="GI200" s="34"/>
      <c r="GN200" s="5"/>
      <c r="GO200" s="5"/>
      <c r="GP200" s="3"/>
      <c r="GQ200" s="34"/>
      <c r="GV200" s="5"/>
      <c r="GW200" s="5"/>
      <c r="GX200" s="3"/>
      <c r="GY200" s="34"/>
      <c r="HD200" s="5"/>
      <c r="HE200" s="5"/>
      <c r="HF200" s="3"/>
      <c r="HG200" s="34"/>
      <c r="HL200" s="5"/>
      <c r="HM200" s="5"/>
      <c r="HN200" s="3"/>
      <c r="HO200" s="34"/>
      <c r="HT200" s="5"/>
      <c r="HU200" s="5"/>
      <c r="HV200" s="3"/>
      <c r="HW200" s="34"/>
      <c r="IB200" s="5"/>
      <c r="IC200" s="5"/>
      <c r="ID200" s="3"/>
      <c r="IE200" s="34"/>
      <c r="IJ200" s="5"/>
    </row>
    <row r="201" spans="6:244" s="1" customFormat="1" ht="13.5">
      <c r="F201" s="3"/>
      <c r="G201" s="34"/>
      <c r="L201" s="5"/>
      <c r="M201" s="5"/>
      <c r="N201" s="3"/>
      <c r="O201" s="34"/>
      <c r="T201" s="5"/>
      <c r="U201" s="5"/>
      <c r="V201" s="3"/>
      <c r="W201" s="34"/>
      <c r="AB201" s="5"/>
      <c r="AC201" s="5"/>
      <c r="AD201" s="3"/>
      <c r="AE201" s="34"/>
      <c r="AJ201" s="5"/>
      <c r="AK201" s="5"/>
      <c r="AL201" s="3"/>
      <c r="AM201" s="34"/>
      <c r="AR201" s="5"/>
      <c r="AS201" s="5"/>
      <c r="AT201" s="3"/>
      <c r="AU201" s="34"/>
      <c r="AZ201" s="5"/>
      <c r="BA201" s="5"/>
      <c r="BB201" s="3"/>
      <c r="BC201" s="34"/>
      <c r="BH201" s="5"/>
      <c r="BI201" s="5"/>
      <c r="BJ201" s="3"/>
      <c r="BK201" s="34"/>
      <c r="BP201" s="5"/>
      <c r="BQ201" s="5"/>
      <c r="BR201" s="3"/>
      <c r="BS201" s="34"/>
      <c r="BX201" s="5"/>
      <c r="BY201" s="5"/>
      <c r="BZ201" s="3"/>
      <c r="CA201" s="34"/>
      <c r="CF201" s="5"/>
      <c r="CH201" s="3"/>
      <c r="CI201" s="34"/>
      <c r="CN201" s="5"/>
      <c r="CO201" s="5"/>
      <c r="CP201" s="3"/>
      <c r="CQ201" s="34"/>
      <c r="CV201" s="5"/>
      <c r="CW201" s="5"/>
      <c r="CX201" s="3"/>
      <c r="CY201" s="34"/>
      <c r="DD201" s="5"/>
      <c r="DE201" s="5"/>
      <c r="DF201" s="3"/>
      <c r="DG201" s="34"/>
      <c r="DL201" s="5"/>
      <c r="DM201" s="5"/>
      <c r="DN201" s="3"/>
      <c r="DO201" s="34"/>
      <c r="DT201" s="5"/>
      <c r="DU201" s="5"/>
      <c r="DV201" s="3"/>
      <c r="DW201" s="34"/>
      <c r="EB201" s="5"/>
      <c r="EC201" s="5"/>
      <c r="ED201" s="3"/>
      <c r="EE201" s="34"/>
      <c r="EJ201" s="5"/>
      <c r="EK201" s="5"/>
      <c r="EL201" s="3"/>
      <c r="EM201" s="34"/>
      <c r="ER201" s="5"/>
      <c r="ES201" s="5"/>
      <c r="ET201" s="3"/>
      <c r="EU201" s="34"/>
      <c r="EZ201" s="5"/>
      <c r="FA201" s="5"/>
      <c r="FB201" s="3"/>
      <c r="FC201" s="34"/>
      <c r="FH201" s="5"/>
      <c r="FJ201" s="3"/>
      <c r="FK201" s="34"/>
      <c r="FP201" s="5"/>
      <c r="FQ201" s="5"/>
      <c r="FR201" s="3"/>
      <c r="FS201" s="34"/>
      <c r="FX201" s="5"/>
      <c r="FY201" s="5"/>
      <c r="FZ201" s="3"/>
      <c r="GA201" s="34"/>
      <c r="GF201" s="5"/>
      <c r="GG201" s="5"/>
      <c r="GH201" s="3"/>
      <c r="GI201" s="34"/>
      <c r="GN201" s="5"/>
      <c r="GO201" s="5"/>
      <c r="GP201" s="3"/>
      <c r="GQ201" s="34"/>
      <c r="GV201" s="5"/>
      <c r="GW201" s="5"/>
      <c r="GX201" s="3"/>
      <c r="GY201" s="34"/>
      <c r="HD201" s="5"/>
      <c r="HE201" s="5"/>
      <c r="HF201" s="3"/>
      <c r="HG201" s="34"/>
      <c r="HL201" s="5"/>
      <c r="HM201" s="5"/>
      <c r="HN201" s="3"/>
      <c r="HO201" s="34"/>
      <c r="HT201" s="5"/>
      <c r="HU201" s="5"/>
      <c r="HV201" s="3"/>
      <c r="HW201" s="34"/>
      <c r="IB201" s="5"/>
      <c r="IC201" s="5"/>
      <c r="ID201" s="3"/>
      <c r="IE201" s="34"/>
      <c r="IJ201" s="5"/>
    </row>
    <row r="202" spans="6:244" s="1" customFormat="1" ht="13.5">
      <c r="F202" s="3"/>
      <c r="G202" s="34"/>
      <c r="L202" s="5"/>
      <c r="M202" s="5"/>
      <c r="N202" s="3"/>
      <c r="O202" s="34"/>
      <c r="T202" s="5"/>
      <c r="U202" s="5"/>
      <c r="V202" s="3"/>
      <c r="W202" s="34"/>
      <c r="AB202" s="5"/>
      <c r="AC202" s="5"/>
      <c r="AD202" s="3"/>
      <c r="AE202" s="34"/>
      <c r="AJ202" s="5"/>
      <c r="AK202" s="5"/>
      <c r="AL202" s="3"/>
      <c r="AM202" s="34"/>
      <c r="AR202" s="5"/>
      <c r="AS202" s="5"/>
      <c r="AT202" s="3"/>
      <c r="AU202" s="34"/>
      <c r="AZ202" s="5"/>
      <c r="BA202" s="5"/>
      <c r="BB202" s="3"/>
      <c r="BC202" s="34"/>
      <c r="BH202" s="5"/>
      <c r="BI202" s="5"/>
      <c r="BJ202" s="3"/>
      <c r="BK202" s="34"/>
      <c r="BP202" s="5"/>
      <c r="BQ202" s="5"/>
      <c r="BR202" s="3"/>
      <c r="BS202" s="34"/>
      <c r="BX202" s="5"/>
      <c r="BY202" s="5"/>
      <c r="BZ202" s="3"/>
      <c r="CA202" s="34"/>
      <c r="CF202" s="5"/>
      <c r="CH202" s="3"/>
      <c r="CI202" s="34"/>
      <c r="CN202" s="5"/>
      <c r="CO202" s="5"/>
      <c r="CP202" s="3"/>
      <c r="CQ202" s="34"/>
      <c r="CV202" s="5"/>
      <c r="CW202" s="5"/>
      <c r="CX202" s="3"/>
      <c r="CY202" s="34"/>
      <c r="DD202" s="5"/>
      <c r="DE202" s="5"/>
      <c r="DF202" s="3"/>
      <c r="DG202" s="34"/>
      <c r="DL202" s="5"/>
      <c r="DM202" s="5"/>
      <c r="DN202" s="3"/>
      <c r="DO202" s="34"/>
      <c r="DT202" s="5"/>
      <c r="DU202" s="5"/>
      <c r="DV202" s="3"/>
      <c r="DW202" s="34"/>
      <c r="EB202" s="5"/>
      <c r="EC202" s="5"/>
      <c r="ED202" s="3"/>
      <c r="EE202" s="34"/>
      <c r="EJ202" s="5"/>
      <c r="EK202" s="5"/>
      <c r="EL202" s="3"/>
      <c r="EM202" s="34"/>
      <c r="ER202" s="5"/>
      <c r="ES202" s="5"/>
      <c r="ET202" s="3"/>
      <c r="EU202" s="34"/>
      <c r="EZ202" s="5"/>
      <c r="FA202" s="5"/>
      <c r="FB202" s="3"/>
      <c r="FC202" s="34"/>
      <c r="FH202" s="5"/>
      <c r="FJ202" s="3"/>
      <c r="FK202" s="34"/>
      <c r="FP202" s="5"/>
      <c r="FQ202" s="5"/>
      <c r="FR202" s="3"/>
      <c r="FS202" s="34"/>
      <c r="FX202" s="5"/>
      <c r="FY202" s="5"/>
      <c r="FZ202" s="3"/>
      <c r="GA202" s="34"/>
      <c r="GF202" s="5"/>
      <c r="GG202" s="5"/>
      <c r="GH202" s="3"/>
      <c r="GI202" s="34"/>
      <c r="GN202" s="5"/>
      <c r="GO202" s="5"/>
      <c r="GP202" s="3"/>
      <c r="GQ202" s="34"/>
      <c r="GV202" s="5"/>
      <c r="GW202" s="5"/>
      <c r="GX202" s="3"/>
      <c r="GY202" s="34"/>
      <c r="HD202" s="5"/>
      <c r="HE202" s="5"/>
      <c r="HF202" s="3"/>
      <c r="HG202" s="34"/>
      <c r="HL202" s="5"/>
      <c r="HM202" s="5"/>
      <c r="HN202" s="3"/>
      <c r="HO202" s="34"/>
      <c r="HT202" s="5"/>
      <c r="HU202" s="5"/>
      <c r="HV202" s="3"/>
      <c r="HW202" s="34"/>
      <c r="IB202" s="5"/>
      <c r="IC202" s="5"/>
      <c r="ID202" s="3"/>
      <c r="IE202" s="34"/>
      <c r="IJ202" s="5"/>
    </row>
    <row r="203" spans="6:244" s="1" customFormat="1" ht="13.5">
      <c r="F203" s="3"/>
      <c r="G203" s="34"/>
      <c r="L203" s="5"/>
      <c r="M203" s="5"/>
      <c r="N203" s="3"/>
      <c r="O203" s="34"/>
      <c r="T203" s="5"/>
      <c r="U203" s="5"/>
      <c r="V203" s="3"/>
      <c r="W203" s="34"/>
      <c r="AB203" s="5"/>
      <c r="AC203" s="5"/>
      <c r="AD203" s="3"/>
      <c r="AE203" s="34"/>
      <c r="AJ203" s="5"/>
      <c r="AK203" s="5"/>
      <c r="AL203" s="3"/>
      <c r="AM203" s="34"/>
      <c r="AR203" s="5"/>
      <c r="AS203" s="5"/>
      <c r="AT203" s="3"/>
      <c r="AU203" s="34"/>
      <c r="AZ203" s="5"/>
      <c r="BA203" s="5"/>
      <c r="BB203" s="3"/>
      <c r="BC203" s="34"/>
      <c r="BH203" s="5"/>
      <c r="BI203" s="5"/>
      <c r="BJ203" s="3"/>
      <c r="BK203" s="34"/>
      <c r="BP203" s="5"/>
      <c r="BQ203" s="5"/>
      <c r="BR203" s="3"/>
      <c r="BS203" s="34"/>
      <c r="BX203" s="5"/>
      <c r="BY203" s="5"/>
      <c r="BZ203" s="3"/>
      <c r="CA203" s="34"/>
      <c r="CF203" s="5"/>
      <c r="CH203" s="3"/>
      <c r="CI203" s="34"/>
      <c r="CN203" s="5"/>
      <c r="CO203" s="5"/>
      <c r="CP203" s="3"/>
      <c r="CQ203" s="34"/>
      <c r="CV203" s="5"/>
      <c r="CW203" s="5"/>
      <c r="CX203" s="3"/>
      <c r="CY203" s="34"/>
      <c r="DD203" s="5"/>
      <c r="DE203" s="5"/>
      <c r="DF203" s="3"/>
      <c r="DG203" s="34"/>
      <c r="DL203" s="5"/>
      <c r="DM203" s="5"/>
      <c r="DN203" s="3"/>
      <c r="DO203" s="34"/>
      <c r="DT203" s="5"/>
      <c r="DU203" s="5"/>
      <c r="DV203" s="3"/>
      <c r="DW203" s="34"/>
      <c r="EB203" s="5"/>
      <c r="EC203" s="5"/>
      <c r="ED203" s="3"/>
      <c r="EE203" s="34"/>
      <c r="EJ203" s="5"/>
      <c r="EK203" s="5"/>
      <c r="EL203" s="3"/>
      <c r="EM203" s="34"/>
      <c r="ER203" s="5"/>
      <c r="ES203" s="5"/>
      <c r="ET203" s="3"/>
      <c r="EU203" s="34"/>
      <c r="EZ203" s="5"/>
      <c r="FA203" s="5"/>
      <c r="FB203" s="3"/>
      <c r="FC203" s="34"/>
      <c r="FH203" s="5"/>
      <c r="FJ203" s="3"/>
      <c r="FK203" s="34"/>
      <c r="FP203" s="5"/>
      <c r="FQ203" s="5"/>
      <c r="FR203" s="3"/>
      <c r="FS203" s="34"/>
      <c r="FX203" s="5"/>
      <c r="FY203" s="5"/>
      <c r="FZ203" s="3"/>
      <c r="GA203" s="34"/>
      <c r="GF203" s="5"/>
      <c r="GG203" s="5"/>
      <c r="GH203" s="3"/>
      <c r="GI203" s="34"/>
      <c r="GN203" s="5"/>
      <c r="GO203" s="5"/>
      <c r="GP203" s="3"/>
      <c r="GQ203" s="34"/>
      <c r="GV203" s="5"/>
      <c r="GW203" s="5"/>
      <c r="GX203" s="3"/>
      <c r="GY203" s="34"/>
      <c r="HD203" s="5"/>
      <c r="HE203" s="5"/>
      <c r="HF203" s="3"/>
      <c r="HG203" s="34"/>
      <c r="HL203" s="5"/>
      <c r="HM203" s="5"/>
      <c r="HN203" s="3"/>
      <c r="HO203" s="34"/>
      <c r="HT203" s="5"/>
      <c r="HU203" s="5"/>
      <c r="HV203" s="3"/>
      <c r="HW203" s="34"/>
      <c r="IB203" s="5"/>
      <c r="IC203" s="5"/>
      <c r="ID203" s="3"/>
      <c r="IE203" s="34"/>
      <c r="IJ203" s="5"/>
    </row>
    <row r="204" spans="6:244" s="1" customFormat="1" ht="13.5">
      <c r="F204" s="3"/>
      <c r="G204" s="34"/>
      <c r="L204" s="5"/>
      <c r="M204" s="5"/>
      <c r="N204" s="3"/>
      <c r="O204" s="34"/>
      <c r="T204" s="5"/>
      <c r="U204" s="5"/>
      <c r="V204" s="3"/>
      <c r="W204" s="34"/>
      <c r="AB204" s="5"/>
      <c r="AC204" s="5"/>
      <c r="AD204" s="3"/>
      <c r="AE204" s="34"/>
      <c r="AJ204" s="5"/>
      <c r="AK204" s="5"/>
      <c r="AL204" s="3"/>
      <c r="AM204" s="34"/>
      <c r="AR204" s="5"/>
      <c r="AS204" s="5"/>
      <c r="AT204" s="3"/>
      <c r="AU204" s="34"/>
      <c r="AZ204" s="5"/>
      <c r="BA204" s="5"/>
      <c r="BB204" s="3"/>
      <c r="BC204" s="34"/>
      <c r="BH204" s="5"/>
      <c r="BI204" s="5"/>
      <c r="BJ204" s="3"/>
      <c r="BK204" s="34"/>
      <c r="BP204" s="5"/>
      <c r="BQ204" s="5"/>
      <c r="BR204" s="3"/>
      <c r="BS204" s="34"/>
      <c r="BX204" s="5"/>
      <c r="BY204" s="5"/>
      <c r="BZ204" s="3"/>
      <c r="CA204" s="34"/>
      <c r="CF204" s="5"/>
      <c r="CH204" s="3"/>
      <c r="CI204" s="34"/>
      <c r="CN204" s="5"/>
      <c r="CO204" s="5"/>
      <c r="CP204" s="3"/>
      <c r="CQ204" s="34"/>
      <c r="CV204" s="5"/>
      <c r="CW204" s="5"/>
      <c r="CX204" s="3"/>
      <c r="CY204" s="34"/>
      <c r="DD204" s="5"/>
      <c r="DE204" s="5"/>
      <c r="DF204" s="3"/>
      <c r="DG204" s="34"/>
      <c r="DL204" s="5"/>
      <c r="DM204" s="5"/>
      <c r="DN204" s="3"/>
      <c r="DO204" s="34"/>
      <c r="DT204" s="5"/>
      <c r="DU204" s="5"/>
      <c r="DV204" s="3"/>
      <c r="DW204" s="34"/>
      <c r="EB204" s="5"/>
      <c r="EC204" s="5"/>
      <c r="ED204" s="3"/>
      <c r="EE204" s="34"/>
      <c r="EJ204" s="5"/>
      <c r="EK204" s="5"/>
      <c r="EL204" s="3"/>
      <c r="EM204" s="34"/>
      <c r="ER204" s="5"/>
      <c r="ES204" s="5"/>
      <c r="ET204" s="3"/>
      <c r="EU204" s="34"/>
      <c r="EZ204" s="5"/>
      <c r="FA204" s="5"/>
      <c r="FB204" s="3"/>
      <c r="FC204" s="34"/>
      <c r="FH204" s="5"/>
      <c r="FJ204" s="3"/>
      <c r="FK204" s="34"/>
      <c r="FP204" s="5"/>
      <c r="FQ204" s="5"/>
      <c r="FR204" s="3"/>
      <c r="FS204" s="34"/>
      <c r="FX204" s="5"/>
      <c r="FY204" s="5"/>
      <c r="FZ204" s="3"/>
      <c r="GA204" s="34"/>
      <c r="GF204" s="5"/>
      <c r="GG204" s="5"/>
      <c r="GH204" s="3"/>
      <c r="GI204" s="34"/>
      <c r="GN204" s="5"/>
      <c r="GO204" s="5"/>
      <c r="GP204" s="3"/>
      <c r="GQ204" s="34"/>
      <c r="GV204" s="5"/>
      <c r="GW204" s="5"/>
      <c r="GX204" s="3"/>
      <c r="GY204" s="34"/>
      <c r="HD204" s="5"/>
      <c r="HE204" s="5"/>
      <c r="HF204" s="3"/>
      <c r="HG204" s="34"/>
      <c r="HL204" s="5"/>
      <c r="HM204" s="5"/>
      <c r="HN204" s="3"/>
      <c r="HO204" s="34"/>
      <c r="HT204" s="5"/>
      <c r="HU204" s="5"/>
      <c r="HV204" s="3"/>
      <c r="HW204" s="34"/>
      <c r="IB204" s="5"/>
      <c r="IC204" s="5"/>
      <c r="ID204" s="3"/>
      <c r="IE204" s="34"/>
      <c r="IJ204" s="5"/>
    </row>
    <row r="205" spans="6:244" s="1" customFormat="1" ht="13.5">
      <c r="F205" s="3"/>
      <c r="G205" s="34"/>
      <c r="L205" s="5"/>
      <c r="M205" s="5"/>
      <c r="N205" s="3"/>
      <c r="O205" s="34"/>
      <c r="T205" s="5"/>
      <c r="U205" s="5"/>
      <c r="V205" s="3"/>
      <c r="W205" s="34"/>
      <c r="AB205" s="5"/>
      <c r="AC205" s="5"/>
      <c r="AD205" s="3"/>
      <c r="AE205" s="34"/>
      <c r="AJ205" s="5"/>
      <c r="AK205" s="5"/>
      <c r="AL205" s="3"/>
      <c r="AM205" s="34"/>
      <c r="AR205" s="5"/>
      <c r="AS205" s="5"/>
      <c r="AT205" s="3"/>
      <c r="AU205" s="34"/>
      <c r="AZ205" s="5"/>
      <c r="BA205" s="5"/>
      <c r="BB205" s="3"/>
      <c r="BC205" s="34"/>
      <c r="BH205" s="5"/>
      <c r="BI205" s="5"/>
      <c r="BJ205" s="3"/>
      <c r="BK205" s="34"/>
      <c r="BP205" s="5"/>
      <c r="BQ205" s="5"/>
      <c r="BR205" s="3"/>
      <c r="BS205" s="34"/>
      <c r="BX205" s="5"/>
      <c r="BY205" s="5"/>
      <c r="BZ205" s="3"/>
      <c r="CA205" s="34"/>
      <c r="CF205" s="5"/>
      <c r="CH205" s="3"/>
      <c r="CI205" s="34"/>
      <c r="CN205" s="5"/>
      <c r="CO205" s="5"/>
      <c r="CP205" s="3"/>
      <c r="CQ205" s="34"/>
      <c r="CV205" s="5"/>
      <c r="CW205" s="5"/>
      <c r="CX205" s="3"/>
      <c r="CY205" s="34"/>
      <c r="DD205" s="5"/>
      <c r="DE205" s="5"/>
      <c r="DF205" s="3"/>
      <c r="DG205" s="34"/>
      <c r="DL205" s="5"/>
      <c r="DM205" s="5"/>
      <c r="DN205" s="3"/>
      <c r="DO205" s="34"/>
      <c r="DT205" s="5"/>
      <c r="DU205" s="5"/>
      <c r="DV205" s="3"/>
      <c r="DW205" s="34"/>
      <c r="EB205" s="5"/>
      <c r="EC205" s="5"/>
      <c r="ED205" s="3"/>
      <c r="EE205" s="34"/>
      <c r="EJ205" s="5"/>
      <c r="EK205" s="5"/>
      <c r="EL205" s="3"/>
      <c r="EM205" s="34"/>
      <c r="ER205" s="5"/>
      <c r="ES205" s="5"/>
      <c r="ET205" s="3"/>
      <c r="EU205" s="34"/>
      <c r="EZ205" s="5"/>
      <c r="FA205" s="5"/>
      <c r="FB205" s="3"/>
      <c r="FC205" s="34"/>
      <c r="FH205" s="5"/>
      <c r="FJ205" s="3"/>
      <c r="FK205" s="34"/>
      <c r="FP205" s="5"/>
      <c r="FQ205" s="5"/>
      <c r="FR205" s="3"/>
      <c r="FS205" s="34"/>
      <c r="FX205" s="5"/>
      <c r="FY205" s="5"/>
      <c r="FZ205" s="3"/>
      <c r="GA205" s="34"/>
      <c r="GF205" s="5"/>
      <c r="GG205" s="5"/>
      <c r="GH205" s="3"/>
      <c r="GI205" s="34"/>
      <c r="GN205" s="5"/>
      <c r="GO205" s="5"/>
      <c r="GP205" s="3"/>
      <c r="GQ205" s="34"/>
      <c r="GV205" s="5"/>
      <c r="GW205" s="5"/>
      <c r="GX205" s="3"/>
      <c r="GY205" s="34"/>
      <c r="HD205" s="5"/>
      <c r="HE205" s="5"/>
      <c r="HF205" s="3"/>
      <c r="HG205" s="34"/>
      <c r="HL205" s="5"/>
      <c r="HM205" s="5"/>
      <c r="HN205" s="3"/>
      <c r="HO205" s="34"/>
      <c r="HT205" s="5"/>
      <c r="HU205" s="5"/>
      <c r="HV205" s="3"/>
      <c r="HW205" s="34"/>
      <c r="IB205" s="5"/>
      <c r="IC205" s="5"/>
      <c r="ID205" s="3"/>
      <c r="IE205" s="34"/>
      <c r="IJ205" s="5"/>
    </row>
    <row r="206" spans="6:244" s="1" customFormat="1" ht="13.5">
      <c r="F206" s="3"/>
      <c r="G206" s="34"/>
      <c r="L206" s="5"/>
      <c r="M206" s="5"/>
      <c r="N206" s="3"/>
      <c r="O206" s="34"/>
      <c r="T206" s="5"/>
      <c r="U206" s="5"/>
      <c r="V206" s="3"/>
      <c r="W206" s="34"/>
      <c r="AB206" s="5"/>
      <c r="AC206" s="5"/>
      <c r="AD206" s="3"/>
      <c r="AE206" s="34"/>
      <c r="AJ206" s="5"/>
      <c r="AK206" s="5"/>
      <c r="AL206" s="3"/>
      <c r="AM206" s="34"/>
      <c r="AR206" s="5"/>
      <c r="AS206" s="5"/>
      <c r="AT206" s="3"/>
      <c r="AU206" s="34"/>
      <c r="AZ206" s="5"/>
      <c r="BA206" s="5"/>
      <c r="BB206" s="3"/>
      <c r="BC206" s="34"/>
      <c r="BH206" s="5"/>
      <c r="BI206" s="5"/>
      <c r="BJ206" s="3"/>
      <c r="BK206" s="34"/>
      <c r="BP206" s="5"/>
      <c r="BQ206" s="5"/>
      <c r="BR206" s="3"/>
      <c r="BS206" s="34"/>
      <c r="BX206" s="5"/>
      <c r="BY206" s="5"/>
      <c r="BZ206" s="3"/>
      <c r="CA206" s="34"/>
      <c r="CF206" s="5"/>
      <c r="CH206" s="3"/>
      <c r="CI206" s="34"/>
      <c r="CN206" s="5"/>
      <c r="CO206" s="5"/>
      <c r="CP206" s="3"/>
      <c r="CQ206" s="34"/>
      <c r="CV206" s="5"/>
      <c r="CW206" s="5"/>
      <c r="CX206" s="3"/>
      <c r="CY206" s="34"/>
      <c r="DD206" s="5"/>
      <c r="DE206" s="5"/>
      <c r="DF206" s="3"/>
      <c r="DG206" s="34"/>
      <c r="DL206" s="5"/>
      <c r="DM206" s="5"/>
      <c r="DN206" s="3"/>
      <c r="DO206" s="34"/>
      <c r="DT206" s="5"/>
      <c r="DU206" s="5"/>
      <c r="DV206" s="3"/>
      <c r="DW206" s="34"/>
      <c r="EB206" s="5"/>
      <c r="EC206" s="5"/>
      <c r="ED206" s="3"/>
      <c r="EE206" s="34"/>
      <c r="EJ206" s="5"/>
      <c r="EK206" s="5"/>
      <c r="EL206" s="3"/>
      <c r="EM206" s="34"/>
      <c r="ER206" s="5"/>
      <c r="ES206" s="5"/>
      <c r="ET206" s="3"/>
      <c r="EU206" s="34"/>
      <c r="EZ206" s="5"/>
      <c r="FA206" s="5"/>
      <c r="FB206" s="3"/>
      <c r="FC206" s="34"/>
      <c r="FH206" s="5"/>
      <c r="FJ206" s="3"/>
      <c r="FK206" s="34"/>
      <c r="FP206" s="5"/>
      <c r="FQ206" s="5"/>
      <c r="FR206" s="3"/>
      <c r="FS206" s="34"/>
      <c r="FX206" s="5"/>
      <c r="FY206" s="5"/>
      <c r="FZ206" s="3"/>
      <c r="GA206" s="34"/>
      <c r="GF206" s="5"/>
      <c r="GG206" s="5"/>
      <c r="GH206" s="3"/>
      <c r="GI206" s="34"/>
      <c r="GN206" s="5"/>
      <c r="GO206" s="5"/>
      <c r="GP206" s="3"/>
      <c r="GQ206" s="34"/>
      <c r="GV206" s="5"/>
      <c r="GW206" s="5"/>
      <c r="GX206" s="3"/>
      <c r="GY206" s="34"/>
      <c r="HD206" s="5"/>
      <c r="HE206" s="5"/>
      <c r="HF206" s="3"/>
      <c r="HG206" s="34"/>
      <c r="HL206" s="5"/>
      <c r="HM206" s="5"/>
      <c r="HN206" s="3"/>
      <c r="HO206" s="34"/>
      <c r="HT206" s="5"/>
      <c r="HU206" s="5"/>
      <c r="HV206" s="3"/>
      <c r="HW206" s="34"/>
      <c r="IB206" s="5"/>
      <c r="IC206" s="5"/>
      <c r="ID206" s="3"/>
      <c r="IE206" s="34"/>
      <c r="IJ206" s="5"/>
    </row>
    <row r="207" spans="6:244" s="1" customFormat="1" ht="13.5">
      <c r="F207" s="3"/>
      <c r="G207" s="34"/>
      <c r="L207" s="5"/>
      <c r="M207" s="5"/>
      <c r="N207" s="3"/>
      <c r="O207" s="34"/>
      <c r="T207" s="5"/>
      <c r="U207" s="5"/>
      <c r="V207" s="3"/>
      <c r="W207" s="34"/>
      <c r="AB207" s="5"/>
      <c r="AC207" s="5"/>
      <c r="AD207" s="3"/>
      <c r="AE207" s="34"/>
      <c r="AJ207" s="5"/>
      <c r="AK207" s="5"/>
      <c r="AL207" s="3"/>
      <c r="AM207" s="34"/>
      <c r="AR207" s="5"/>
      <c r="AS207" s="5"/>
      <c r="AT207" s="3"/>
      <c r="AU207" s="34"/>
      <c r="AZ207" s="5"/>
      <c r="BA207" s="5"/>
      <c r="BB207" s="3"/>
      <c r="BC207" s="34"/>
      <c r="BH207" s="5"/>
      <c r="BI207" s="5"/>
      <c r="BJ207" s="3"/>
      <c r="BK207" s="34"/>
      <c r="BP207" s="5"/>
      <c r="BQ207" s="5"/>
      <c r="BR207" s="3"/>
      <c r="BS207" s="34"/>
      <c r="BX207" s="5"/>
      <c r="BY207" s="5"/>
      <c r="BZ207" s="3"/>
      <c r="CA207" s="34"/>
      <c r="CF207" s="5"/>
      <c r="CH207" s="3"/>
      <c r="CI207" s="34"/>
      <c r="CN207" s="5"/>
      <c r="CO207" s="5"/>
      <c r="CP207" s="3"/>
      <c r="CQ207" s="34"/>
      <c r="CV207" s="5"/>
      <c r="CW207" s="5"/>
      <c r="CX207" s="3"/>
      <c r="CY207" s="34"/>
      <c r="DD207" s="5"/>
      <c r="DE207" s="5"/>
      <c r="DF207" s="3"/>
      <c r="DG207" s="34"/>
      <c r="DL207" s="5"/>
      <c r="DM207" s="5"/>
      <c r="DN207" s="3"/>
      <c r="DO207" s="34"/>
      <c r="DT207" s="5"/>
      <c r="DU207" s="5"/>
      <c r="DV207" s="3"/>
      <c r="DW207" s="34"/>
      <c r="EB207" s="5"/>
      <c r="EC207" s="5"/>
      <c r="ED207" s="3"/>
      <c r="EE207" s="34"/>
      <c r="EJ207" s="5"/>
      <c r="EK207" s="5"/>
      <c r="EL207" s="3"/>
      <c r="EM207" s="34"/>
      <c r="ER207" s="5"/>
      <c r="ES207" s="5"/>
      <c r="ET207" s="3"/>
      <c r="EU207" s="34"/>
      <c r="EZ207" s="5"/>
      <c r="FA207" s="5"/>
      <c r="FB207" s="3"/>
      <c r="FC207" s="34"/>
      <c r="FH207" s="5"/>
      <c r="FJ207" s="3"/>
      <c r="FK207" s="34"/>
      <c r="FP207" s="5"/>
      <c r="FQ207" s="5"/>
      <c r="FR207" s="3"/>
      <c r="FS207" s="34"/>
      <c r="FX207" s="5"/>
      <c r="FY207" s="5"/>
      <c r="FZ207" s="3"/>
      <c r="GA207" s="34"/>
      <c r="GF207" s="5"/>
      <c r="GG207" s="5"/>
      <c r="GH207" s="3"/>
      <c r="GI207" s="34"/>
      <c r="GN207" s="5"/>
      <c r="GO207" s="5"/>
      <c r="GP207" s="3"/>
      <c r="GQ207" s="34"/>
      <c r="GV207" s="5"/>
      <c r="GW207" s="5"/>
      <c r="GX207" s="3"/>
      <c r="GY207" s="34"/>
      <c r="HD207" s="5"/>
      <c r="HE207" s="5"/>
      <c r="HF207" s="3"/>
      <c r="HG207" s="34"/>
      <c r="HL207" s="5"/>
      <c r="HM207" s="5"/>
      <c r="HN207" s="3"/>
      <c r="HO207" s="34"/>
      <c r="HT207" s="5"/>
      <c r="HU207" s="5"/>
      <c r="HV207" s="3"/>
      <c r="HW207" s="34"/>
      <c r="IB207" s="5"/>
      <c r="IC207" s="5"/>
      <c r="ID207" s="3"/>
      <c r="IE207" s="34"/>
      <c r="IJ207" s="5"/>
    </row>
    <row r="208" spans="6:244" s="1" customFormat="1" ht="13.5">
      <c r="F208" s="3"/>
      <c r="G208" s="34"/>
      <c r="L208" s="5"/>
      <c r="M208" s="5"/>
      <c r="N208" s="3"/>
      <c r="O208" s="34"/>
      <c r="T208" s="5"/>
      <c r="U208" s="5"/>
      <c r="V208" s="3"/>
      <c r="W208" s="34"/>
      <c r="AB208" s="5"/>
      <c r="AC208" s="5"/>
      <c r="AD208" s="3"/>
      <c r="AE208" s="34"/>
      <c r="AJ208" s="5"/>
      <c r="AK208" s="5"/>
      <c r="AL208" s="3"/>
      <c r="AM208" s="34"/>
      <c r="AR208" s="5"/>
      <c r="AS208" s="5"/>
      <c r="AT208" s="3"/>
      <c r="AU208" s="34"/>
      <c r="AZ208" s="5"/>
      <c r="BA208" s="5"/>
      <c r="BB208" s="3"/>
      <c r="BC208" s="34"/>
      <c r="BH208" s="5"/>
      <c r="BI208" s="5"/>
      <c r="BJ208" s="3"/>
      <c r="BK208" s="34"/>
      <c r="BP208" s="5"/>
      <c r="BQ208" s="5"/>
      <c r="BR208" s="3"/>
      <c r="BS208" s="34"/>
      <c r="BX208" s="5"/>
      <c r="BY208" s="5"/>
      <c r="BZ208" s="3"/>
      <c r="CA208" s="34"/>
      <c r="CF208" s="5"/>
      <c r="CH208" s="3"/>
      <c r="CI208" s="34"/>
      <c r="CN208" s="5"/>
      <c r="CO208" s="5"/>
      <c r="CP208" s="3"/>
      <c r="CQ208" s="34"/>
      <c r="CV208" s="5"/>
      <c r="CW208" s="5"/>
      <c r="CX208" s="3"/>
      <c r="CY208" s="34"/>
      <c r="DD208" s="5"/>
      <c r="DE208" s="5"/>
      <c r="DF208" s="3"/>
      <c r="DG208" s="34"/>
      <c r="DL208" s="5"/>
      <c r="DM208" s="5"/>
      <c r="DN208" s="3"/>
      <c r="DO208" s="34"/>
      <c r="DT208" s="5"/>
      <c r="DU208" s="5"/>
      <c r="DV208" s="3"/>
      <c r="DW208" s="34"/>
      <c r="EB208" s="5"/>
      <c r="EC208" s="5"/>
      <c r="ED208" s="3"/>
      <c r="EE208" s="34"/>
      <c r="EJ208" s="5"/>
      <c r="EK208" s="5"/>
      <c r="EL208" s="3"/>
      <c r="EM208" s="34"/>
      <c r="ER208" s="5"/>
      <c r="ES208" s="5"/>
      <c r="ET208" s="3"/>
      <c r="EU208" s="34"/>
      <c r="EZ208" s="5"/>
      <c r="FA208" s="5"/>
      <c r="FB208" s="3"/>
      <c r="FC208" s="34"/>
      <c r="FH208" s="5"/>
      <c r="FJ208" s="3"/>
      <c r="FK208" s="34"/>
      <c r="FP208" s="5"/>
      <c r="FQ208" s="5"/>
      <c r="FR208" s="3"/>
      <c r="FS208" s="34"/>
      <c r="FX208" s="5"/>
      <c r="FY208" s="5"/>
      <c r="FZ208" s="3"/>
      <c r="GA208" s="34"/>
      <c r="GF208" s="5"/>
      <c r="GG208" s="5"/>
      <c r="GH208" s="3"/>
      <c r="GI208" s="34"/>
      <c r="GN208" s="5"/>
      <c r="GO208" s="5"/>
      <c r="GP208" s="3"/>
      <c r="GQ208" s="34"/>
      <c r="GV208" s="5"/>
      <c r="GW208" s="5"/>
      <c r="GX208" s="3"/>
      <c r="GY208" s="34"/>
      <c r="HD208" s="5"/>
      <c r="HE208" s="5"/>
      <c r="HF208" s="3"/>
      <c r="HG208" s="34"/>
      <c r="HL208" s="5"/>
      <c r="HM208" s="5"/>
      <c r="HN208" s="3"/>
      <c r="HO208" s="34"/>
      <c r="HT208" s="5"/>
      <c r="HU208" s="5"/>
      <c r="HV208" s="3"/>
      <c r="HW208" s="34"/>
      <c r="IB208" s="5"/>
      <c r="IC208" s="5"/>
      <c r="ID208" s="3"/>
      <c r="IE208" s="34"/>
      <c r="IJ208" s="5"/>
    </row>
    <row r="209" spans="6:244" s="1" customFormat="1" ht="13.5">
      <c r="F209" s="3"/>
      <c r="G209" s="34"/>
      <c r="L209" s="5"/>
      <c r="M209" s="5"/>
      <c r="N209" s="3"/>
      <c r="O209" s="34"/>
      <c r="T209" s="5"/>
      <c r="U209" s="5"/>
      <c r="V209" s="3"/>
      <c r="W209" s="34"/>
      <c r="AB209" s="5"/>
      <c r="AC209" s="5"/>
      <c r="AD209" s="3"/>
      <c r="AE209" s="34"/>
      <c r="AJ209" s="5"/>
      <c r="AK209" s="5"/>
      <c r="AL209" s="3"/>
      <c r="AM209" s="34"/>
      <c r="AR209" s="5"/>
      <c r="AS209" s="5"/>
      <c r="AT209" s="3"/>
      <c r="AU209" s="34"/>
      <c r="AZ209" s="5"/>
      <c r="BA209" s="5"/>
      <c r="BB209" s="3"/>
      <c r="BC209" s="34"/>
      <c r="BH209" s="5"/>
      <c r="BI209" s="5"/>
      <c r="BJ209" s="3"/>
      <c r="BK209" s="34"/>
      <c r="BP209" s="5"/>
      <c r="BQ209" s="5"/>
      <c r="BR209" s="3"/>
      <c r="BS209" s="34"/>
      <c r="BX209" s="5"/>
      <c r="BY209" s="5"/>
      <c r="BZ209" s="3"/>
      <c r="CA209" s="34"/>
      <c r="CF209" s="5"/>
      <c r="CH209" s="3"/>
      <c r="CI209" s="34"/>
      <c r="CN209" s="5"/>
      <c r="CO209" s="5"/>
      <c r="CP209" s="3"/>
      <c r="CQ209" s="34"/>
      <c r="CV209" s="5"/>
      <c r="CW209" s="5"/>
      <c r="CX209" s="3"/>
      <c r="CY209" s="34"/>
      <c r="DD209" s="5"/>
      <c r="DE209" s="5"/>
      <c r="DF209" s="3"/>
      <c r="DG209" s="34"/>
      <c r="DL209" s="5"/>
      <c r="DM209" s="5"/>
      <c r="DN209" s="3"/>
      <c r="DO209" s="34"/>
      <c r="DT209" s="5"/>
      <c r="DU209" s="5"/>
      <c r="DV209" s="3"/>
      <c r="DW209" s="34"/>
      <c r="EB209" s="5"/>
      <c r="EC209" s="5"/>
      <c r="ED209" s="3"/>
      <c r="EE209" s="34"/>
      <c r="EJ209" s="5"/>
      <c r="EK209" s="5"/>
      <c r="EL209" s="3"/>
      <c r="EM209" s="34"/>
      <c r="ER209" s="5"/>
      <c r="ES209" s="5"/>
      <c r="ET209" s="3"/>
      <c r="EU209" s="34"/>
      <c r="EZ209" s="5"/>
      <c r="FA209" s="5"/>
      <c r="FB209" s="3"/>
      <c r="FC209" s="34"/>
      <c r="FH209" s="5"/>
      <c r="FJ209" s="3"/>
      <c r="FK209" s="34"/>
      <c r="FP209" s="5"/>
      <c r="FQ209" s="5"/>
      <c r="FR209" s="3"/>
      <c r="FS209" s="34"/>
      <c r="FX209" s="5"/>
      <c r="FY209" s="5"/>
      <c r="FZ209" s="3"/>
      <c r="GA209" s="34"/>
      <c r="GF209" s="5"/>
      <c r="GG209" s="5"/>
      <c r="GH209" s="3"/>
      <c r="GI209" s="34"/>
      <c r="GN209" s="5"/>
      <c r="GO209" s="5"/>
      <c r="GP209" s="3"/>
      <c r="GQ209" s="34"/>
      <c r="GV209" s="5"/>
      <c r="GW209" s="5"/>
      <c r="GX209" s="3"/>
      <c r="GY209" s="34"/>
      <c r="HD209" s="5"/>
      <c r="HE209" s="5"/>
      <c r="HF209" s="3"/>
      <c r="HG209" s="34"/>
      <c r="HL209" s="5"/>
      <c r="HM209" s="5"/>
      <c r="HN209" s="3"/>
      <c r="HO209" s="34"/>
      <c r="HT209" s="5"/>
      <c r="HU209" s="5"/>
      <c r="HV209" s="3"/>
      <c r="HW209" s="34"/>
      <c r="IB209" s="5"/>
      <c r="IC209" s="5"/>
      <c r="ID209" s="3"/>
      <c r="IE209" s="34"/>
      <c r="IJ209" s="5"/>
    </row>
    <row r="210" spans="6:244" s="1" customFormat="1" ht="13.5">
      <c r="F210" s="3"/>
      <c r="G210" s="34"/>
      <c r="L210" s="5"/>
      <c r="M210" s="5"/>
      <c r="N210" s="3"/>
      <c r="O210" s="34"/>
      <c r="T210" s="5"/>
      <c r="U210" s="5"/>
      <c r="V210" s="3"/>
      <c r="W210" s="34"/>
      <c r="AB210" s="5"/>
      <c r="AC210" s="5"/>
      <c r="AD210" s="3"/>
      <c r="AE210" s="34"/>
      <c r="AJ210" s="5"/>
      <c r="AK210" s="5"/>
      <c r="AL210" s="3"/>
      <c r="AM210" s="34"/>
      <c r="AR210" s="5"/>
      <c r="AS210" s="5"/>
      <c r="AT210" s="3"/>
      <c r="AU210" s="34"/>
      <c r="AZ210" s="5"/>
      <c r="BA210" s="5"/>
      <c r="BB210" s="3"/>
      <c r="BC210" s="34"/>
      <c r="BH210" s="5"/>
      <c r="BI210" s="5"/>
      <c r="BJ210" s="3"/>
      <c r="BK210" s="34"/>
      <c r="BP210" s="5"/>
      <c r="BQ210" s="5"/>
      <c r="BR210" s="3"/>
      <c r="BS210" s="34"/>
      <c r="BX210" s="5"/>
      <c r="BY210" s="5"/>
      <c r="BZ210" s="3"/>
      <c r="CA210" s="34"/>
      <c r="CF210" s="5"/>
      <c r="CH210" s="3"/>
      <c r="CI210" s="34"/>
      <c r="CN210" s="5"/>
      <c r="CO210" s="5"/>
      <c r="CP210" s="3"/>
      <c r="CQ210" s="34"/>
      <c r="CV210" s="5"/>
      <c r="CW210" s="5"/>
      <c r="CX210" s="3"/>
      <c r="CY210" s="34"/>
      <c r="DD210" s="5"/>
      <c r="DE210" s="5"/>
      <c r="DF210" s="3"/>
      <c r="DG210" s="34"/>
      <c r="DL210" s="5"/>
      <c r="DM210" s="5"/>
      <c r="DN210" s="3"/>
      <c r="DO210" s="34"/>
      <c r="DT210" s="5"/>
      <c r="DU210" s="5"/>
      <c r="DV210" s="3"/>
      <c r="DW210" s="34"/>
      <c r="EB210" s="5"/>
      <c r="EC210" s="5"/>
      <c r="ED210" s="3"/>
      <c r="EE210" s="34"/>
      <c r="EJ210" s="5"/>
      <c r="EK210" s="5"/>
      <c r="EL210" s="3"/>
      <c r="EM210" s="34"/>
      <c r="ER210" s="5"/>
      <c r="ES210" s="5"/>
      <c r="ET210" s="3"/>
      <c r="EU210" s="34"/>
      <c r="EZ210" s="5"/>
      <c r="FA210" s="5"/>
      <c r="FB210" s="3"/>
      <c r="FC210" s="34"/>
      <c r="FH210" s="5"/>
      <c r="FJ210" s="3"/>
      <c r="FK210" s="34"/>
      <c r="FP210" s="5"/>
      <c r="FQ210" s="5"/>
      <c r="FR210" s="3"/>
      <c r="FS210" s="34"/>
      <c r="FX210" s="5"/>
      <c r="FY210" s="5"/>
      <c r="FZ210" s="3"/>
      <c r="GA210" s="34"/>
      <c r="GF210" s="5"/>
      <c r="GG210" s="5"/>
      <c r="GH210" s="3"/>
      <c r="GI210" s="34"/>
      <c r="GN210" s="5"/>
      <c r="GO210" s="5"/>
      <c r="GP210" s="3"/>
      <c r="GQ210" s="34"/>
      <c r="GV210" s="5"/>
      <c r="GW210" s="5"/>
      <c r="GX210" s="3"/>
      <c r="GY210" s="34"/>
      <c r="HD210" s="5"/>
      <c r="HE210" s="5"/>
      <c r="HF210" s="3"/>
      <c r="HG210" s="34"/>
      <c r="HL210" s="5"/>
      <c r="HM210" s="5"/>
      <c r="HN210" s="3"/>
      <c r="HO210" s="34"/>
      <c r="HT210" s="5"/>
      <c r="HU210" s="5"/>
      <c r="HV210" s="3"/>
      <c r="HW210" s="34"/>
      <c r="IB210" s="5"/>
      <c r="IC210" s="5"/>
      <c r="ID210" s="3"/>
      <c r="IE210" s="34"/>
      <c r="IJ210" s="5"/>
    </row>
    <row r="211" spans="6:244" s="1" customFormat="1" ht="13.5">
      <c r="F211" s="3"/>
      <c r="G211" s="34"/>
      <c r="L211" s="5"/>
      <c r="M211" s="5"/>
      <c r="N211" s="3"/>
      <c r="O211" s="34"/>
      <c r="T211" s="5"/>
      <c r="U211" s="5"/>
      <c r="V211" s="3"/>
      <c r="W211" s="34"/>
      <c r="AB211" s="5"/>
      <c r="AC211" s="5"/>
      <c r="AD211" s="3"/>
      <c r="AE211" s="34"/>
      <c r="AJ211" s="5"/>
      <c r="AK211" s="5"/>
      <c r="AL211" s="3"/>
      <c r="AM211" s="34"/>
      <c r="AR211" s="5"/>
      <c r="AS211" s="5"/>
      <c r="AT211" s="3"/>
      <c r="AU211" s="34"/>
      <c r="AZ211" s="5"/>
      <c r="BA211" s="5"/>
      <c r="BB211" s="3"/>
      <c r="BC211" s="34"/>
      <c r="BH211" s="5"/>
      <c r="BI211" s="5"/>
      <c r="BJ211" s="3"/>
      <c r="BK211" s="34"/>
      <c r="BP211" s="5"/>
      <c r="BQ211" s="5"/>
      <c r="BR211" s="3"/>
      <c r="BS211" s="34"/>
      <c r="BX211" s="5"/>
      <c r="BY211" s="5"/>
      <c r="BZ211" s="3"/>
      <c r="CA211" s="34"/>
      <c r="CF211" s="5"/>
      <c r="CH211" s="3"/>
      <c r="CI211" s="34"/>
      <c r="CN211" s="5"/>
      <c r="CO211" s="5"/>
      <c r="CP211" s="3"/>
      <c r="CQ211" s="34"/>
      <c r="CV211" s="5"/>
      <c r="CW211" s="5"/>
      <c r="CX211" s="3"/>
      <c r="CY211" s="34"/>
      <c r="DD211" s="5"/>
      <c r="DE211" s="5"/>
      <c r="DF211" s="3"/>
      <c r="DG211" s="34"/>
      <c r="DL211" s="5"/>
      <c r="DM211" s="5"/>
      <c r="DN211" s="3"/>
      <c r="DO211" s="34"/>
      <c r="DT211" s="5"/>
      <c r="DU211" s="5"/>
      <c r="DV211" s="3"/>
      <c r="DW211" s="34"/>
      <c r="EB211" s="5"/>
      <c r="EC211" s="5"/>
      <c r="ED211" s="3"/>
      <c r="EE211" s="34"/>
      <c r="EJ211" s="5"/>
      <c r="EK211" s="5"/>
      <c r="EL211" s="3"/>
      <c r="EM211" s="34"/>
      <c r="ER211" s="5"/>
      <c r="ES211" s="5"/>
      <c r="ET211" s="3"/>
      <c r="EU211" s="34"/>
      <c r="EZ211" s="5"/>
      <c r="FA211" s="5"/>
      <c r="FB211" s="3"/>
      <c r="FC211" s="34"/>
      <c r="FH211" s="5"/>
      <c r="FJ211" s="3"/>
      <c r="FK211" s="34"/>
      <c r="FP211" s="5"/>
      <c r="FQ211" s="5"/>
      <c r="FR211" s="3"/>
      <c r="FS211" s="34"/>
      <c r="FX211" s="5"/>
      <c r="FY211" s="5"/>
      <c r="FZ211" s="3"/>
      <c r="GA211" s="34"/>
      <c r="GF211" s="5"/>
      <c r="GG211" s="5"/>
      <c r="GH211" s="3"/>
      <c r="GI211" s="34"/>
      <c r="GN211" s="5"/>
      <c r="GO211" s="5"/>
      <c r="GP211" s="3"/>
      <c r="GQ211" s="34"/>
      <c r="GV211" s="5"/>
      <c r="GW211" s="5"/>
      <c r="GX211" s="3"/>
      <c r="GY211" s="34"/>
      <c r="HD211" s="5"/>
      <c r="HE211" s="5"/>
      <c r="HF211" s="3"/>
      <c r="HG211" s="34"/>
      <c r="HL211" s="5"/>
      <c r="HM211" s="5"/>
      <c r="HN211" s="3"/>
      <c r="HO211" s="34"/>
      <c r="HT211" s="5"/>
      <c r="HU211" s="5"/>
      <c r="HV211" s="3"/>
      <c r="HW211" s="34"/>
      <c r="IB211" s="5"/>
      <c r="IC211" s="5"/>
      <c r="ID211" s="3"/>
      <c r="IE211" s="34"/>
      <c r="IJ211" s="5"/>
    </row>
    <row r="212" spans="6:244" s="1" customFormat="1" ht="13.5">
      <c r="F212" s="3"/>
      <c r="G212" s="34"/>
      <c r="L212" s="5"/>
      <c r="M212" s="5"/>
      <c r="N212" s="3"/>
      <c r="O212" s="34"/>
      <c r="T212" s="5"/>
      <c r="U212" s="5"/>
      <c r="V212" s="3"/>
      <c r="W212" s="34"/>
      <c r="AB212" s="5"/>
      <c r="AC212" s="5"/>
      <c r="AD212" s="3"/>
      <c r="AE212" s="34"/>
      <c r="AJ212" s="5"/>
      <c r="AK212" s="5"/>
      <c r="AL212" s="3"/>
      <c r="AM212" s="34"/>
      <c r="AR212" s="5"/>
      <c r="AS212" s="5"/>
      <c r="AT212" s="3"/>
      <c r="AU212" s="34"/>
      <c r="AZ212" s="5"/>
      <c r="BA212" s="5"/>
      <c r="BB212" s="3"/>
      <c r="BC212" s="34"/>
      <c r="BH212" s="5"/>
      <c r="BI212" s="5"/>
      <c r="BJ212" s="3"/>
      <c r="BK212" s="34"/>
      <c r="BP212" s="5"/>
      <c r="BQ212" s="5"/>
      <c r="BR212" s="3"/>
      <c r="BS212" s="34"/>
      <c r="BX212" s="5"/>
      <c r="BY212" s="5"/>
      <c r="BZ212" s="3"/>
      <c r="CA212" s="34"/>
      <c r="CF212" s="5"/>
      <c r="CH212" s="3"/>
      <c r="CI212" s="34"/>
      <c r="CN212" s="5"/>
      <c r="CO212" s="5"/>
      <c r="CP212" s="3"/>
      <c r="CQ212" s="34"/>
      <c r="CV212" s="5"/>
      <c r="CW212" s="5"/>
      <c r="CX212" s="3"/>
      <c r="CY212" s="34"/>
      <c r="DD212" s="5"/>
      <c r="DE212" s="5"/>
      <c r="DF212" s="3"/>
      <c r="DG212" s="34"/>
      <c r="DL212" s="5"/>
      <c r="DM212" s="5"/>
      <c r="DN212" s="3"/>
      <c r="DO212" s="34"/>
      <c r="DT212" s="5"/>
      <c r="DU212" s="5"/>
      <c r="DV212" s="3"/>
      <c r="DW212" s="34"/>
      <c r="EB212" s="5"/>
      <c r="EC212" s="5"/>
      <c r="ED212" s="3"/>
      <c r="EE212" s="34"/>
      <c r="EJ212" s="5"/>
      <c r="EK212" s="5"/>
      <c r="EL212" s="3"/>
      <c r="EM212" s="34"/>
      <c r="ER212" s="5"/>
      <c r="ES212" s="5"/>
      <c r="ET212" s="3"/>
      <c r="EU212" s="34"/>
      <c r="EZ212" s="5"/>
      <c r="FA212" s="5"/>
      <c r="FB212" s="3"/>
      <c r="FC212" s="34"/>
      <c r="FH212" s="5"/>
      <c r="FJ212" s="3"/>
      <c r="FK212" s="34"/>
      <c r="FP212" s="5"/>
      <c r="FQ212" s="5"/>
      <c r="FR212" s="3"/>
      <c r="FS212" s="34"/>
      <c r="FX212" s="5"/>
      <c r="FY212" s="5"/>
      <c r="FZ212" s="3"/>
      <c r="GA212" s="34"/>
      <c r="GF212" s="5"/>
      <c r="GG212" s="5"/>
      <c r="GH212" s="3"/>
      <c r="GI212" s="34"/>
      <c r="GN212" s="5"/>
      <c r="GO212" s="5"/>
      <c r="GP212" s="3"/>
      <c r="GQ212" s="34"/>
      <c r="GV212" s="5"/>
      <c r="GW212" s="5"/>
      <c r="GX212" s="3"/>
      <c r="GY212" s="34"/>
      <c r="HD212" s="5"/>
      <c r="HE212" s="5"/>
      <c r="HF212" s="3"/>
      <c r="HG212" s="34"/>
      <c r="HL212" s="5"/>
      <c r="HM212" s="5"/>
      <c r="HN212" s="3"/>
      <c r="HO212" s="34"/>
      <c r="HT212" s="5"/>
      <c r="HU212" s="5"/>
      <c r="HV212" s="3"/>
      <c r="HW212" s="34"/>
      <c r="IB212" s="5"/>
      <c r="IC212" s="5"/>
      <c r="ID212" s="3"/>
      <c r="IE212" s="34"/>
      <c r="IJ212" s="5"/>
    </row>
    <row r="213" spans="6:244" s="1" customFormat="1" ht="13.5">
      <c r="F213" s="3"/>
      <c r="G213" s="34"/>
      <c r="L213" s="5"/>
      <c r="M213" s="5"/>
      <c r="N213" s="3"/>
      <c r="O213" s="34"/>
      <c r="T213" s="5"/>
      <c r="U213" s="5"/>
      <c r="V213" s="3"/>
      <c r="W213" s="34"/>
      <c r="AB213" s="5"/>
      <c r="AC213" s="5"/>
      <c r="AD213" s="3"/>
      <c r="AE213" s="34"/>
      <c r="AJ213" s="5"/>
      <c r="AK213" s="5"/>
      <c r="AL213" s="3"/>
      <c r="AM213" s="34"/>
      <c r="AR213" s="5"/>
      <c r="AS213" s="5"/>
      <c r="AT213" s="3"/>
      <c r="AU213" s="34"/>
      <c r="AZ213" s="5"/>
      <c r="BA213" s="5"/>
      <c r="BB213" s="3"/>
      <c r="BC213" s="34"/>
      <c r="BH213" s="5"/>
      <c r="BI213" s="5"/>
      <c r="BJ213" s="3"/>
      <c r="BK213" s="34"/>
      <c r="BP213" s="5"/>
      <c r="BQ213" s="5"/>
      <c r="BR213" s="3"/>
      <c r="BS213" s="34"/>
      <c r="BX213" s="5"/>
      <c r="BY213" s="5"/>
      <c r="BZ213" s="3"/>
      <c r="CA213" s="34"/>
      <c r="CF213" s="5"/>
      <c r="CH213" s="3"/>
      <c r="CI213" s="34"/>
      <c r="CN213" s="5"/>
      <c r="CO213" s="5"/>
      <c r="CP213" s="3"/>
      <c r="CQ213" s="34"/>
      <c r="CV213" s="5"/>
      <c r="CW213" s="5"/>
      <c r="CX213" s="3"/>
      <c r="CY213" s="34"/>
      <c r="DD213" s="5"/>
      <c r="DE213" s="5"/>
      <c r="DF213" s="3"/>
      <c r="DG213" s="34"/>
      <c r="DL213" s="5"/>
      <c r="DM213" s="5"/>
      <c r="DN213" s="3"/>
      <c r="DO213" s="34"/>
      <c r="DT213" s="5"/>
      <c r="DU213" s="5"/>
      <c r="DV213" s="3"/>
      <c r="DW213" s="34"/>
      <c r="EB213" s="5"/>
      <c r="EC213" s="5"/>
      <c r="ED213" s="3"/>
      <c r="EE213" s="34"/>
      <c r="EJ213" s="5"/>
      <c r="EK213" s="5"/>
      <c r="EL213" s="3"/>
      <c r="EM213" s="34"/>
      <c r="ER213" s="5"/>
      <c r="ES213" s="5"/>
      <c r="ET213" s="3"/>
      <c r="EU213" s="34"/>
      <c r="EZ213" s="5"/>
      <c r="FA213" s="5"/>
      <c r="FB213" s="3"/>
      <c r="FC213" s="34"/>
      <c r="FH213" s="5"/>
      <c r="FJ213" s="3"/>
      <c r="FK213" s="34"/>
      <c r="FP213" s="5"/>
      <c r="FQ213" s="5"/>
      <c r="FR213" s="3"/>
      <c r="FS213" s="34"/>
      <c r="FX213" s="5"/>
      <c r="FY213" s="5"/>
      <c r="FZ213" s="3"/>
      <c r="GA213" s="34"/>
      <c r="GF213" s="5"/>
      <c r="GG213" s="5"/>
      <c r="GH213" s="3"/>
      <c r="GI213" s="34"/>
      <c r="GN213" s="5"/>
      <c r="GO213" s="5"/>
      <c r="GP213" s="3"/>
      <c r="GQ213" s="34"/>
      <c r="GV213" s="5"/>
      <c r="GW213" s="5"/>
      <c r="GX213" s="3"/>
      <c r="GY213" s="34"/>
      <c r="HD213" s="5"/>
      <c r="HE213" s="5"/>
      <c r="HF213" s="3"/>
      <c r="HG213" s="34"/>
      <c r="HL213" s="5"/>
      <c r="HM213" s="5"/>
      <c r="HN213" s="3"/>
      <c r="HO213" s="34"/>
      <c r="HT213" s="5"/>
      <c r="HU213" s="5"/>
      <c r="HV213" s="3"/>
      <c r="HW213" s="34"/>
      <c r="IB213" s="5"/>
      <c r="IC213" s="5"/>
      <c r="ID213" s="3"/>
      <c r="IE213" s="34"/>
      <c r="IJ213" s="5"/>
    </row>
    <row r="214" spans="6:244" s="1" customFormat="1" ht="13.5">
      <c r="F214" s="3"/>
      <c r="G214" s="34"/>
      <c r="L214" s="5"/>
      <c r="M214" s="5"/>
      <c r="N214" s="3"/>
      <c r="O214" s="34"/>
      <c r="T214" s="5"/>
      <c r="U214" s="5"/>
      <c r="V214" s="3"/>
      <c r="W214" s="34"/>
      <c r="AB214" s="5"/>
      <c r="AC214" s="5"/>
      <c r="AD214" s="3"/>
      <c r="AE214" s="34"/>
      <c r="AJ214" s="5"/>
      <c r="AK214" s="5"/>
      <c r="AL214" s="3"/>
      <c r="AM214" s="34"/>
      <c r="AR214" s="5"/>
      <c r="AS214" s="5"/>
      <c r="AT214" s="3"/>
      <c r="AU214" s="34"/>
      <c r="AZ214" s="5"/>
      <c r="BA214" s="5"/>
      <c r="BB214" s="3"/>
      <c r="BC214" s="34"/>
      <c r="BH214" s="5"/>
      <c r="BI214" s="5"/>
      <c r="BJ214" s="3"/>
      <c r="BK214" s="34"/>
      <c r="BP214" s="5"/>
      <c r="BQ214" s="5"/>
      <c r="BR214" s="3"/>
      <c r="BS214" s="34"/>
      <c r="BX214" s="5"/>
      <c r="BY214" s="5"/>
      <c r="BZ214" s="3"/>
      <c r="CA214" s="34"/>
      <c r="CF214" s="5"/>
      <c r="CH214" s="3"/>
      <c r="CI214" s="34"/>
      <c r="CN214" s="5"/>
      <c r="CO214" s="5"/>
      <c r="CP214" s="3"/>
      <c r="CQ214" s="34"/>
      <c r="CV214" s="5"/>
      <c r="CW214" s="5"/>
      <c r="CX214" s="3"/>
      <c r="CY214" s="34"/>
      <c r="DD214" s="5"/>
      <c r="DE214" s="5"/>
      <c r="DF214" s="3"/>
      <c r="DG214" s="34"/>
      <c r="DL214" s="5"/>
      <c r="DM214" s="5"/>
      <c r="DN214" s="3"/>
      <c r="DO214" s="34"/>
      <c r="DT214" s="5"/>
      <c r="DU214" s="5"/>
      <c r="DV214" s="3"/>
      <c r="DW214" s="34"/>
      <c r="EB214" s="5"/>
      <c r="EC214" s="5"/>
      <c r="ED214" s="3"/>
      <c r="EE214" s="34"/>
      <c r="EJ214" s="5"/>
      <c r="EK214" s="5"/>
      <c r="EL214" s="3"/>
      <c r="EM214" s="34"/>
      <c r="ER214" s="5"/>
      <c r="ES214" s="5"/>
      <c r="ET214" s="3"/>
      <c r="EU214" s="34"/>
      <c r="EZ214" s="5"/>
      <c r="FA214" s="5"/>
      <c r="FB214" s="3"/>
      <c r="FC214" s="34"/>
      <c r="FH214" s="5"/>
      <c r="FJ214" s="3"/>
      <c r="FK214" s="34"/>
      <c r="FP214" s="5"/>
      <c r="FQ214" s="5"/>
      <c r="FR214" s="3"/>
      <c r="FS214" s="34"/>
      <c r="FX214" s="5"/>
      <c r="FY214" s="5"/>
      <c r="FZ214" s="3"/>
      <c r="GA214" s="34"/>
      <c r="GF214" s="5"/>
      <c r="GG214" s="5"/>
      <c r="GH214" s="3"/>
      <c r="GI214" s="34"/>
      <c r="GN214" s="5"/>
      <c r="GO214" s="5"/>
      <c r="GP214" s="3"/>
      <c r="GQ214" s="34"/>
      <c r="GV214" s="5"/>
      <c r="GW214" s="5"/>
      <c r="GX214" s="3"/>
      <c r="GY214" s="34"/>
      <c r="HD214" s="5"/>
      <c r="HE214" s="5"/>
      <c r="HF214" s="3"/>
      <c r="HG214" s="34"/>
      <c r="HL214" s="5"/>
      <c r="HM214" s="5"/>
      <c r="HN214" s="3"/>
      <c r="HO214" s="34"/>
      <c r="HT214" s="5"/>
      <c r="HU214" s="5"/>
      <c r="HV214" s="3"/>
      <c r="HW214" s="34"/>
      <c r="IB214" s="5"/>
      <c r="IC214" s="5"/>
      <c r="ID214" s="3"/>
      <c r="IE214" s="34"/>
      <c r="IJ214" s="5"/>
    </row>
    <row r="215" spans="6:244" s="1" customFormat="1" ht="13.5">
      <c r="F215" s="3"/>
      <c r="G215" s="34"/>
      <c r="L215" s="5"/>
      <c r="M215" s="5"/>
      <c r="N215" s="3"/>
      <c r="O215" s="34"/>
      <c r="T215" s="5"/>
      <c r="U215" s="5"/>
      <c r="V215" s="3"/>
      <c r="W215" s="34"/>
      <c r="AB215" s="5"/>
      <c r="AC215" s="5"/>
      <c r="AD215" s="3"/>
      <c r="AE215" s="34"/>
      <c r="AJ215" s="5"/>
      <c r="AK215" s="5"/>
      <c r="AL215" s="3"/>
      <c r="AM215" s="34"/>
      <c r="AR215" s="5"/>
      <c r="AS215" s="5"/>
      <c r="AT215" s="3"/>
      <c r="AU215" s="34"/>
      <c r="AZ215" s="5"/>
      <c r="BA215" s="5"/>
      <c r="BB215" s="3"/>
      <c r="BC215" s="34"/>
      <c r="BH215" s="5"/>
      <c r="BI215" s="5"/>
      <c r="BJ215" s="3"/>
      <c r="BK215" s="34"/>
      <c r="BP215" s="5"/>
      <c r="BQ215" s="5"/>
      <c r="BR215" s="3"/>
      <c r="BS215" s="34"/>
      <c r="BX215" s="5"/>
      <c r="BY215" s="5"/>
      <c r="BZ215" s="3"/>
      <c r="CA215" s="34"/>
      <c r="CF215" s="5"/>
      <c r="CH215" s="3"/>
      <c r="CI215" s="34"/>
      <c r="CN215" s="5"/>
      <c r="CO215" s="5"/>
      <c r="CP215" s="3"/>
      <c r="CQ215" s="34"/>
      <c r="CV215" s="5"/>
      <c r="CW215" s="5"/>
      <c r="CX215" s="3"/>
      <c r="CY215" s="34"/>
      <c r="DD215" s="5"/>
      <c r="DE215" s="5"/>
      <c r="DF215" s="3"/>
      <c r="DG215" s="34"/>
      <c r="DL215" s="5"/>
      <c r="DM215" s="5"/>
      <c r="DN215" s="3"/>
      <c r="DO215" s="34"/>
      <c r="DT215" s="5"/>
      <c r="DU215" s="5"/>
      <c r="DV215" s="3"/>
      <c r="DW215" s="34"/>
      <c r="EB215" s="5"/>
      <c r="EC215" s="5"/>
      <c r="ED215" s="3"/>
      <c r="EE215" s="34"/>
      <c r="EJ215" s="5"/>
      <c r="EK215" s="5"/>
      <c r="EL215" s="3"/>
      <c r="EM215" s="34"/>
      <c r="ER215" s="5"/>
      <c r="ES215" s="5"/>
      <c r="ET215" s="3"/>
      <c r="EU215" s="34"/>
      <c r="EZ215" s="5"/>
      <c r="FA215" s="5"/>
      <c r="FB215" s="3"/>
      <c r="FC215" s="34"/>
      <c r="FH215" s="5"/>
      <c r="FJ215" s="3"/>
      <c r="FK215" s="34"/>
      <c r="FP215" s="5"/>
      <c r="FQ215" s="5"/>
      <c r="FR215" s="3"/>
      <c r="FS215" s="34"/>
      <c r="FX215" s="5"/>
      <c r="FY215" s="5"/>
      <c r="FZ215" s="3"/>
      <c r="GA215" s="34"/>
      <c r="GF215" s="5"/>
      <c r="GG215" s="5"/>
      <c r="GH215" s="3"/>
      <c r="GI215" s="34"/>
      <c r="GN215" s="5"/>
      <c r="GO215" s="5"/>
      <c r="GP215" s="3"/>
      <c r="GQ215" s="34"/>
      <c r="GV215" s="5"/>
      <c r="GW215" s="5"/>
      <c r="GX215" s="3"/>
      <c r="GY215" s="34"/>
      <c r="HD215" s="5"/>
      <c r="HE215" s="5"/>
      <c r="HF215" s="3"/>
      <c r="HG215" s="34"/>
      <c r="HL215" s="5"/>
      <c r="HM215" s="5"/>
      <c r="HN215" s="3"/>
      <c r="HO215" s="34"/>
      <c r="HT215" s="5"/>
      <c r="HU215" s="5"/>
      <c r="HV215" s="3"/>
      <c r="HW215" s="34"/>
      <c r="IB215" s="5"/>
      <c r="IC215" s="5"/>
      <c r="ID215" s="3"/>
      <c r="IE215" s="34"/>
      <c r="IJ215" s="5"/>
    </row>
    <row r="216" spans="6:244" s="1" customFormat="1" ht="13.5">
      <c r="F216" s="3"/>
      <c r="G216" s="34"/>
      <c r="L216" s="5"/>
      <c r="M216" s="5"/>
      <c r="N216" s="3"/>
      <c r="O216" s="34"/>
      <c r="T216" s="5"/>
      <c r="U216" s="5"/>
      <c r="V216" s="3"/>
      <c r="W216" s="34"/>
      <c r="AB216" s="5"/>
      <c r="AC216" s="5"/>
      <c r="AD216" s="3"/>
      <c r="AE216" s="34"/>
      <c r="AJ216" s="5"/>
      <c r="AK216" s="5"/>
      <c r="AL216" s="3"/>
      <c r="AM216" s="34"/>
      <c r="AR216" s="5"/>
      <c r="AS216" s="5"/>
      <c r="AT216" s="3"/>
      <c r="AU216" s="34"/>
      <c r="AZ216" s="5"/>
      <c r="BA216" s="5"/>
      <c r="BB216" s="3"/>
      <c r="BC216" s="34"/>
      <c r="BH216" s="5"/>
      <c r="BI216" s="5"/>
      <c r="BJ216" s="3"/>
      <c r="BK216" s="34"/>
      <c r="BP216" s="5"/>
      <c r="BQ216" s="5"/>
      <c r="BR216" s="3"/>
      <c r="BS216" s="34"/>
      <c r="BX216" s="5"/>
      <c r="BY216" s="5"/>
      <c r="BZ216" s="3"/>
      <c r="CA216" s="34"/>
      <c r="CF216" s="5"/>
      <c r="CH216" s="3"/>
      <c r="CI216" s="34"/>
      <c r="CN216" s="5"/>
      <c r="CO216" s="5"/>
      <c r="CP216" s="3"/>
      <c r="CQ216" s="34"/>
      <c r="CV216" s="5"/>
      <c r="CW216" s="5"/>
      <c r="CX216" s="3"/>
      <c r="CY216" s="34"/>
      <c r="DD216" s="5"/>
      <c r="DE216" s="5"/>
      <c r="DF216" s="3"/>
      <c r="DG216" s="34"/>
      <c r="DL216" s="5"/>
      <c r="DM216" s="5"/>
      <c r="DN216" s="3"/>
      <c r="DO216" s="34"/>
      <c r="DT216" s="5"/>
      <c r="DU216" s="5"/>
      <c r="DV216" s="3"/>
      <c r="DW216" s="34"/>
      <c r="EB216" s="5"/>
      <c r="EC216" s="5"/>
      <c r="ED216" s="3"/>
      <c r="EE216" s="34"/>
      <c r="EJ216" s="5"/>
      <c r="EK216" s="5"/>
      <c r="EL216" s="3"/>
      <c r="EM216" s="34"/>
      <c r="ER216" s="5"/>
      <c r="ES216" s="5"/>
      <c r="ET216" s="3"/>
      <c r="EU216" s="34"/>
      <c r="EZ216" s="5"/>
      <c r="FA216" s="5"/>
      <c r="FB216" s="3"/>
      <c r="FC216" s="34"/>
      <c r="FH216" s="5"/>
      <c r="FJ216" s="3"/>
      <c r="FK216" s="34"/>
      <c r="FP216" s="5"/>
      <c r="FQ216" s="5"/>
      <c r="FR216" s="3"/>
      <c r="FS216" s="34"/>
      <c r="FX216" s="5"/>
      <c r="FY216" s="5"/>
      <c r="FZ216" s="3"/>
      <c r="GA216" s="34"/>
      <c r="GF216" s="5"/>
      <c r="GG216" s="5"/>
      <c r="GH216" s="3"/>
      <c r="GI216" s="34"/>
      <c r="GN216" s="5"/>
      <c r="GO216" s="5"/>
      <c r="GP216" s="3"/>
      <c r="GQ216" s="34"/>
      <c r="GV216" s="5"/>
      <c r="GW216" s="5"/>
      <c r="GX216" s="3"/>
      <c r="GY216" s="34"/>
      <c r="HD216" s="5"/>
      <c r="HE216" s="5"/>
      <c r="HF216" s="3"/>
      <c r="HG216" s="34"/>
      <c r="HL216" s="5"/>
      <c r="HM216" s="5"/>
      <c r="HN216" s="3"/>
      <c r="HO216" s="34"/>
      <c r="HT216" s="5"/>
      <c r="HU216" s="5"/>
      <c r="HV216" s="3"/>
      <c r="HW216" s="34"/>
      <c r="IB216" s="5"/>
      <c r="IC216" s="5"/>
      <c r="ID216" s="3"/>
      <c r="IE216" s="34"/>
      <c r="IJ216" s="5"/>
    </row>
    <row r="217" spans="6:244" s="1" customFormat="1" ht="13.5">
      <c r="F217" s="3"/>
      <c r="G217" s="34"/>
      <c r="L217" s="5"/>
      <c r="M217" s="5"/>
      <c r="N217" s="3"/>
      <c r="O217" s="34"/>
      <c r="T217" s="5"/>
      <c r="U217" s="5"/>
      <c r="V217" s="3"/>
      <c r="W217" s="34"/>
      <c r="AB217" s="5"/>
      <c r="AC217" s="5"/>
      <c r="AD217" s="3"/>
      <c r="AE217" s="34"/>
      <c r="AJ217" s="5"/>
      <c r="AK217" s="5"/>
      <c r="AL217" s="3"/>
      <c r="AM217" s="34"/>
      <c r="AR217" s="5"/>
      <c r="AS217" s="5"/>
      <c r="AT217" s="3"/>
      <c r="AU217" s="34"/>
      <c r="AZ217" s="5"/>
      <c r="BA217" s="5"/>
      <c r="BB217" s="3"/>
      <c r="BC217" s="34"/>
      <c r="BH217" s="5"/>
      <c r="BI217" s="5"/>
      <c r="BJ217" s="3"/>
      <c r="BK217" s="34"/>
      <c r="BP217" s="5"/>
      <c r="BQ217" s="5"/>
      <c r="BR217" s="3"/>
      <c r="BS217" s="34"/>
      <c r="BX217" s="5"/>
      <c r="BY217" s="5"/>
      <c r="BZ217" s="3"/>
      <c r="CA217" s="34"/>
      <c r="CF217" s="5"/>
      <c r="CH217" s="3"/>
      <c r="CI217" s="34"/>
      <c r="CN217" s="5"/>
      <c r="CO217" s="5"/>
      <c r="CP217" s="3"/>
      <c r="CQ217" s="34"/>
      <c r="CV217" s="5"/>
      <c r="CW217" s="5"/>
      <c r="CX217" s="3"/>
      <c r="CY217" s="34"/>
      <c r="DD217" s="5"/>
      <c r="DE217" s="5"/>
      <c r="DF217" s="3"/>
      <c r="DG217" s="34"/>
      <c r="DL217" s="5"/>
      <c r="DM217" s="5"/>
      <c r="DN217" s="3"/>
      <c r="DO217" s="34"/>
      <c r="DT217" s="5"/>
      <c r="DU217" s="5"/>
      <c r="DV217" s="3"/>
      <c r="DW217" s="34"/>
      <c r="EB217" s="5"/>
      <c r="EC217" s="5"/>
      <c r="ED217" s="3"/>
      <c r="EE217" s="34"/>
      <c r="EJ217" s="5"/>
      <c r="EK217" s="5"/>
      <c r="EL217" s="3"/>
      <c r="EM217" s="34"/>
      <c r="ER217" s="5"/>
      <c r="ES217" s="5"/>
      <c r="ET217" s="3"/>
      <c r="EU217" s="34"/>
      <c r="EZ217" s="5"/>
      <c r="FA217" s="5"/>
      <c r="FB217" s="3"/>
      <c r="FC217" s="34"/>
      <c r="FH217" s="5"/>
      <c r="FJ217" s="3"/>
      <c r="FK217" s="34"/>
      <c r="FP217" s="5"/>
      <c r="FQ217" s="5"/>
      <c r="FR217" s="3"/>
      <c r="FS217" s="34"/>
      <c r="FX217" s="5"/>
      <c r="FY217" s="5"/>
      <c r="FZ217" s="3"/>
      <c r="GA217" s="34"/>
      <c r="GF217" s="5"/>
      <c r="GG217" s="5"/>
      <c r="GH217" s="3"/>
      <c r="GI217" s="34"/>
      <c r="GN217" s="5"/>
      <c r="GO217" s="5"/>
      <c r="GP217" s="3"/>
      <c r="GQ217" s="34"/>
      <c r="GV217" s="5"/>
      <c r="GW217" s="5"/>
      <c r="GX217" s="3"/>
      <c r="GY217" s="34"/>
      <c r="HD217" s="5"/>
      <c r="HE217" s="5"/>
      <c r="HF217" s="3"/>
      <c r="HG217" s="34"/>
      <c r="HL217" s="5"/>
      <c r="HM217" s="5"/>
      <c r="HN217" s="3"/>
      <c r="HO217" s="34"/>
      <c r="HT217" s="5"/>
      <c r="HU217" s="5"/>
      <c r="HV217" s="3"/>
      <c r="HW217" s="34"/>
      <c r="IB217" s="5"/>
      <c r="IC217" s="5"/>
      <c r="ID217" s="3"/>
      <c r="IE217" s="34"/>
      <c r="IJ217" s="5"/>
    </row>
    <row r="218" spans="6:244" s="1" customFormat="1" ht="13.5">
      <c r="F218" s="3"/>
      <c r="G218" s="34"/>
      <c r="L218" s="5"/>
      <c r="M218" s="5"/>
      <c r="N218" s="3"/>
      <c r="O218" s="34"/>
      <c r="T218" s="5"/>
      <c r="U218" s="5"/>
      <c r="V218" s="3"/>
      <c r="W218" s="34"/>
      <c r="AB218" s="5"/>
      <c r="AC218" s="5"/>
      <c r="AD218" s="3"/>
      <c r="AE218" s="34"/>
      <c r="AJ218" s="5"/>
      <c r="AK218" s="5"/>
      <c r="AL218" s="3"/>
      <c r="AM218" s="34"/>
      <c r="AR218" s="5"/>
      <c r="AS218" s="5"/>
      <c r="AT218" s="3"/>
      <c r="AU218" s="34"/>
      <c r="AZ218" s="5"/>
      <c r="BA218" s="5"/>
      <c r="BB218" s="3"/>
      <c r="BC218" s="34"/>
      <c r="BH218" s="5"/>
      <c r="BI218" s="5"/>
      <c r="BJ218" s="3"/>
      <c r="BK218" s="34"/>
      <c r="BP218" s="5"/>
      <c r="BQ218" s="5"/>
      <c r="BR218" s="3"/>
      <c r="BS218" s="34"/>
      <c r="BX218" s="5"/>
      <c r="BY218" s="5"/>
      <c r="BZ218" s="3"/>
      <c r="CA218" s="34"/>
      <c r="CF218" s="5"/>
      <c r="CH218" s="3"/>
      <c r="CI218" s="34"/>
      <c r="CN218" s="5"/>
      <c r="CO218" s="5"/>
      <c r="CP218" s="3"/>
      <c r="CQ218" s="34"/>
      <c r="CV218" s="5"/>
      <c r="CW218" s="5"/>
      <c r="CX218" s="3"/>
      <c r="CY218" s="34"/>
      <c r="DD218" s="5"/>
      <c r="DE218" s="5"/>
      <c r="DF218" s="3"/>
      <c r="DG218" s="34"/>
      <c r="DL218" s="5"/>
      <c r="DM218" s="5"/>
      <c r="DN218" s="3"/>
      <c r="DO218" s="34"/>
      <c r="DT218" s="5"/>
      <c r="DU218" s="5"/>
      <c r="DV218" s="3"/>
      <c r="DW218" s="34"/>
      <c r="EB218" s="5"/>
      <c r="EC218" s="5"/>
      <c r="ED218" s="3"/>
      <c r="EE218" s="34"/>
      <c r="EJ218" s="5"/>
      <c r="EK218" s="5"/>
      <c r="EL218" s="3"/>
      <c r="EM218" s="34"/>
      <c r="ER218" s="5"/>
      <c r="ES218" s="5"/>
      <c r="ET218" s="3"/>
      <c r="EU218" s="34"/>
      <c r="EZ218" s="5"/>
      <c r="FA218" s="5"/>
      <c r="FB218" s="3"/>
      <c r="FC218" s="34"/>
      <c r="FH218" s="5"/>
      <c r="FJ218" s="3"/>
      <c r="FK218" s="34"/>
      <c r="FP218" s="5"/>
      <c r="FQ218" s="5"/>
      <c r="FR218" s="3"/>
      <c r="FS218" s="34"/>
      <c r="FX218" s="5"/>
      <c r="FY218" s="5"/>
      <c r="FZ218" s="3"/>
      <c r="GA218" s="34"/>
      <c r="GF218" s="5"/>
      <c r="GG218" s="5"/>
      <c r="GH218" s="3"/>
      <c r="GI218" s="34"/>
      <c r="GN218" s="5"/>
      <c r="GO218" s="5"/>
      <c r="GP218" s="3"/>
      <c r="GQ218" s="34"/>
      <c r="GV218" s="5"/>
      <c r="GW218" s="5"/>
      <c r="GX218" s="3"/>
      <c r="GY218" s="34"/>
      <c r="HD218" s="5"/>
      <c r="HE218" s="5"/>
      <c r="HF218" s="3"/>
      <c r="HG218" s="34"/>
      <c r="HL218" s="5"/>
      <c r="HM218" s="5"/>
      <c r="HN218" s="3"/>
      <c r="HO218" s="34"/>
      <c r="HT218" s="5"/>
      <c r="HU218" s="5"/>
      <c r="HV218" s="3"/>
      <c r="HW218" s="34"/>
      <c r="IB218" s="5"/>
      <c r="IC218" s="5"/>
      <c r="ID218" s="3"/>
      <c r="IE218" s="34"/>
      <c r="IJ218" s="5"/>
    </row>
    <row r="219" spans="6:244" s="1" customFormat="1" ht="13.5">
      <c r="F219" s="3"/>
      <c r="G219" s="34"/>
      <c r="L219" s="5"/>
      <c r="M219" s="5"/>
      <c r="N219" s="3"/>
      <c r="O219" s="34"/>
      <c r="T219" s="5"/>
      <c r="U219" s="5"/>
      <c r="V219" s="3"/>
      <c r="W219" s="34"/>
      <c r="AB219" s="5"/>
      <c r="AC219" s="5"/>
      <c r="AD219" s="3"/>
      <c r="AE219" s="34"/>
      <c r="AJ219" s="5"/>
      <c r="AK219" s="5"/>
      <c r="AL219" s="3"/>
      <c r="AM219" s="34"/>
      <c r="AR219" s="5"/>
      <c r="AS219" s="5"/>
      <c r="AT219" s="3"/>
      <c r="AU219" s="34"/>
      <c r="AZ219" s="5"/>
      <c r="BA219" s="5"/>
      <c r="BB219" s="3"/>
      <c r="BC219" s="34"/>
      <c r="BH219" s="5"/>
      <c r="BI219" s="5"/>
      <c r="BJ219" s="3"/>
      <c r="BK219" s="34"/>
      <c r="BP219" s="5"/>
      <c r="BQ219" s="5"/>
      <c r="BR219" s="3"/>
      <c r="BS219" s="34"/>
      <c r="BX219" s="5"/>
      <c r="BY219" s="5"/>
      <c r="BZ219" s="3"/>
      <c r="CA219" s="34"/>
      <c r="CF219" s="5"/>
      <c r="CH219" s="3"/>
      <c r="CI219" s="34"/>
      <c r="CN219" s="5"/>
      <c r="CO219" s="5"/>
      <c r="CP219" s="3"/>
      <c r="CQ219" s="34"/>
      <c r="CV219" s="5"/>
      <c r="CW219" s="5"/>
      <c r="CX219" s="3"/>
      <c r="CY219" s="34"/>
      <c r="DD219" s="5"/>
      <c r="DE219" s="5"/>
      <c r="DF219" s="3"/>
      <c r="DG219" s="34"/>
      <c r="DL219" s="5"/>
      <c r="DM219" s="5"/>
      <c r="DN219" s="3"/>
      <c r="DO219" s="34"/>
      <c r="DT219" s="5"/>
      <c r="DU219" s="5"/>
      <c r="DV219" s="3"/>
      <c r="DW219" s="34"/>
      <c r="EB219" s="5"/>
      <c r="EC219" s="5"/>
      <c r="ED219" s="3"/>
      <c r="EE219" s="34"/>
      <c r="EJ219" s="5"/>
      <c r="EK219" s="5"/>
      <c r="EL219" s="3"/>
      <c r="EM219" s="34"/>
      <c r="ER219" s="5"/>
      <c r="ES219" s="5"/>
      <c r="ET219" s="3"/>
      <c r="EU219" s="34"/>
      <c r="EZ219" s="5"/>
      <c r="FA219" s="5"/>
      <c r="FB219" s="3"/>
      <c r="FC219" s="34"/>
      <c r="FH219" s="5"/>
      <c r="FJ219" s="3"/>
      <c r="FK219" s="34"/>
      <c r="FP219" s="5"/>
      <c r="FQ219" s="5"/>
      <c r="FR219" s="3"/>
      <c r="FS219" s="34"/>
      <c r="FX219" s="5"/>
      <c r="FY219" s="5"/>
      <c r="FZ219" s="3"/>
      <c r="GA219" s="34"/>
      <c r="GF219" s="5"/>
      <c r="GG219" s="5"/>
      <c r="GH219" s="3"/>
      <c r="GI219" s="34"/>
      <c r="GN219" s="5"/>
      <c r="GO219" s="5"/>
      <c r="GP219" s="3"/>
      <c r="GQ219" s="34"/>
      <c r="GV219" s="5"/>
      <c r="GW219" s="5"/>
      <c r="GX219" s="3"/>
      <c r="GY219" s="34"/>
      <c r="HD219" s="5"/>
      <c r="HE219" s="5"/>
      <c r="HF219" s="3"/>
      <c r="HG219" s="34"/>
      <c r="HL219" s="5"/>
      <c r="HM219" s="5"/>
      <c r="HN219" s="3"/>
      <c r="HO219" s="34"/>
      <c r="HT219" s="5"/>
      <c r="HU219" s="5"/>
      <c r="HV219" s="3"/>
      <c r="HW219" s="34"/>
      <c r="IB219" s="5"/>
      <c r="IC219" s="5"/>
      <c r="ID219" s="3"/>
      <c r="IE219" s="34"/>
      <c r="IJ219" s="5"/>
    </row>
    <row r="220" spans="6:244" s="1" customFormat="1" ht="13.5">
      <c r="F220" s="3"/>
      <c r="G220" s="34"/>
      <c r="L220" s="5"/>
      <c r="M220" s="5"/>
      <c r="N220" s="3"/>
      <c r="O220" s="34"/>
      <c r="T220" s="5"/>
      <c r="U220" s="5"/>
      <c r="V220" s="3"/>
      <c r="W220" s="34"/>
      <c r="AB220" s="5"/>
      <c r="AC220" s="5"/>
      <c r="AD220" s="3"/>
      <c r="AE220" s="34"/>
      <c r="AJ220" s="5"/>
      <c r="AK220" s="5"/>
      <c r="AL220" s="3"/>
      <c r="AM220" s="34"/>
      <c r="AR220" s="5"/>
      <c r="AS220" s="5"/>
      <c r="AT220" s="3"/>
      <c r="AU220" s="34"/>
      <c r="AZ220" s="5"/>
      <c r="BA220" s="5"/>
      <c r="BB220" s="3"/>
      <c r="BC220" s="34"/>
      <c r="BH220" s="5"/>
      <c r="BI220" s="5"/>
      <c r="BJ220" s="3"/>
      <c r="BK220" s="34"/>
      <c r="BP220" s="5"/>
      <c r="BQ220" s="5"/>
      <c r="BR220" s="3"/>
      <c r="BS220" s="34"/>
      <c r="BX220" s="5"/>
      <c r="BY220" s="5"/>
      <c r="BZ220" s="3"/>
      <c r="CA220" s="34"/>
      <c r="CF220" s="5"/>
      <c r="CH220" s="3"/>
      <c r="CI220" s="34"/>
      <c r="CN220" s="5"/>
      <c r="CO220" s="5"/>
      <c r="CP220" s="3"/>
      <c r="CQ220" s="34"/>
      <c r="CV220" s="5"/>
      <c r="CW220" s="5"/>
      <c r="CX220" s="3"/>
      <c r="CY220" s="34"/>
      <c r="DD220" s="5"/>
      <c r="DE220" s="5"/>
      <c r="DF220" s="3"/>
      <c r="DG220" s="34"/>
      <c r="DL220" s="5"/>
      <c r="DM220" s="5"/>
      <c r="DN220" s="3"/>
      <c r="DO220" s="34"/>
      <c r="DT220" s="5"/>
      <c r="DU220" s="5"/>
      <c r="DV220" s="3"/>
      <c r="DW220" s="34"/>
      <c r="EB220" s="5"/>
      <c r="EC220" s="5"/>
      <c r="ED220" s="3"/>
      <c r="EE220" s="34"/>
      <c r="EJ220" s="5"/>
      <c r="EK220" s="5"/>
      <c r="EL220" s="3"/>
      <c r="EM220" s="34"/>
      <c r="ER220" s="5"/>
      <c r="ES220" s="5"/>
      <c r="ET220" s="3"/>
      <c r="EU220" s="34"/>
      <c r="EZ220" s="5"/>
      <c r="FA220" s="5"/>
      <c r="FB220" s="3"/>
      <c r="FC220" s="34"/>
      <c r="FH220" s="5"/>
      <c r="FJ220" s="3"/>
      <c r="FK220" s="34"/>
      <c r="FP220" s="5"/>
      <c r="FQ220" s="5"/>
      <c r="FR220" s="3"/>
      <c r="FS220" s="34"/>
      <c r="FX220" s="5"/>
      <c r="FY220" s="5"/>
      <c r="FZ220" s="3"/>
      <c r="GA220" s="34"/>
      <c r="GF220" s="5"/>
      <c r="GG220" s="5"/>
      <c r="GH220" s="3"/>
      <c r="GI220" s="34"/>
      <c r="GN220" s="5"/>
      <c r="GO220" s="5"/>
      <c r="GP220" s="3"/>
      <c r="GQ220" s="34"/>
      <c r="GV220" s="5"/>
      <c r="GW220" s="5"/>
      <c r="GX220" s="3"/>
      <c r="GY220" s="34"/>
      <c r="HD220" s="5"/>
      <c r="HE220" s="5"/>
      <c r="HF220" s="3"/>
      <c r="HG220" s="34"/>
      <c r="HL220" s="5"/>
      <c r="HM220" s="5"/>
      <c r="HN220" s="3"/>
      <c r="HO220" s="34"/>
      <c r="HT220" s="5"/>
      <c r="HU220" s="5"/>
      <c r="HV220" s="3"/>
      <c r="HW220" s="34"/>
      <c r="IB220" s="5"/>
      <c r="IC220" s="5"/>
      <c r="ID220" s="3"/>
      <c r="IE220" s="34"/>
      <c r="IJ220" s="5"/>
    </row>
    <row r="221" spans="6:244" s="1" customFormat="1" ht="13.5">
      <c r="F221" s="3"/>
      <c r="G221" s="34"/>
      <c r="L221" s="5"/>
      <c r="M221" s="5"/>
      <c r="N221" s="3"/>
      <c r="O221" s="34"/>
      <c r="T221" s="5"/>
      <c r="U221" s="5"/>
      <c r="V221" s="3"/>
      <c r="W221" s="34"/>
      <c r="AB221" s="5"/>
      <c r="AC221" s="5"/>
      <c r="AD221" s="3"/>
      <c r="AE221" s="34"/>
      <c r="AJ221" s="5"/>
      <c r="AK221" s="5"/>
      <c r="AL221" s="3"/>
      <c r="AM221" s="34"/>
      <c r="AR221" s="5"/>
      <c r="AS221" s="5"/>
      <c r="AT221" s="3"/>
      <c r="AU221" s="34"/>
      <c r="AZ221" s="5"/>
      <c r="BA221" s="5"/>
      <c r="BB221" s="3"/>
      <c r="BC221" s="34"/>
      <c r="BH221" s="5"/>
      <c r="BI221" s="5"/>
      <c r="BJ221" s="3"/>
      <c r="BK221" s="34"/>
      <c r="BP221" s="5"/>
      <c r="BQ221" s="5"/>
      <c r="BR221" s="3"/>
      <c r="BS221" s="34"/>
      <c r="BX221" s="5"/>
      <c r="BY221" s="5"/>
      <c r="BZ221" s="3"/>
      <c r="CA221" s="34"/>
      <c r="CF221" s="5"/>
      <c r="CH221" s="3"/>
      <c r="CI221" s="34"/>
      <c r="CN221" s="5"/>
      <c r="CO221" s="5"/>
      <c r="CP221" s="3"/>
      <c r="CQ221" s="34"/>
      <c r="CV221" s="5"/>
      <c r="CW221" s="5"/>
      <c r="CX221" s="3"/>
      <c r="CY221" s="34"/>
      <c r="DD221" s="5"/>
      <c r="DE221" s="5"/>
      <c r="DF221" s="3"/>
      <c r="DG221" s="34"/>
      <c r="DL221" s="5"/>
      <c r="DM221" s="5"/>
      <c r="DN221" s="3"/>
      <c r="DO221" s="34"/>
      <c r="DT221" s="5"/>
      <c r="DU221" s="5"/>
      <c r="DV221" s="3"/>
      <c r="DW221" s="34"/>
      <c r="EB221" s="5"/>
      <c r="EC221" s="5"/>
      <c r="ED221" s="3"/>
      <c r="EE221" s="34"/>
      <c r="EJ221" s="5"/>
      <c r="EK221" s="5"/>
      <c r="EL221" s="3"/>
      <c r="EM221" s="34"/>
      <c r="ER221" s="5"/>
      <c r="ES221" s="5"/>
      <c r="ET221" s="3"/>
      <c r="EU221" s="34"/>
      <c r="EZ221" s="5"/>
      <c r="FA221" s="5"/>
      <c r="FB221" s="3"/>
      <c r="FC221" s="34"/>
      <c r="FH221" s="5"/>
      <c r="FJ221" s="3"/>
      <c r="FK221" s="34"/>
      <c r="FP221" s="5"/>
      <c r="FQ221" s="5"/>
      <c r="FR221" s="3"/>
      <c r="FS221" s="34"/>
      <c r="FX221" s="5"/>
      <c r="FY221" s="5"/>
      <c r="FZ221" s="3"/>
      <c r="GA221" s="34"/>
      <c r="GF221" s="5"/>
      <c r="GG221" s="5"/>
      <c r="GH221" s="3"/>
      <c r="GI221" s="34"/>
      <c r="GN221" s="5"/>
      <c r="GO221" s="5"/>
      <c r="GP221" s="3"/>
      <c r="GQ221" s="34"/>
      <c r="GV221" s="5"/>
      <c r="GW221" s="5"/>
      <c r="GX221" s="3"/>
      <c r="GY221" s="34"/>
      <c r="HD221" s="5"/>
      <c r="HE221" s="5"/>
      <c r="HF221" s="3"/>
      <c r="HG221" s="34"/>
      <c r="HL221" s="5"/>
      <c r="HM221" s="5"/>
      <c r="HN221" s="3"/>
      <c r="HO221" s="34"/>
      <c r="HT221" s="5"/>
      <c r="HU221" s="5"/>
      <c r="HV221" s="3"/>
      <c r="HW221" s="34"/>
      <c r="IB221" s="5"/>
      <c r="IC221" s="5"/>
      <c r="ID221" s="3"/>
      <c r="IE221" s="34"/>
      <c r="IJ221" s="5"/>
    </row>
    <row r="222" spans="6:244" s="1" customFormat="1" ht="13.5">
      <c r="F222" s="3"/>
      <c r="G222" s="34"/>
      <c r="L222" s="5"/>
      <c r="M222" s="5"/>
      <c r="N222" s="3"/>
      <c r="O222" s="34"/>
      <c r="T222" s="5"/>
      <c r="U222" s="5"/>
      <c r="V222" s="3"/>
      <c r="W222" s="34"/>
      <c r="AB222" s="5"/>
      <c r="AC222" s="5"/>
      <c r="AD222" s="3"/>
      <c r="AE222" s="34"/>
      <c r="AJ222" s="5"/>
      <c r="AK222" s="5"/>
      <c r="AL222" s="3"/>
      <c r="AM222" s="34"/>
      <c r="AR222" s="5"/>
      <c r="AS222" s="5"/>
      <c r="AT222" s="3"/>
      <c r="AU222" s="34"/>
      <c r="AZ222" s="5"/>
      <c r="BA222" s="5"/>
      <c r="BB222" s="3"/>
      <c r="BC222" s="34"/>
      <c r="BH222" s="5"/>
      <c r="BI222" s="5"/>
      <c r="BJ222" s="3"/>
      <c r="BK222" s="34"/>
      <c r="BP222" s="5"/>
      <c r="BQ222" s="5"/>
      <c r="BR222" s="3"/>
      <c r="BS222" s="34"/>
      <c r="BX222" s="5"/>
      <c r="BY222" s="5"/>
      <c r="BZ222" s="3"/>
      <c r="CA222" s="34"/>
      <c r="CF222" s="5"/>
      <c r="CH222" s="3"/>
      <c r="CI222" s="34"/>
      <c r="CN222" s="5"/>
      <c r="CO222" s="5"/>
      <c r="CP222" s="3"/>
      <c r="CQ222" s="34"/>
      <c r="CV222" s="5"/>
      <c r="CW222" s="5"/>
      <c r="CX222" s="3"/>
      <c r="CY222" s="34"/>
      <c r="DD222" s="5"/>
      <c r="DE222" s="5"/>
      <c r="DF222" s="3"/>
      <c r="DG222" s="34"/>
      <c r="DL222" s="5"/>
      <c r="DM222" s="5"/>
      <c r="DN222" s="3"/>
      <c r="DO222" s="34"/>
      <c r="DT222" s="5"/>
      <c r="DU222" s="5"/>
      <c r="DV222" s="3"/>
      <c r="DW222" s="34"/>
      <c r="EB222" s="5"/>
      <c r="EC222" s="5"/>
      <c r="ED222" s="3"/>
      <c r="EE222" s="34"/>
      <c r="EJ222" s="5"/>
      <c r="EK222" s="5"/>
      <c r="EL222" s="3"/>
      <c r="EM222" s="34"/>
      <c r="ER222" s="5"/>
      <c r="ES222" s="5"/>
      <c r="ET222" s="3"/>
      <c r="EU222" s="34"/>
      <c r="EZ222" s="5"/>
      <c r="FA222" s="5"/>
      <c r="FB222" s="3"/>
      <c r="FC222" s="34"/>
      <c r="FH222" s="5"/>
      <c r="FJ222" s="3"/>
      <c r="FK222" s="34"/>
      <c r="FP222" s="5"/>
      <c r="FQ222" s="5"/>
      <c r="FR222" s="3"/>
      <c r="FS222" s="34"/>
      <c r="FX222" s="5"/>
      <c r="FY222" s="5"/>
      <c r="FZ222" s="3"/>
      <c r="GA222" s="34"/>
      <c r="GF222" s="5"/>
      <c r="GG222" s="5"/>
      <c r="GH222" s="3"/>
      <c r="GI222" s="34"/>
      <c r="GN222" s="5"/>
      <c r="GO222" s="5"/>
      <c r="GP222" s="3"/>
      <c r="GQ222" s="34"/>
      <c r="GV222" s="5"/>
      <c r="GW222" s="5"/>
      <c r="GX222" s="3"/>
      <c r="GY222" s="34"/>
      <c r="HD222" s="5"/>
      <c r="HE222" s="5"/>
      <c r="HF222" s="3"/>
      <c r="HG222" s="34"/>
      <c r="HL222" s="5"/>
      <c r="HM222" s="5"/>
      <c r="HN222" s="3"/>
      <c r="HO222" s="34"/>
      <c r="HT222" s="5"/>
      <c r="HU222" s="5"/>
      <c r="HV222" s="3"/>
      <c r="HW222" s="34"/>
      <c r="IB222" s="5"/>
      <c r="IC222" s="5"/>
      <c r="ID222" s="3"/>
      <c r="IE222" s="34"/>
      <c r="IJ222" s="5"/>
    </row>
    <row r="223" spans="6:244" s="1" customFormat="1" ht="13.5">
      <c r="F223" s="3"/>
      <c r="G223" s="34"/>
      <c r="L223" s="5"/>
      <c r="M223" s="5"/>
      <c r="N223" s="3"/>
      <c r="O223" s="34"/>
      <c r="T223" s="5"/>
      <c r="U223" s="5"/>
      <c r="V223" s="3"/>
      <c r="W223" s="34"/>
      <c r="AB223" s="5"/>
      <c r="AC223" s="5"/>
      <c r="AD223" s="3"/>
      <c r="AE223" s="34"/>
      <c r="AJ223" s="5"/>
      <c r="AK223" s="5"/>
      <c r="AL223" s="3"/>
      <c r="AM223" s="34"/>
      <c r="AR223" s="5"/>
      <c r="AS223" s="5"/>
      <c r="AT223" s="3"/>
      <c r="AU223" s="34"/>
      <c r="AZ223" s="5"/>
      <c r="BA223" s="5"/>
      <c r="BB223" s="3"/>
      <c r="BC223" s="34"/>
      <c r="BH223" s="5"/>
      <c r="BI223" s="5"/>
      <c r="BJ223" s="3"/>
      <c r="BK223" s="34"/>
      <c r="BP223" s="5"/>
      <c r="BQ223" s="5"/>
      <c r="BR223" s="3"/>
      <c r="BS223" s="34"/>
      <c r="BX223" s="5"/>
      <c r="BY223" s="5"/>
      <c r="BZ223" s="3"/>
      <c r="CA223" s="34"/>
      <c r="CF223" s="5"/>
      <c r="CH223" s="3"/>
      <c r="CI223" s="34"/>
      <c r="CN223" s="5"/>
      <c r="CO223" s="5"/>
      <c r="CP223" s="3"/>
      <c r="CQ223" s="34"/>
      <c r="CV223" s="5"/>
      <c r="CW223" s="5"/>
      <c r="CX223" s="3"/>
      <c r="CY223" s="34"/>
      <c r="DD223" s="5"/>
      <c r="DE223" s="5"/>
      <c r="DF223" s="3"/>
      <c r="DG223" s="34"/>
      <c r="DL223" s="5"/>
      <c r="DM223" s="5"/>
      <c r="DN223" s="3"/>
      <c r="DO223" s="34"/>
      <c r="DT223" s="5"/>
      <c r="DU223" s="5"/>
      <c r="DV223" s="3"/>
      <c r="DW223" s="34"/>
      <c r="EB223" s="5"/>
      <c r="EC223" s="5"/>
      <c r="ED223" s="3"/>
      <c r="EE223" s="34"/>
      <c r="EJ223" s="5"/>
      <c r="EK223" s="5"/>
      <c r="EL223" s="3"/>
      <c r="EM223" s="34"/>
      <c r="ER223" s="5"/>
      <c r="ES223" s="5"/>
      <c r="ET223" s="3"/>
      <c r="EU223" s="34"/>
      <c r="EZ223" s="5"/>
      <c r="FA223" s="5"/>
      <c r="FB223" s="3"/>
      <c r="FC223" s="34"/>
      <c r="FH223" s="5"/>
      <c r="FJ223" s="3"/>
      <c r="FK223" s="34"/>
      <c r="FP223" s="5"/>
      <c r="FQ223" s="5"/>
      <c r="FR223" s="3"/>
      <c r="FS223" s="34"/>
      <c r="FX223" s="5"/>
      <c r="FY223" s="5"/>
      <c r="FZ223" s="3"/>
      <c r="GA223" s="34"/>
      <c r="GF223" s="5"/>
      <c r="GG223" s="5"/>
      <c r="GH223" s="3"/>
      <c r="GI223" s="34"/>
      <c r="GN223" s="5"/>
      <c r="GO223" s="5"/>
      <c r="GP223" s="3"/>
      <c r="GQ223" s="34"/>
      <c r="GV223" s="5"/>
      <c r="GW223" s="5"/>
      <c r="GX223" s="3"/>
      <c r="GY223" s="34"/>
      <c r="HD223" s="5"/>
      <c r="HE223" s="5"/>
      <c r="HF223" s="3"/>
      <c r="HG223" s="34"/>
      <c r="HL223" s="5"/>
      <c r="HM223" s="5"/>
      <c r="HN223" s="3"/>
      <c r="HO223" s="34"/>
      <c r="HT223" s="5"/>
      <c r="HU223" s="5"/>
      <c r="HV223" s="3"/>
      <c r="HW223" s="34"/>
      <c r="IB223" s="5"/>
      <c r="IC223" s="5"/>
      <c r="ID223" s="3"/>
      <c r="IE223" s="34"/>
      <c r="IJ223" s="5"/>
    </row>
    <row r="224" spans="6:244" s="1" customFormat="1" ht="13.5">
      <c r="F224" s="3"/>
      <c r="G224" s="34"/>
      <c r="L224" s="5"/>
      <c r="M224" s="5"/>
      <c r="N224" s="3"/>
      <c r="O224" s="34"/>
      <c r="T224" s="5"/>
      <c r="U224" s="5"/>
      <c r="V224" s="3"/>
      <c r="W224" s="34"/>
      <c r="AB224" s="5"/>
      <c r="AC224" s="5"/>
      <c r="AD224" s="3"/>
      <c r="AE224" s="34"/>
      <c r="AJ224" s="5"/>
      <c r="AK224" s="5"/>
      <c r="AL224" s="3"/>
      <c r="AM224" s="34"/>
      <c r="AR224" s="5"/>
      <c r="AS224" s="5"/>
      <c r="AT224" s="3"/>
      <c r="AU224" s="34"/>
      <c r="AZ224" s="5"/>
      <c r="BA224" s="5"/>
      <c r="BB224" s="3"/>
      <c r="BC224" s="34"/>
      <c r="BH224" s="5"/>
      <c r="BI224" s="5"/>
      <c r="BJ224" s="3"/>
      <c r="BK224" s="34"/>
      <c r="BP224" s="5"/>
      <c r="BQ224" s="5"/>
      <c r="BR224" s="3"/>
      <c r="BS224" s="34"/>
      <c r="BX224" s="5"/>
      <c r="BY224" s="5"/>
      <c r="BZ224" s="3"/>
      <c r="CA224" s="34"/>
      <c r="CF224" s="5"/>
      <c r="CH224" s="3"/>
      <c r="CI224" s="34"/>
      <c r="CN224" s="5"/>
      <c r="CO224" s="5"/>
      <c r="CP224" s="3"/>
      <c r="CQ224" s="34"/>
      <c r="CV224" s="5"/>
      <c r="CW224" s="5"/>
      <c r="CX224" s="3"/>
      <c r="CY224" s="34"/>
      <c r="DD224" s="5"/>
      <c r="DE224" s="5"/>
      <c r="DF224" s="3"/>
      <c r="DG224" s="34"/>
      <c r="DL224" s="5"/>
      <c r="DM224" s="5"/>
      <c r="DN224" s="3"/>
      <c r="DO224" s="34"/>
      <c r="DT224" s="5"/>
      <c r="DU224" s="5"/>
      <c r="DV224" s="3"/>
      <c r="DW224" s="34"/>
      <c r="EB224" s="5"/>
      <c r="EC224" s="5"/>
      <c r="ED224" s="3"/>
      <c r="EE224" s="34"/>
      <c r="EJ224" s="5"/>
      <c r="EK224" s="5"/>
      <c r="EL224" s="3"/>
      <c r="EM224" s="34"/>
      <c r="ER224" s="5"/>
      <c r="ES224" s="5"/>
      <c r="ET224" s="3"/>
      <c r="EU224" s="34"/>
      <c r="EZ224" s="5"/>
      <c r="FA224" s="5"/>
      <c r="FB224" s="3"/>
      <c r="FC224" s="34"/>
      <c r="FH224" s="5"/>
      <c r="FJ224" s="3"/>
      <c r="FK224" s="34"/>
      <c r="FP224" s="5"/>
      <c r="FQ224" s="5"/>
      <c r="FR224" s="3"/>
      <c r="FS224" s="34"/>
      <c r="FX224" s="5"/>
      <c r="FY224" s="5"/>
      <c r="FZ224" s="3"/>
      <c r="GA224" s="34"/>
      <c r="GF224" s="5"/>
      <c r="GG224" s="5"/>
      <c r="GH224" s="3"/>
      <c r="GI224" s="34"/>
      <c r="GN224" s="5"/>
      <c r="GO224" s="5"/>
      <c r="GP224" s="3"/>
      <c r="GQ224" s="34"/>
      <c r="GV224" s="5"/>
      <c r="GW224" s="5"/>
      <c r="GX224" s="3"/>
      <c r="GY224" s="34"/>
      <c r="HD224" s="5"/>
      <c r="HE224" s="5"/>
      <c r="HF224" s="3"/>
      <c r="HG224" s="34"/>
      <c r="HL224" s="5"/>
      <c r="HM224" s="5"/>
      <c r="HN224" s="3"/>
      <c r="HO224" s="34"/>
      <c r="HT224" s="5"/>
      <c r="HU224" s="5"/>
      <c r="HV224" s="3"/>
      <c r="HW224" s="34"/>
      <c r="IB224" s="5"/>
      <c r="IC224" s="5"/>
      <c r="ID224" s="3"/>
      <c r="IE224" s="34"/>
      <c r="IJ224" s="5"/>
    </row>
    <row r="225" spans="6:244" s="1" customFormat="1" ht="13.5">
      <c r="F225" s="3"/>
      <c r="G225" s="34"/>
      <c r="L225" s="5"/>
      <c r="M225" s="5"/>
      <c r="N225" s="3"/>
      <c r="O225" s="34"/>
      <c r="T225" s="5"/>
      <c r="U225" s="5"/>
      <c r="V225" s="3"/>
      <c r="W225" s="34"/>
      <c r="AB225" s="5"/>
      <c r="AC225" s="5"/>
      <c r="AD225" s="3"/>
      <c r="AE225" s="34"/>
      <c r="AJ225" s="5"/>
      <c r="AK225" s="5"/>
      <c r="AL225" s="3"/>
      <c r="AM225" s="34"/>
      <c r="AR225" s="5"/>
      <c r="AS225" s="5"/>
      <c r="AT225" s="3"/>
      <c r="AU225" s="34"/>
      <c r="AZ225" s="5"/>
      <c r="BA225" s="5"/>
      <c r="BB225" s="3"/>
      <c r="BC225" s="34"/>
      <c r="BH225" s="5"/>
      <c r="BI225" s="5"/>
      <c r="BJ225" s="3"/>
      <c r="BK225" s="34"/>
      <c r="BP225" s="5"/>
      <c r="BQ225" s="5"/>
      <c r="BR225" s="3"/>
      <c r="BS225" s="34"/>
      <c r="BX225" s="5"/>
      <c r="BY225" s="5"/>
      <c r="BZ225" s="3"/>
      <c r="CA225" s="34"/>
      <c r="CF225" s="5"/>
      <c r="CH225" s="3"/>
      <c r="CI225" s="34"/>
      <c r="CN225" s="5"/>
      <c r="CO225" s="5"/>
      <c r="CP225" s="3"/>
      <c r="CQ225" s="34"/>
      <c r="CV225" s="5"/>
      <c r="CW225" s="5"/>
      <c r="CX225" s="3"/>
      <c r="CY225" s="34"/>
      <c r="DD225" s="5"/>
      <c r="DE225" s="5"/>
      <c r="DF225" s="3"/>
      <c r="DG225" s="34"/>
      <c r="DL225" s="5"/>
      <c r="DM225" s="5"/>
      <c r="DN225" s="3"/>
      <c r="DO225" s="34"/>
      <c r="DT225" s="5"/>
      <c r="DU225" s="5"/>
      <c r="DV225" s="3"/>
      <c r="DW225" s="34"/>
      <c r="EB225" s="5"/>
      <c r="EC225" s="5"/>
      <c r="ED225" s="3"/>
      <c r="EE225" s="34"/>
      <c r="EJ225" s="5"/>
      <c r="EK225" s="5"/>
      <c r="EL225" s="3"/>
      <c r="EM225" s="34"/>
      <c r="ER225" s="5"/>
      <c r="ES225" s="5"/>
      <c r="ET225" s="3"/>
      <c r="EU225" s="34"/>
      <c r="EZ225" s="5"/>
      <c r="FA225" s="5"/>
      <c r="FB225" s="3"/>
      <c r="FC225" s="34"/>
      <c r="FH225" s="5"/>
      <c r="FJ225" s="3"/>
      <c r="FK225" s="34"/>
      <c r="FP225" s="5"/>
      <c r="FQ225" s="5"/>
      <c r="FR225" s="3"/>
      <c r="FS225" s="34"/>
      <c r="FX225" s="5"/>
      <c r="FY225" s="5"/>
      <c r="FZ225" s="3"/>
      <c r="GA225" s="34"/>
      <c r="GF225" s="5"/>
      <c r="GG225" s="5"/>
      <c r="GH225" s="3"/>
      <c r="GI225" s="34"/>
      <c r="GN225" s="5"/>
      <c r="GO225" s="5"/>
      <c r="GP225" s="3"/>
      <c r="GQ225" s="34"/>
      <c r="GV225" s="5"/>
      <c r="GW225" s="5"/>
      <c r="GX225" s="3"/>
      <c r="GY225" s="34"/>
      <c r="HD225" s="5"/>
      <c r="HE225" s="5"/>
      <c r="HF225" s="3"/>
      <c r="HG225" s="34"/>
      <c r="HL225" s="5"/>
      <c r="HM225" s="5"/>
      <c r="HN225" s="3"/>
      <c r="HO225" s="34"/>
      <c r="HT225" s="5"/>
      <c r="HU225" s="5"/>
      <c r="HV225" s="3"/>
      <c r="HW225" s="34"/>
      <c r="IB225" s="5"/>
      <c r="IC225" s="5"/>
      <c r="ID225" s="3"/>
      <c r="IE225" s="34"/>
      <c r="IJ225" s="5"/>
    </row>
    <row r="226" spans="6:244" s="1" customFormat="1" ht="13.5">
      <c r="F226" s="3"/>
      <c r="G226" s="34"/>
      <c r="L226" s="5"/>
      <c r="M226" s="5"/>
      <c r="N226" s="3"/>
      <c r="O226" s="34"/>
      <c r="T226" s="5"/>
      <c r="U226" s="5"/>
      <c r="V226" s="3"/>
      <c r="W226" s="34"/>
      <c r="AB226" s="5"/>
      <c r="AC226" s="5"/>
      <c r="AD226" s="3"/>
      <c r="AE226" s="34"/>
      <c r="AJ226" s="5"/>
      <c r="AK226" s="5"/>
      <c r="AL226" s="3"/>
      <c r="AM226" s="34"/>
      <c r="AR226" s="5"/>
      <c r="AS226" s="5"/>
      <c r="AT226" s="3"/>
      <c r="AU226" s="34"/>
      <c r="AZ226" s="5"/>
      <c r="BA226" s="5"/>
      <c r="BB226" s="3"/>
      <c r="BC226" s="34"/>
      <c r="BH226" s="5"/>
      <c r="BI226" s="5"/>
      <c r="BJ226" s="3"/>
      <c r="BK226" s="34"/>
      <c r="BP226" s="5"/>
      <c r="BQ226" s="5"/>
      <c r="BR226" s="3"/>
      <c r="BS226" s="34"/>
      <c r="BX226" s="5"/>
      <c r="BY226" s="5"/>
      <c r="BZ226" s="3"/>
      <c r="CA226" s="34"/>
      <c r="CF226" s="5"/>
      <c r="CH226" s="3"/>
      <c r="CI226" s="34"/>
      <c r="CN226" s="5"/>
      <c r="CO226" s="5"/>
      <c r="CP226" s="3"/>
      <c r="CQ226" s="34"/>
      <c r="CV226" s="5"/>
      <c r="CW226" s="5"/>
      <c r="CX226" s="3"/>
      <c r="CY226" s="34"/>
      <c r="DD226" s="5"/>
      <c r="DE226" s="5"/>
      <c r="DF226" s="3"/>
      <c r="DG226" s="34"/>
      <c r="DL226" s="5"/>
      <c r="DM226" s="5"/>
      <c r="DN226" s="3"/>
      <c r="DO226" s="34"/>
      <c r="DT226" s="5"/>
      <c r="DU226" s="5"/>
      <c r="DV226" s="3"/>
      <c r="DW226" s="34"/>
      <c r="EB226" s="5"/>
      <c r="EC226" s="5"/>
      <c r="ED226" s="3"/>
      <c r="EE226" s="34"/>
      <c r="EJ226" s="5"/>
      <c r="EK226" s="5"/>
      <c r="EL226" s="3"/>
      <c r="EM226" s="34"/>
      <c r="ER226" s="5"/>
      <c r="ES226" s="5"/>
      <c r="ET226" s="3"/>
      <c r="EU226" s="34"/>
      <c r="EZ226" s="5"/>
      <c r="FA226" s="5"/>
      <c r="FB226" s="3"/>
      <c r="FC226" s="34"/>
      <c r="FH226" s="5"/>
      <c r="FJ226" s="3"/>
      <c r="FK226" s="34"/>
      <c r="FP226" s="5"/>
      <c r="FQ226" s="5"/>
      <c r="FR226" s="3"/>
      <c r="FS226" s="34"/>
      <c r="FX226" s="5"/>
      <c r="FY226" s="5"/>
      <c r="FZ226" s="3"/>
      <c r="GA226" s="34"/>
      <c r="GF226" s="5"/>
      <c r="GG226" s="5"/>
      <c r="GH226" s="3"/>
      <c r="GI226" s="34"/>
      <c r="GN226" s="5"/>
      <c r="GO226" s="5"/>
      <c r="GP226" s="3"/>
      <c r="GQ226" s="34"/>
      <c r="GV226" s="5"/>
      <c r="GW226" s="5"/>
      <c r="GX226" s="3"/>
      <c r="GY226" s="34"/>
      <c r="HD226" s="5"/>
      <c r="HE226" s="5"/>
      <c r="HF226" s="3"/>
      <c r="HG226" s="34"/>
      <c r="HL226" s="5"/>
      <c r="HM226" s="5"/>
      <c r="HN226" s="3"/>
      <c r="HO226" s="34"/>
      <c r="HT226" s="5"/>
      <c r="HU226" s="5"/>
      <c r="HV226" s="3"/>
      <c r="HW226" s="34"/>
      <c r="IB226" s="5"/>
      <c r="IC226" s="5"/>
      <c r="ID226" s="3"/>
      <c r="IE226" s="34"/>
      <c r="IJ226" s="5"/>
    </row>
    <row r="227" spans="6:244" s="1" customFormat="1" ht="13.5">
      <c r="F227" s="3"/>
      <c r="G227" s="34"/>
      <c r="L227" s="5"/>
      <c r="M227" s="5"/>
      <c r="N227" s="3"/>
      <c r="O227" s="34"/>
      <c r="T227" s="5"/>
      <c r="U227" s="5"/>
      <c r="V227" s="3"/>
      <c r="W227" s="34"/>
      <c r="AB227" s="5"/>
      <c r="AC227" s="5"/>
      <c r="AD227" s="3"/>
      <c r="AE227" s="34"/>
      <c r="AJ227" s="5"/>
      <c r="AK227" s="5"/>
      <c r="AL227" s="3"/>
      <c r="AM227" s="34"/>
      <c r="AR227" s="5"/>
      <c r="AS227" s="5"/>
      <c r="AT227" s="3"/>
      <c r="AU227" s="34"/>
      <c r="AZ227" s="5"/>
      <c r="BA227" s="5"/>
      <c r="BB227" s="3"/>
      <c r="BC227" s="34"/>
      <c r="BH227" s="5"/>
      <c r="BI227" s="5"/>
      <c r="BJ227" s="3"/>
      <c r="BK227" s="34"/>
      <c r="BP227" s="5"/>
      <c r="BQ227" s="5"/>
      <c r="BR227" s="3"/>
      <c r="BS227" s="34"/>
      <c r="BX227" s="5"/>
      <c r="BY227" s="5"/>
      <c r="BZ227" s="3"/>
      <c r="CA227" s="34"/>
      <c r="CF227" s="5"/>
      <c r="CH227" s="3"/>
      <c r="CI227" s="34"/>
      <c r="CN227" s="5"/>
      <c r="CO227" s="5"/>
      <c r="CP227" s="3"/>
      <c r="CQ227" s="34"/>
      <c r="CV227" s="5"/>
      <c r="CW227" s="5"/>
      <c r="CX227" s="3"/>
      <c r="CY227" s="34"/>
      <c r="DD227" s="5"/>
      <c r="DE227" s="5"/>
      <c r="DF227" s="3"/>
      <c r="DG227" s="34"/>
      <c r="DL227" s="5"/>
      <c r="DM227" s="5"/>
      <c r="DN227" s="3"/>
      <c r="DO227" s="34"/>
      <c r="DT227" s="5"/>
      <c r="DU227" s="5"/>
      <c r="DV227" s="3"/>
      <c r="DW227" s="34"/>
      <c r="EB227" s="5"/>
      <c r="EC227" s="5"/>
      <c r="ED227" s="3"/>
      <c r="EE227" s="34"/>
      <c r="EJ227" s="5"/>
      <c r="EK227" s="5"/>
      <c r="EL227" s="3"/>
      <c r="EM227" s="34"/>
      <c r="ER227" s="5"/>
      <c r="ES227" s="5"/>
      <c r="ET227" s="3"/>
      <c r="EU227" s="34"/>
      <c r="EZ227" s="5"/>
      <c r="FA227" s="5"/>
      <c r="FB227" s="3"/>
      <c r="FC227" s="34"/>
      <c r="FH227" s="5"/>
      <c r="FJ227" s="3"/>
      <c r="FK227" s="34"/>
      <c r="FP227" s="5"/>
      <c r="FQ227" s="5"/>
      <c r="FR227" s="3"/>
      <c r="FS227" s="34"/>
      <c r="FX227" s="5"/>
      <c r="FY227" s="5"/>
      <c r="FZ227" s="3"/>
      <c r="GA227" s="34"/>
      <c r="GF227" s="5"/>
      <c r="GG227" s="5"/>
      <c r="GH227" s="3"/>
      <c r="GI227" s="34"/>
      <c r="GN227" s="5"/>
      <c r="GO227" s="5"/>
      <c r="GP227" s="3"/>
      <c r="GQ227" s="34"/>
      <c r="GV227" s="5"/>
      <c r="GW227" s="5"/>
      <c r="GX227" s="3"/>
      <c r="GY227" s="34"/>
      <c r="HD227" s="5"/>
      <c r="HE227" s="5"/>
      <c r="HF227" s="3"/>
      <c r="HG227" s="34"/>
      <c r="HL227" s="5"/>
      <c r="HM227" s="5"/>
      <c r="HN227" s="3"/>
      <c r="HO227" s="34"/>
      <c r="HT227" s="5"/>
      <c r="HU227" s="5"/>
      <c r="HV227" s="3"/>
      <c r="HW227" s="34"/>
      <c r="IB227" s="5"/>
      <c r="IC227" s="5"/>
      <c r="ID227" s="3"/>
      <c r="IE227" s="34"/>
      <c r="IJ227" s="5"/>
    </row>
    <row r="228" spans="6:244" s="1" customFormat="1" ht="13.5">
      <c r="F228" s="3"/>
      <c r="G228" s="34"/>
      <c r="L228" s="5"/>
      <c r="M228" s="5"/>
      <c r="N228" s="3"/>
      <c r="O228" s="34"/>
      <c r="T228" s="5"/>
      <c r="U228" s="5"/>
      <c r="V228" s="3"/>
      <c r="W228" s="34"/>
      <c r="AB228" s="5"/>
      <c r="AC228" s="5"/>
      <c r="AD228" s="3"/>
      <c r="AE228" s="34"/>
      <c r="AJ228" s="5"/>
      <c r="AK228" s="5"/>
      <c r="AL228" s="3"/>
      <c r="AM228" s="34"/>
      <c r="AR228" s="5"/>
      <c r="AS228" s="5"/>
      <c r="AT228" s="3"/>
      <c r="AU228" s="34"/>
      <c r="AZ228" s="5"/>
      <c r="BA228" s="5"/>
      <c r="BB228" s="3"/>
      <c r="BC228" s="34"/>
      <c r="BH228" s="5"/>
      <c r="BI228" s="5"/>
      <c r="BJ228" s="3"/>
      <c r="BK228" s="34"/>
      <c r="BP228" s="5"/>
      <c r="BQ228" s="5"/>
      <c r="BR228" s="3"/>
      <c r="BS228" s="34"/>
      <c r="BX228" s="5"/>
      <c r="BY228" s="5"/>
      <c r="BZ228" s="3"/>
      <c r="CA228" s="34"/>
      <c r="CF228" s="5"/>
      <c r="CH228" s="3"/>
      <c r="CI228" s="34"/>
      <c r="CN228" s="5"/>
      <c r="CO228" s="5"/>
      <c r="CP228" s="3"/>
      <c r="CQ228" s="34"/>
      <c r="CV228" s="5"/>
      <c r="CW228" s="5"/>
      <c r="CX228" s="3"/>
      <c r="CY228" s="34"/>
      <c r="DD228" s="5"/>
      <c r="DE228" s="5"/>
      <c r="DF228" s="3"/>
      <c r="DG228" s="34"/>
      <c r="DL228" s="5"/>
      <c r="DM228" s="5"/>
      <c r="DN228" s="3"/>
      <c r="DO228" s="34"/>
      <c r="DT228" s="5"/>
      <c r="DU228" s="5"/>
      <c r="DV228" s="3"/>
      <c r="DW228" s="34"/>
      <c r="EB228" s="5"/>
      <c r="EC228" s="5"/>
      <c r="ED228" s="3"/>
      <c r="EE228" s="34"/>
      <c r="EJ228" s="5"/>
      <c r="EK228" s="5"/>
      <c r="EL228" s="3"/>
      <c r="EM228" s="34"/>
      <c r="ER228" s="5"/>
      <c r="ES228" s="5"/>
      <c r="ET228" s="3"/>
      <c r="EU228" s="34"/>
      <c r="EZ228" s="5"/>
      <c r="FA228" s="5"/>
      <c r="FB228" s="3"/>
      <c r="FC228" s="34"/>
      <c r="FH228" s="5"/>
      <c r="FJ228" s="3"/>
      <c r="FK228" s="34"/>
      <c r="FP228" s="5"/>
      <c r="FQ228" s="5"/>
      <c r="FR228" s="3"/>
      <c r="FS228" s="34"/>
      <c r="FX228" s="5"/>
      <c r="FY228" s="5"/>
      <c r="FZ228" s="3"/>
      <c r="GA228" s="34"/>
      <c r="GF228" s="5"/>
      <c r="GG228" s="5"/>
      <c r="GH228" s="3"/>
      <c r="GI228" s="34"/>
      <c r="GN228" s="5"/>
      <c r="GO228" s="5"/>
      <c r="GP228" s="3"/>
      <c r="GQ228" s="34"/>
      <c r="GV228" s="5"/>
      <c r="GW228" s="5"/>
      <c r="GX228" s="3"/>
      <c r="GY228" s="34"/>
      <c r="HD228" s="5"/>
      <c r="HE228" s="5"/>
      <c r="HF228" s="3"/>
      <c r="HG228" s="34"/>
      <c r="HL228" s="5"/>
      <c r="HM228" s="5"/>
      <c r="HN228" s="3"/>
      <c r="HO228" s="34"/>
      <c r="HT228" s="5"/>
      <c r="HU228" s="5"/>
      <c r="HV228" s="3"/>
      <c r="HW228" s="34"/>
      <c r="IB228" s="5"/>
      <c r="IC228" s="5"/>
      <c r="ID228" s="3"/>
      <c r="IE228" s="34"/>
      <c r="IJ228" s="5"/>
    </row>
    <row r="229" spans="6:244" s="1" customFormat="1" ht="13.5">
      <c r="F229" s="3"/>
      <c r="G229" s="34"/>
      <c r="L229" s="5"/>
      <c r="M229" s="5"/>
      <c r="N229" s="3"/>
      <c r="O229" s="34"/>
      <c r="T229" s="5"/>
      <c r="U229" s="5"/>
      <c r="V229" s="3"/>
      <c r="W229" s="34"/>
      <c r="AB229" s="5"/>
      <c r="AC229" s="5"/>
      <c r="AD229" s="3"/>
      <c r="AE229" s="34"/>
      <c r="AJ229" s="5"/>
      <c r="AK229" s="5"/>
      <c r="AL229" s="3"/>
      <c r="AM229" s="34"/>
      <c r="AR229" s="5"/>
      <c r="AS229" s="5"/>
      <c r="AT229" s="3"/>
      <c r="AU229" s="34"/>
      <c r="AZ229" s="5"/>
      <c r="BA229" s="5"/>
      <c r="BB229" s="3"/>
      <c r="BC229" s="34"/>
      <c r="BH229" s="5"/>
      <c r="BI229" s="5"/>
      <c r="BJ229" s="3"/>
      <c r="BK229" s="34"/>
      <c r="BP229" s="5"/>
      <c r="BQ229" s="5"/>
      <c r="BR229" s="3"/>
      <c r="BS229" s="34"/>
      <c r="BX229" s="5"/>
      <c r="BY229" s="5"/>
      <c r="BZ229" s="3"/>
      <c r="CA229" s="34"/>
      <c r="CF229" s="5"/>
      <c r="CH229" s="3"/>
      <c r="CI229" s="34"/>
      <c r="CN229" s="5"/>
      <c r="CO229" s="5"/>
      <c r="CP229" s="3"/>
      <c r="CQ229" s="34"/>
      <c r="CV229" s="5"/>
      <c r="CW229" s="5"/>
      <c r="CX229" s="3"/>
      <c r="CY229" s="34"/>
      <c r="DD229" s="5"/>
      <c r="DE229" s="5"/>
      <c r="DF229" s="3"/>
      <c r="DG229" s="34"/>
      <c r="DL229" s="5"/>
      <c r="DM229" s="5"/>
      <c r="DN229" s="3"/>
      <c r="DO229" s="34"/>
      <c r="DT229" s="5"/>
      <c r="DU229" s="5"/>
      <c r="DV229" s="3"/>
      <c r="DW229" s="34"/>
      <c r="EB229" s="5"/>
      <c r="EC229" s="5"/>
      <c r="ED229" s="3"/>
      <c r="EE229" s="34"/>
      <c r="EJ229" s="5"/>
      <c r="EK229" s="5"/>
      <c r="EL229" s="3"/>
      <c r="EM229" s="34"/>
      <c r="ER229" s="5"/>
      <c r="ES229" s="5"/>
      <c r="ET229" s="3"/>
      <c r="EU229" s="34"/>
      <c r="EZ229" s="5"/>
      <c r="FA229" s="5"/>
      <c r="FB229" s="3"/>
      <c r="FC229" s="34"/>
      <c r="FH229" s="5"/>
      <c r="FJ229" s="3"/>
      <c r="FK229" s="34"/>
      <c r="FP229" s="5"/>
      <c r="FQ229" s="5"/>
      <c r="FR229" s="3"/>
      <c r="FS229" s="34"/>
      <c r="FX229" s="5"/>
      <c r="FY229" s="5"/>
      <c r="FZ229" s="3"/>
      <c r="GA229" s="34"/>
      <c r="GF229" s="5"/>
      <c r="GG229" s="5"/>
      <c r="GH229" s="3"/>
      <c r="GI229" s="34"/>
      <c r="GN229" s="5"/>
      <c r="GO229" s="5"/>
      <c r="GP229" s="3"/>
      <c r="GQ229" s="34"/>
      <c r="GV229" s="5"/>
      <c r="GW229" s="5"/>
      <c r="GX229" s="3"/>
      <c r="GY229" s="34"/>
      <c r="HD229" s="5"/>
      <c r="HE229" s="5"/>
      <c r="HF229" s="3"/>
      <c r="HG229" s="34"/>
      <c r="HL229" s="5"/>
      <c r="HM229" s="5"/>
      <c r="HN229" s="3"/>
      <c r="HO229" s="34"/>
      <c r="HT229" s="5"/>
      <c r="HU229" s="5"/>
      <c r="HV229" s="3"/>
      <c r="HW229" s="34"/>
      <c r="IB229" s="5"/>
      <c r="IC229" s="5"/>
      <c r="ID229" s="3"/>
      <c r="IE229" s="34"/>
      <c r="IJ229" s="5"/>
    </row>
    <row r="230" spans="6:244" s="1" customFormat="1" ht="13.5">
      <c r="F230" s="3"/>
      <c r="G230" s="34"/>
      <c r="L230" s="5"/>
      <c r="M230" s="5"/>
      <c r="N230" s="3"/>
      <c r="O230" s="34"/>
      <c r="T230" s="5"/>
      <c r="U230" s="5"/>
      <c r="V230" s="3"/>
      <c r="W230" s="34"/>
      <c r="AB230" s="5"/>
      <c r="AC230" s="5"/>
      <c r="AD230" s="3"/>
      <c r="AE230" s="34"/>
      <c r="AJ230" s="5"/>
      <c r="AK230" s="5"/>
      <c r="AL230" s="3"/>
      <c r="AM230" s="34"/>
      <c r="AR230" s="5"/>
      <c r="AS230" s="5"/>
      <c r="AT230" s="3"/>
      <c r="AU230" s="34"/>
      <c r="AZ230" s="5"/>
      <c r="BA230" s="5"/>
      <c r="BB230" s="3"/>
      <c r="BC230" s="34"/>
      <c r="BH230" s="5"/>
      <c r="BI230" s="5"/>
      <c r="BJ230" s="3"/>
      <c r="BK230" s="34"/>
      <c r="BP230" s="5"/>
      <c r="BQ230" s="5"/>
      <c r="BR230" s="3"/>
      <c r="BS230" s="34"/>
      <c r="BX230" s="5"/>
      <c r="BY230" s="5"/>
      <c r="BZ230" s="3"/>
      <c r="CA230" s="34"/>
      <c r="CF230" s="5"/>
      <c r="CH230" s="3"/>
      <c r="CI230" s="34"/>
      <c r="CN230" s="5"/>
      <c r="CO230" s="5"/>
      <c r="CP230" s="3"/>
      <c r="CQ230" s="34"/>
      <c r="CV230" s="5"/>
      <c r="CW230" s="5"/>
      <c r="CX230" s="3"/>
      <c r="CY230" s="34"/>
      <c r="DD230" s="5"/>
      <c r="DE230" s="5"/>
      <c r="DF230" s="3"/>
      <c r="DG230" s="34"/>
      <c r="DL230" s="5"/>
      <c r="DM230" s="5"/>
      <c r="DN230" s="3"/>
      <c r="DO230" s="34"/>
      <c r="DT230" s="5"/>
      <c r="DU230" s="5"/>
      <c r="DV230" s="3"/>
      <c r="DW230" s="34"/>
      <c r="EB230" s="5"/>
      <c r="EC230" s="5"/>
      <c r="ED230" s="3"/>
      <c r="EE230" s="34"/>
      <c r="EJ230" s="5"/>
      <c r="EK230" s="5"/>
      <c r="EL230" s="3"/>
      <c r="EM230" s="34"/>
      <c r="ER230" s="5"/>
      <c r="ES230" s="5"/>
      <c r="ET230" s="3"/>
      <c r="EU230" s="34"/>
      <c r="EZ230" s="5"/>
      <c r="FA230" s="5"/>
      <c r="FB230" s="3"/>
      <c r="FC230" s="34"/>
      <c r="FH230" s="5"/>
      <c r="FJ230" s="3"/>
      <c r="FK230" s="34"/>
      <c r="FP230" s="5"/>
      <c r="FQ230" s="5"/>
      <c r="FR230" s="3"/>
      <c r="FS230" s="34"/>
      <c r="FX230" s="5"/>
      <c r="FY230" s="5"/>
      <c r="FZ230" s="3"/>
      <c r="GA230" s="34"/>
      <c r="GF230" s="5"/>
      <c r="GG230" s="5"/>
      <c r="GH230" s="3"/>
      <c r="GI230" s="34"/>
      <c r="GN230" s="5"/>
      <c r="GO230" s="5"/>
      <c r="GP230" s="3"/>
      <c r="GQ230" s="34"/>
      <c r="GV230" s="5"/>
      <c r="GW230" s="5"/>
      <c r="GX230" s="3"/>
      <c r="GY230" s="34"/>
      <c r="HD230" s="5"/>
      <c r="HE230" s="5"/>
      <c r="HF230" s="3"/>
      <c r="HG230" s="34"/>
      <c r="HL230" s="5"/>
      <c r="HM230" s="5"/>
      <c r="HN230" s="3"/>
      <c r="HO230" s="34"/>
      <c r="HT230" s="5"/>
      <c r="HU230" s="5"/>
      <c r="HV230" s="3"/>
      <c r="HW230" s="34"/>
      <c r="IB230" s="5"/>
      <c r="IC230" s="5"/>
      <c r="ID230" s="3"/>
      <c r="IE230" s="34"/>
      <c r="IJ230" s="5"/>
    </row>
    <row r="231" spans="6:244" s="1" customFormat="1" ht="13.5">
      <c r="F231" s="3"/>
      <c r="G231" s="34"/>
      <c r="L231" s="5"/>
      <c r="M231" s="5"/>
      <c r="N231" s="3"/>
      <c r="O231" s="34"/>
      <c r="T231" s="5"/>
      <c r="U231" s="5"/>
      <c r="V231" s="3"/>
      <c r="W231" s="34"/>
      <c r="AB231" s="5"/>
      <c r="AC231" s="5"/>
      <c r="AD231" s="3"/>
      <c r="AE231" s="34"/>
      <c r="AJ231" s="5"/>
      <c r="AK231" s="5"/>
      <c r="AL231" s="3"/>
      <c r="AM231" s="34"/>
      <c r="AR231" s="5"/>
      <c r="AS231" s="5"/>
      <c r="AT231" s="3"/>
      <c r="AU231" s="34"/>
      <c r="AZ231" s="5"/>
      <c r="BA231" s="5"/>
      <c r="BB231" s="3"/>
      <c r="BC231" s="34"/>
      <c r="BH231" s="5"/>
      <c r="BI231" s="5"/>
      <c r="BJ231" s="3"/>
      <c r="BK231" s="34"/>
      <c r="BP231" s="5"/>
      <c r="BQ231" s="5"/>
      <c r="BR231" s="3"/>
      <c r="BS231" s="34"/>
      <c r="BX231" s="5"/>
      <c r="BY231" s="5"/>
      <c r="BZ231" s="3"/>
      <c r="CA231" s="34"/>
      <c r="CF231" s="5"/>
      <c r="CH231" s="3"/>
      <c r="CI231" s="34"/>
      <c r="CN231" s="5"/>
      <c r="CO231" s="5"/>
      <c r="CP231" s="3"/>
      <c r="CQ231" s="34"/>
      <c r="CV231" s="5"/>
      <c r="CW231" s="5"/>
      <c r="CX231" s="3"/>
      <c r="CY231" s="34"/>
      <c r="DD231" s="5"/>
      <c r="DE231" s="5"/>
      <c r="DF231" s="3"/>
      <c r="DG231" s="34"/>
      <c r="DL231" s="5"/>
      <c r="DM231" s="5"/>
      <c r="DN231" s="3"/>
      <c r="DO231" s="34"/>
      <c r="DT231" s="5"/>
      <c r="DU231" s="5"/>
      <c r="DV231" s="3"/>
      <c r="DW231" s="34"/>
      <c r="EB231" s="5"/>
      <c r="EC231" s="5"/>
      <c r="ED231" s="3"/>
      <c r="EE231" s="34"/>
      <c r="EJ231" s="5"/>
      <c r="EK231" s="5"/>
      <c r="EL231" s="3"/>
      <c r="EM231" s="34"/>
      <c r="ER231" s="5"/>
      <c r="ES231" s="5"/>
      <c r="ET231" s="3"/>
      <c r="EU231" s="34"/>
      <c r="EZ231" s="5"/>
      <c r="FA231" s="5"/>
      <c r="FB231" s="3"/>
      <c r="FC231" s="34"/>
      <c r="FH231" s="5"/>
      <c r="FJ231" s="3"/>
      <c r="FK231" s="34"/>
      <c r="FP231" s="5"/>
      <c r="FQ231" s="5"/>
      <c r="FR231" s="3"/>
      <c r="FS231" s="34"/>
      <c r="FX231" s="5"/>
      <c r="FY231" s="5"/>
      <c r="FZ231" s="3"/>
      <c r="GA231" s="34"/>
      <c r="GF231" s="5"/>
      <c r="GG231" s="5"/>
      <c r="GH231" s="3"/>
      <c r="GI231" s="34"/>
      <c r="GN231" s="5"/>
      <c r="GO231" s="5"/>
      <c r="GP231" s="3"/>
      <c r="GQ231" s="34"/>
      <c r="GV231" s="5"/>
      <c r="GW231" s="5"/>
      <c r="GX231" s="3"/>
      <c r="GY231" s="34"/>
      <c r="HD231" s="5"/>
      <c r="HE231" s="5"/>
      <c r="HF231" s="3"/>
      <c r="HG231" s="34"/>
      <c r="HL231" s="5"/>
      <c r="HM231" s="5"/>
      <c r="HN231" s="3"/>
      <c r="HO231" s="34"/>
      <c r="HT231" s="5"/>
      <c r="HU231" s="5"/>
      <c r="HV231" s="3"/>
      <c r="HW231" s="34"/>
      <c r="IB231" s="5"/>
      <c r="IC231" s="5"/>
      <c r="ID231" s="3"/>
      <c r="IE231" s="34"/>
      <c r="IJ231" s="5"/>
    </row>
    <row r="232" spans="6:244" s="1" customFormat="1" ht="13.5">
      <c r="F232" s="3"/>
      <c r="G232" s="34"/>
      <c r="L232" s="5"/>
      <c r="M232" s="5"/>
      <c r="N232" s="3"/>
      <c r="O232" s="34"/>
      <c r="T232" s="5"/>
      <c r="U232" s="5"/>
      <c r="V232" s="3"/>
      <c r="W232" s="34"/>
      <c r="AB232" s="5"/>
      <c r="AC232" s="5"/>
      <c r="AD232" s="3"/>
      <c r="AE232" s="34"/>
      <c r="AJ232" s="5"/>
      <c r="AK232" s="5"/>
      <c r="AL232" s="3"/>
      <c r="AM232" s="34"/>
      <c r="AR232" s="5"/>
      <c r="AS232" s="5"/>
      <c r="AT232" s="3"/>
      <c r="AU232" s="34"/>
      <c r="AZ232" s="5"/>
      <c r="BA232" s="5"/>
      <c r="BB232" s="3"/>
      <c r="BC232" s="34"/>
      <c r="BH232" s="5"/>
      <c r="BI232" s="5"/>
      <c r="BJ232" s="3"/>
      <c r="BK232" s="34"/>
      <c r="BP232" s="5"/>
      <c r="BQ232" s="5"/>
      <c r="BR232" s="3"/>
      <c r="BS232" s="34"/>
      <c r="BX232" s="5"/>
      <c r="BY232" s="5"/>
      <c r="BZ232" s="3"/>
      <c r="CA232" s="34"/>
      <c r="CF232" s="5"/>
      <c r="CH232" s="3"/>
      <c r="CI232" s="34"/>
      <c r="CN232" s="5"/>
      <c r="CO232" s="5"/>
      <c r="CP232" s="3"/>
      <c r="CQ232" s="34"/>
      <c r="CV232" s="5"/>
      <c r="CW232" s="5"/>
      <c r="CX232" s="3"/>
      <c r="CY232" s="34"/>
      <c r="DD232" s="5"/>
      <c r="DE232" s="5"/>
      <c r="DF232" s="3"/>
      <c r="DG232" s="34"/>
      <c r="DL232" s="5"/>
      <c r="DM232" s="5"/>
      <c r="DN232" s="3"/>
      <c r="DO232" s="34"/>
      <c r="DT232" s="5"/>
      <c r="DU232" s="5"/>
      <c r="DV232" s="3"/>
      <c r="DW232" s="34"/>
      <c r="EB232" s="5"/>
      <c r="EC232" s="5"/>
      <c r="ED232" s="3"/>
      <c r="EE232" s="34"/>
      <c r="EJ232" s="5"/>
      <c r="EK232" s="5"/>
      <c r="EL232" s="3"/>
      <c r="EM232" s="34"/>
      <c r="ER232" s="5"/>
      <c r="ES232" s="5"/>
      <c r="ET232" s="3"/>
      <c r="EU232" s="34"/>
      <c r="EZ232" s="5"/>
      <c r="FA232" s="5"/>
      <c r="FB232" s="3"/>
      <c r="FC232" s="34"/>
      <c r="FH232" s="5"/>
      <c r="FJ232" s="3"/>
      <c r="FK232" s="34"/>
      <c r="FP232" s="5"/>
      <c r="FQ232" s="5"/>
      <c r="FR232" s="3"/>
      <c r="FS232" s="34"/>
      <c r="FX232" s="5"/>
      <c r="FY232" s="5"/>
      <c r="FZ232" s="3"/>
      <c r="GA232" s="34"/>
      <c r="GF232" s="5"/>
      <c r="GG232" s="5"/>
      <c r="GH232" s="3"/>
      <c r="GI232" s="34"/>
      <c r="GN232" s="5"/>
      <c r="GO232" s="5"/>
      <c r="GP232" s="3"/>
      <c r="GQ232" s="34"/>
      <c r="GV232" s="5"/>
      <c r="GW232" s="5"/>
      <c r="GX232" s="3"/>
      <c r="GY232" s="34"/>
      <c r="HD232" s="5"/>
      <c r="HE232" s="5"/>
      <c r="HF232" s="3"/>
      <c r="HG232" s="34"/>
      <c r="HL232" s="5"/>
      <c r="HM232" s="5"/>
      <c r="HN232" s="3"/>
      <c r="HO232" s="34"/>
      <c r="HT232" s="5"/>
      <c r="HU232" s="5"/>
      <c r="HV232" s="3"/>
      <c r="HW232" s="34"/>
      <c r="IB232" s="5"/>
      <c r="IC232" s="5"/>
      <c r="ID232" s="3"/>
      <c r="IE232" s="34"/>
      <c r="IJ232" s="5"/>
    </row>
    <row r="233" spans="6:244" s="1" customFormat="1" ht="13.5">
      <c r="F233" s="3"/>
      <c r="G233" s="34"/>
      <c r="L233" s="5"/>
      <c r="M233" s="5"/>
      <c r="N233" s="3"/>
      <c r="O233" s="34"/>
      <c r="T233" s="5"/>
      <c r="U233" s="5"/>
      <c r="V233" s="3"/>
      <c r="W233" s="34"/>
      <c r="AB233" s="5"/>
      <c r="AC233" s="5"/>
      <c r="AD233" s="3"/>
      <c r="AE233" s="34"/>
      <c r="AJ233" s="5"/>
      <c r="AK233" s="5"/>
      <c r="AL233" s="3"/>
      <c r="AM233" s="34"/>
      <c r="AR233" s="5"/>
      <c r="AS233" s="5"/>
      <c r="AT233" s="3"/>
      <c r="AU233" s="34"/>
      <c r="AZ233" s="5"/>
      <c r="BA233" s="5"/>
      <c r="BB233" s="3"/>
      <c r="BC233" s="34"/>
      <c r="BH233" s="5"/>
      <c r="BI233" s="5"/>
      <c r="BJ233" s="3"/>
      <c r="BK233" s="34"/>
      <c r="BP233" s="5"/>
      <c r="BQ233" s="5"/>
      <c r="BR233" s="3"/>
      <c r="BS233" s="34"/>
      <c r="BX233" s="5"/>
      <c r="BY233" s="5"/>
      <c r="BZ233" s="3"/>
      <c r="CA233" s="34"/>
      <c r="CF233" s="5"/>
      <c r="CH233" s="3"/>
      <c r="CI233" s="34"/>
      <c r="CN233" s="5"/>
      <c r="CO233" s="5"/>
      <c r="CP233" s="3"/>
      <c r="CQ233" s="34"/>
      <c r="CV233" s="5"/>
      <c r="CW233" s="5"/>
      <c r="CX233" s="3"/>
      <c r="CY233" s="34"/>
      <c r="DD233" s="5"/>
      <c r="DE233" s="5"/>
      <c r="DF233" s="3"/>
      <c r="DG233" s="34"/>
      <c r="DL233" s="5"/>
      <c r="DM233" s="5"/>
      <c r="DN233" s="3"/>
      <c r="DO233" s="34"/>
      <c r="DT233" s="5"/>
      <c r="DU233" s="5"/>
      <c r="DV233" s="3"/>
      <c r="DW233" s="34"/>
      <c r="EB233" s="5"/>
      <c r="EC233" s="5"/>
      <c r="ED233" s="3"/>
      <c r="EE233" s="34"/>
      <c r="EJ233" s="5"/>
      <c r="EK233" s="5"/>
      <c r="EL233" s="3"/>
      <c r="EM233" s="34"/>
      <c r="ER233" s="5"/>
      <c r="ES233" s="5"/>
      <c r="ET233" s="3"/>
      <c r="EU233" s="34"/>
      <c r="EZ233" s="5"/>
      <c r="FA233" s="5"/>
      <c r="FB233" s="3"/>
      <c r="FC233" s="34"/>
      <c r="FH233" s="5"/>
      <c r="FJ233" s="3"/>
      <c r="FK233" s="34"/>
      <c r="FP233" s="5"/>
      <c r="FQ233" s="5"/>
      <c r="FR233" s="3"/>
      <c r="FS233" s="34"/>
      <c r="FX233" s="5"/>
      <c r="FY233" s="5"/>
      <c r="FZ233" s="3"/>
      <c r="GA233" s="34"/>
      <c r="GF233" s="5"/>
      <c r="GG233" s="5"/>
      <c r="GH233" s="3"/>
      <c r="GI233" s="34"/>
      <c r="GN233" s="5"/>
      <c r="GO233" s="5"/>
      <c r="GP233" s="3"/>
      <c r="GQ233" s="34"/>
      <c r="GV233" s="5"/>
      <c r="GW233" s="5"/>
      <c r="GX233" s="3"/>
      <c r="GY233" s="34"/>
      <c r="HD233" s="5"/>
      <c r="HE233" s="5"/>
      <c r="HF233" s="3"/>
      <c r="HG233" s="34"/>
      <c r="HL233" s="5"/>
      <c r="HM233" s="5"/>
      <c r="HN233" s="3"/>
      <c r="HO233" s="34"/>
      <c r="HT233" s="5"/>
      <c r="HU233" s="5"/>
      <c r="HV233" s="3"/>
      <c r="HW233" s="34"/>
      <c r="IB233" s="5"/>
      <c r="IC233" s="5"/>
      <c r="ID233" s="3"/>
      <c r="IE233" s="34"/>
      <c r="IJ233" s="5"/>
    </row>
    <row r="234" spans="6:244" s="1" customFormat="1" ht="13.5">
      <c r="F234" s="3"/>
      <c r="G234" s="34"/>
      <c r="L234" s="5"/>
      <c r="M234" s="5"/>
      <c r="N234" s="3"/>
      <c r="O234" s="34"/>
      <c r="T234" s="5"/>
      <c r="U234" s="5"/>
      <c r="V234" s="3"/>
      <c r="W234" s="34"/>
      <c r="AB234" s="5"/>
      <c r="AC234" s="5"/>
      <c r="AD234" s="3"/>
      <c r="AE234" s="34"/>
      <c r="AJ234" s="5"/>
      <c r="AK234" s="5"/>
      <c r="AL234" s="3"/>
      <c r="AM234" s="34"/>
      <c r="AR234" s="5"/>
      <c r="AS234" s="5"/>
      <c r="AT234" s="3"/>
      <c r="AU234" s="34"/>
      <c r="AZ234" s="5"/>
      <c r="BA234" s="5"/>
      <c r="BB234" s="3"/>
      <c r="BC234" s="34"/>
      <c r="BH234" s="5"/>
      <c r="BI234" s="5"/>
      <c r="BJ234" s="3"/>
      <c r="BK234" s="34"/>
      <c r="BP234" s="5"/>
      <c r="BQ234" s="5"/>
      <c r="BR234" s="3"/>
      <c r="BS234" s="34"/>
      <c r="BX234" s="5"/>
      <c r="BY234" s="5"/>
      <c r="BZ234" s="3"/>
      <c r="CA234" s="34"/>
      <c r="CF234" s="5"/>
      <c r="CH234" s="3"/>
      <c r="CI234" s="34"/>
      <c r="CN234" s="5"/>
      <c r="CO234" s="5"/>
      <c r="CP234" s="3"/>
      <c r="CQ234" s="34"/>
      <c r="CV234" s="5"/>
      <c r="CW234" s="5"/>
      <c r="CX234" s="3"/>
      <c r="CY234" s="34"/>
      <c r="DD234" s="5"/>
      <c r="DE234" s="5"/>
      <c r="DF234" s="3"/>
      <c r="DG234" s="34"/>
      <c r="DL234" s="5"/>
      <c r="DM234" s="5"/>
      <c r="DN234" s="3"/>
      <c r="DO234" s="34"/>
      <c r="DT234" s="5"/>
      <c r="DU234" s="5"/>
      <c r="DV234" s="3"/>
      <c r="DW234" s="34"/>
      <c r="EB234" s="5"/>
      <c r="EC234" s="5"/>
      <c r="ED234" s="3"/>
      <c r="EE234" s="34"/>
      <c r="EJ234" s="5"/>
      <c r="EK234" s="5"/>
      <c r="EL234" s="3"/>
      <c r="EM234" s="34"/>
      <c r="ER234" s="5"/>
      <c r="ES234" s="5"/>
      <c r="ET234" s="3"/>
      <c r="EU234" s="34"/>
      <c r="EZ234" s="5"/>
      <c r="FA234" s="5"/>
      <c r="FB234" s="3"/>
      <c r="FC234" s="34"/>
      <c r="FH234" s="5"/>
      <c r="FJ234" s="3"/>
      <c r="FK234" s="34"/>
      <c r="FP234" s="5"/>
      <c r="FQ234" s="5"/>
      <c r="FR234" s="3"/>
      <c r="FS234" s="34"/>
      <c r="FX234" s="5"/>
      <c r="FY234" s="5"/>
      <c r="FZ234" s="3"/>
      <c r="GA234" s="34"/>
      <c r="GF234" s="5"/>
      <c r="GG234" s="5"/>
      <c r="GH234" s="3"/>
      <c r="GI234" s="34"/>
      <c r="GN234" s="5"/>
      <c r="GO234" s="5"/>
      <c r="GP234" s="3"/>
      <c r="GQ234" s="34"/>
      <c r="GV234" s="5"/>
      <c r="GW234" s="5"/>
      <c r="GX234" s="3"/>
      <c r="GY234" s="34"/>
      <c r="HD234" s="5"/>
      <c r="HE234" s="5"/>
      <c r="HF234" s="3"/>
      <c r="HG234" s="34"/>
      <c r="HL234" s="5"/>
      <c r="HM234" s="5"/>
      <c r="HN234" s="3"/>
      <c r="HO234" s="34"/>
      <c r="HT234" s="5"/>
      <c r="HU234" s="5"/>
      <c r="HV234" s="3"/>
      <c r="HW234" s="34"/>
      <c r="IB234" s="5"/>
      <c r="IC234" s="5"/>
      <c r="ID234" s="3"/>
      <c r="IE234" s="34"/>
      <c r="IJ234" s="5"/>
    </row>
    <row r="235" spans="6:244" s="1" customFormat="1" ht="13.5">
      <c r="F235" s="3"/>
      <c r="G235" s="34"/>
      <c r="L235" s="5"/>
      <c r="M235" s="5"/>
      <c r="N235" s="3"/>
      <c r="O235" s="34"/>
      <c r="T235" s="5"/>
      <c r="U235" s="5"/>
      <c r="V235" s="3"/>
      <c r="W235" s="34"/>
      <c r="AB235" s="5"/>
      <c r="AC235" s="5"/>
      <c r="AD235" s="3"/>
      <c r="AE235" s="34"/>
      <c r="AJ235" s="5"/>
      <c r="AK235" s="5"/>
      <c r="AL235" s="3"/>
      <c r="AM235" s="34"/>
      <c r="AR235" s="5"/>
      <c r="AS235" s="5"/>
      <c r="AT235" s="3"/>
      <c r="AU235" s="34"/>
      <c r="AZ235" s="5"/>
      <c r="BA235" s="5"/>
      <c r="BB235" s="3"/>
      <c r="BC235" s="34"/>
      <c r="BH235" s="5"/>
      <c r="BI235" s="5"/>
      <c r="BJ235" s="3"/>
      <c r="BK235" s="34"/>
      <c r="BP235" s="5"/>
      <c r="BQ235" s="5"/>
      <c r="BR235" s="3"/>
      <c r="BS235" s="34"/>
      <c r="BX235" s="5"/>
      <c r="BY235" s="5"/>
      <c r="BZ235" s="3"/>
      <c r="CA235" s="34"/>
      <c r="CF235" s="5"/>
      <c r="CH235" s="3"/>
      <c r="CI235" s="34"/>
      <c r="CN235" s="5"/>
      <c r="CO235" s="5"/>
      <c r="CP235" s="3"/>
      <c r="CQ235" s="34"/>
      <c r="CV235" s="5"/>
      <c r="CW235" s="5"/>
      <c r="CX235" s="3"/>
      <c r="CY235" s="34"/>
      <c r="DD235" s="5"/>
      <c r="DE235" s="5"/>
      <c r="DF235" s="3"/>
      <c r="DG235" s="34"/>
      <c r="DL235" s="5"/>
      <c r="DM235" s="5"/>
      <c r="DN235" s="3"/>
      <c r="DO235" s="34"/>
      <c r="DT235" s="5"/>
      <c r="DU235" s="5"/>
      <c r="DV235" s="3"/>
      <c r="DW235" s="34"/>
      <c r="EB235" s="5"/>
      <c r="EC235" s="5"/>
      <c r="ED235" s="3"/>
      <c r="EE235" s="34"/>
      <c r="EJ235" s="5"/>
      <c r="EK235" s="5"/>
      <c r="EL235" s="3"/>
      <c r="EM235" s="34"/>
      <c r="ER235" s="5"/>
      <c r="ES235" s="5"/>
      <c r="ET235" s="3"/>
      <c r="EU235" s="34"/>
      <c r="EZ235" s="5"/>
      <c r="FA235" s="5"/>
      <c r="FB235" s="3"/>
      <c r="FC235" s="34"/>
      <c r="FH235" s="5"/>
      <c r="FJ235" s="3"/>
      <c r="FK235" s="34"/>
      <c r="FP235" s="5"/>
      <c r="FQ235" s="5"/>
      <c r="FR235" s="3"/>
      <c r="FS235" s="34"/>
      <c r="FX235" s="5"/>
      <c r="FY235" s="5"/>
      <c r="FZ235" s="3"/>
      <c r="GA235" s="34"/>
      <c r="GF235" s="5"/>
      <c r="GG235" s="5"/>
      <c r="GH235" s="3"/>
      <c r="GI235" s="34"/>
      <c r="GN235" s="5"/>
      <c r="GO235" s="5"/>
      <c r="GP235" s="3"/>
      <c r="GQ235" s="34"/>
      <c r="GV235" s="5"/>
      <c r="GW235" s="5"/>
      <c r="GX235" s="3"/>
      <c r="GY235" s="34"/>
      <c r="HD235" s="5"/>
      <c r="HE235" s="5"/>
      <c r="HF235" s="3"/>
      <c r="HG235" s="34"/>
      <c r="HL235" s="5"/>
      <c r="HM235" s="5"/>
      <c r="HN235" s="3"/>
      <c r="HO235" s="34"/>
      <c r="HT235" s="5"/>
      <c r="HU235" s="5"/>
      <c r="HV235" s="3"/>
      <c r="HW235" s="34"/>
      <c r="IB235" s="5"/>
      <c r="IC235" s="5"/>
      <c r="ID235" s="3"/>
      <c r="IE235" s="34"/>
      <c r="IJ235" s="5"/>
    </row>
    <row r="236" spans="6:244" s="1" customFormat="1" ht="13.5">
      <c r="F236" s="3"/>
      <c r="G236" s="34"/>
      <c r="L236" s="5"/>
      <c r="M236" s="5"/>
      <c r="N236" s="3"/>
      <c r="O236" s="34"/>
      <c r="T236" s="5"/>
      <c r="U236" s="5"/>
      <c r="V236" s="3"/>
      <c r="W236" s="34"/>
      <c r="AB236" s="5"/>
      <c r="AC236" s="5"/>
      <c r="AD236" s="3"/>
      <c r="AE236" s="34"/>
      <c r="AJ236" s="5"/>
      <c r="AK236" s="5"/>
      <c r="AL236" s="3"/>
      <c r="AM236" s="34"/>
      <c r="AR236" s="5"/>
      <c r="AS236" s="5"/>
      <c r="AT236" s="3"/>
      <c r="AU236" s="34"/>
      <c r="AZ236" s="5"/>
      <c r="BA236" s="5"/>
      <c r="BB236" s="3"/>
      <c r="BC236" s="34"/>
      <c r="BH236" s="5"/>
      <c r="BI236" s="5"/>
      <c r="BJ236" s="3"/>
      <c r="BK236" s="34"/>
      <c r="BP236" s="5"/>
      <c r="BQ236" s="5"/>
      <c r="BR236" s="3"/>
      <c r="BS236" s="34"/>
      <c r="BX236" s="5"/>
      <c r="BY236" s="5"/>
      <c r="BZ236" s="3"/>
      <c r="CA236" s="34"/>
      <c r="CF236" s="5"/>
      <c r="CH236" s="3"/>
      <c r="CI236" s="34"/>
      <c r="CN236" s="5"/>
      <c r="CO236" s="5"/>
      <c r="CP236" s="3"/>
      <c r="CQ236" s="34"/>
      <c r="CV236" s="5"/>
      <c r="CW236" s="5"/>
      <c r="CX236" s="3"/>
      <c r="CY236" s="34"/>
      <c r="DD236" s="5"/>
      <c r="DE236" s="5"/>
      <c r="DF236" s="3"/>
      <c r="DG236" s="34"/>
      <c r="DL236" s="5"/>
      <c r="DM236" s="5"/>
      <c r="DN236" s="3"/>
      <c r="DO236" s="34"/>
      <c r="DT236" s="5"/>
      <c r="DU236" s="5"/>
      <c r="DV236" s="3"/>
      <c r="DW236" s="34"/>
      <c r="EB236" s="5"/>
      <c r="EC236" s="5"/>
      <c r="ED236" s="3"/>
      <c r="EE236" s="34"/>
      <c r="EJ236" s="5"/>
      <c r="EK236" s="5"/>
      <c r="EL236" s="3"/>
      <c r="EM236" s="34"/>
      <c r="ER236" s="5"/>
      <c r="ES236" s="5"/>
      <c r="ET236" s="3"/>
      <c r="EU236" s="34"/>
      <c r="EZ236" s="5"/>
      <c r="FA236" s="5"/>
      <c r="FB236" s="3"/>
      <c r="FC236" s="34"/>
      <c r="FH236" s="5"/>
      <c r="FJ236" s="3"/>
      <c r="FK236" s="34"/>
      <c r="FP236" s="5"/>
      <c r="FQ236" s="5"/>
      <c r="FR236" s="3"/>
      <c r="FS236" s="34"/>
      <c r="FX236" s="5"/>
      <c r="FY236" s="5"/>
      <c r="FZ236" s="3"/>
      <c r="GA236" s="34"/>
      <c r="GF236" s="5"/>
      <c r="GG236" s="5"/>
      <c r="GH236" s="3"/>
      <c r="GI236" s="34"/>
      <c r="GN236" s="5"/>
      <c r="GO236" s="5"/>
      <c r="GP236" s="3"/>
      <c r="GQ236" s="34"/>
      <c r="GV236" s="5"/>
      <c r="GW236" s="5"/>
      <c r="GX236" s="3"/>
      <c r="GY236" s="34"/>
      <c r="HD236" s="5"/>
      <c r="HE236" s="5"/>
      <c r="HF236" s="3"/>
      <c r="HG236" s="34"/>
      <c r="HL236" s="5"/>
      <c r="HM236" s="5"/>
      <c r="HN236" s="3"/>
      <c r="HO236" s="34"/>
      <c r="HT236" s="5"/>
      <c r="HU236" s="5"/>
      <c r="HV236" s="3"/>
      <c r="HW236" s="34"/>
      <c r="IB236" s="5"/>
      <c r="IC236" s="5"/>
      <c r="ID236" s="3"/>
      <c r="IE236" s="34"/>
      <c r="IJ236" s="5"/>
    </row>
    <row r="237" spans="6:244" s="1" customFormat="1" ht="13.5">
      <c r="F237" s="3"/>
      <c r="G237" s="34"/>
      <c r="L237" s="5"/>
      <c r="M237" s="5"/>
      <c r="N237" s="3"/>
      <c r="O237" s="34"/>
      <c r="T237" s="5"/>
      <c r="U237" s="5"/>
      <c r="V237" s="3"/>
      <c r="W237" s="34"/>
      <c r="AB237" s="5"/>
      <c r="AC237" s="5"/>
      <c r="AD237" s="3"/>
      <c r="AE237" s="34"/>
      <c r="AJ237" s="5"/>
      <c r="AK237" s="5"/>
      <c r="AL237" s="3"/>
      <c r="AM237" s="34"/>
      <c r="AR237" s="5"/>
      <c r="AS237" s="5"/>
      <c r="AT237" s="3"/>
      <c r="AU237" s="34"/>
      <c r="AZ237" s="5"/>
      <c r="BA237" s="5"/>
      <c r="BB237" s="3"/>
      <c r="BC237" s="34"/>
      <c r="BH237" s="5"/>
      <c r="BI237" s="5"/>
      <c r="BJ237" s="3"/>
      <c r="BK237" s="34"/>
      <c r="BP237" s="5"/>
      <c r="BQ237" s="5"/>
      <c r="BR237" s="3"/>
      <c r="BS237" s="34"/>
      <c r="BX237" s="5"/>
      <c r="BY237" s="5"/>
      <c r="BZ237" s="3"/>
      <c r="CA237" s="34"/>
      <c r="CF237" s="5"/>
      <c r="CH237" s="3"/>
      <c r="CI237" s="34"/>
      <c r="CN237" s="5"/>
      <c r="CO237" s="5"/>
      <c r="CP237" s="3"/>
      <c r="CQ237" s="34"/>
      <c r="CV237" s="5"/>
      <c r="CW237" s="5"/>
      <c r="CX237" s="3"/>
      <c r="CY237" s="34"/>
      <c r="DD237" s="5"/>
      <c r="DE237" s="5"/>
      <c r="DF237" s="3"/>
      <c r="DG237" s="34"/>
      <c r="DL237" s="5"/>
      <c r="DM237" s="5"/>
      <c r="DN237" s="3"/>
      <c r="DO237" s="34"/>
      <c r="DT237" s="5"/>
      <c r="DU237" s="5"/>
      <c r="DV237" s="3"/>
      <c r="DW237" s="34"/>
      <c r="EB237" s="5"/>
      <c r="EC237" s="5"/>
      <c r="ED237" s="3"/>
      <c r="EE237" s="34"/>
      <c r="EJ237" s="5"/>
      <c r="EK237" s="5"/>
      <c r="EL237" s="3"/>
      <c r="EM237" s="34"/>
      <c r="ER237" s="5"/>
      <c r="ES237" s="5"/>
      <c r="ET237" s="3"/>
      <c r="EU237" s="34"/>
      <c r="EZ237" s="5"/>
      <c r="FA237" s="5"/>
      <c r="FB237" s="3"/>
      <c r="FC237" s="34"/>
      <c r="FH237" s="5"/>
      <c r="FJ237" s="3"/>
      <c r="FK237" s="34"/>
      <c r="FP237" s="5"/>
      <c r="FQ237" s="5"/>
      <c r="FR237" s="3"/>
      <c r="FS237" s="34"/>
      <c r="FX237" s="5"/>
      <c r="FY237" s="5"/>
      <c r="FZ237" s="3"/>
      <c r="GA237" s="34"/>
      <c r="GF237" s="5"/>
      <c r="GG237" s="5"/>
      <c r="GH237" s="3"/>
      <c r="GI237" s="34"/>
      <c r="GN237" s="5"/>
      <c r="GO237" s="5"/>
      <c r="GP237" s="3"/>
      <c r="GQ237" s="34"/>
      <c r="GV237" s="5"/>
      <c r="GW237" s="5"/>
      <c r="GX237" s="3"/>
      <c r="GY237" s="34"/>
      <c r="HD237" s="5"/>
      <c r="HE237" s="5"/>
      <c r="HF237" s="3"/>
      <c r="HG237" s="34"/>
      <c r="HL237" s="5"/>
      <c r="HM237" s="5"/>
      <c r="HN237" s="3"/>
      <c r="HO237" s="34"/>
      <c r="HT237" s="5"/>
      <c r="HU237" s="5"/>
      <c r="HV237" s="3"/>
      <c r="HW237" s="34"/>
      <c r="IB237" s="5"/>
      <c r="IC237" s="5"/>
      <c r="ID237" s="3"/>
      <c r="IE237" s="34"/>
      <c r="IJ237" s="5"/>
    </row>
    <row r="238" spans="6:244" s="1" customFormat="1" ht="13.5">
      <c r="F238" s="3"/>
      <c r="G238" s="34"/>
      <c r="L238" s="5"/>
      <c r="M238" s="5"/>
      <c r="N238" s="3"/>
      <c r="O238" s="34"/>
      <c r="T238" s="5"/>
      <c r="U238" s="5"/>
      <c r="V238" s="3"/>
      <c r="W238" s="34"/>
      <c r="AB238" s="5"/>
      <c r="AC238" s="5"/>
      <c r="AD238" s="3"/>
      <c r="AE238" s="34"/>
      <c r="AJ238" s="5"/>
      <c r="AK238" s="5"/>
      <c r="AL238" s="3"/>
      <c r="AM238" s="34"/>
      <c r="AR238" s="5"/>
      <c r="AS238" s="5"/>
      <c r="AT238" s="3"/>
      <c r="AU238" s="34"/>
      <c r="AZ238" s="5"/>
      <c r="BA238" s="5"/>
      <c r="BB238" s="3"/>
      <c r="BC238" s="34"/>
      <c r="BH238" s="5"/>
      <c r="BI238" s="5"/>
      <c r="BJ238" s="3"/>
      <c r="BK238" s="34"/>
      <c r="BP238" s="5"/>
      <c r="BQ238" s="5"/>
      <c r="BR238" s="3"/>
      <c r="BS238" s="34"/>
      <c r="BX238" s="5"/>
      <c r="BY238" s="5"/>
      <c r="BZ238" s="3"/>
      <c r="CA238" s="34"/>
      <c r="CF238" s="5"/>
      <c r="CH238" s="3"/>
      <c r="CI238" s="34"/>
      <c r="CN238" s="5"/>
      <c r="CO238" s="5"/>
      <c r="CP238" s="3"/>
      <c r="CQ238" s="34"/>
      <c r="CV238" s="5"/>
      <c r="CW238" s="5"/>
      <c r="CX238" s="3"/>
      <c r="CY238" s="34"/>
      <c r="DD238" s="5"/>
      <c r="DE238" s="5"/>
      <c r="DF238" s="3"/>
      <c r="DG238" s="34"/>
      <c r="DL238" s="5"/>
      <c r="DM238" s="5"/>
      <c r="DN238" s="3"/>
      <c r="DO238" s="34"/>
      <c r="DT238" s="5"/>
      <c r="DU238" s="5"/>
      <c r="DV238" s="3"/>
      <c r="DW238" s="34"/>
      <c r="EB238" s="5"/>
      <c r="EC238" s="5"/>
      <c r="ED238" s="3"/>
      <c r="EE238" s="34"/>
      <c r="EJ238" s="5"/>
      <c r="EK238" s="5"/>
      <c r="EL238" s="3"/>
      <c r="EM238" s="34"/>
      <c r="ER238" s="5"/>
      <c r="ES238" s="5"/>
      <c r="ET238" s="3"/>
      <c r="EU238" s="34"/>
      <c r="EZ238" s="5"/>
      <c r="FA238" s="5"/>
      <c r="FB238" s="3"/>
      <c r="FC238" s="34"/>
      <c r="FH238" s="5"/>
      <c r="FJ238" s="3"/>
      <c r="FK238" s="34"/>
      <c r="FP238" s="5"/>
      <c r="FQ238" s="5"/>
      <c r="FR238" s="3"/>
      <c r="FS238" s="34"/>
      <c r="FX238" s="5"/>
      <c r="FY238" s="5"/>
      <c r="FZ238" s="3"/>
      <c r="GA238" s="34"/>
      <c r="GF238" s="5"/>
      <c r="GG238" s="5"/>
      <c r="GH238" s="3"/>
      <c r="GI238" s="34"/>
      <c r="GN238" s="5"/>
      <c r="GO238" s="5"/>
      <c r="GP238" s="3"/>
      <c r="GQ238" s="34"/>
      <c r="GV238" s="5"/>
      <c r="GW238" s="5"/>
      <c r="GX238" s="3"/>
      <c r="GY238" s="34"/>
      <c r="HD238" s="5"/>
      <c r="HE238" s="5"/>
      <c r="HF238" s="3"/>
      <c r="HG238" s="34"/>
      <c r="HL238" s="5"/>
      <c r="HM238" s="5"/>
      <c r="HN238" s="3"/>
      <c r="HO238" s="34"/>
      <c r="HT238" s="5"/>
      <c r="HU238" s="5"/>
      <c r="HV238" s="3"/>
      <c r="HW238" s="34"/>
      <c r="IB238" s="5"/>
      <c r="IC238" s="5"/>
      <c r="ID238" s="3"/>
      <c r="IE238" s="34"/>
      <c r="IJ238" s="5"/>
    </row>
    <row r="239" spans="6:244" s="1" customFormat="1" ht="13.5">
      <c r="F239" s="3"/>
      <c r="G239" s="34"/>
      <c r="L239" s="5"/>
      <c r="M239" s="5"/>
      <c r="N239" s="3"/>
      <c r="O239" s="34"/>
      <c r="T239" s="5"/>
      <c r="U239" s="5"/>
      <c r="V239" s="3"/>
      <c r="W239" s="34"/>
      <c r="AB239" s="5"/>
      <c r="AC239" s="5"/>
      <c r="AD239" s="3"/>
      <c r="AE239" s="34"/>
      <c r="AJ239" s="5"/>
      <c r="AK239" s="5"/>
      <c r="AL239" s="3"/>
      <c r="AM239" s="34"/>
      <c r="AR239" s="5"/>
      <c r="AS239" s="5"/>
      <c r="AT239" s="3"/>
      <c r="AU239" s="34"/>
      <c r="AZ239" s="5"/>
      <c r="BA239" s="5"/>
      <c r="BB239" s="3"/>
      <c r="BC239" s="34"/>
      <c r="BH239" s="5"/>
      <c r="BI239" s="5"/>
      <c r="BJ239" s="3"/>
      <c r="BK239" s="34"/>
      <c r="BP239" s="5"/>
      <c r="BQ239" s="5"/>
      <c r="BR239" s="3"/>
      <c r="BS239" s="34"/>
      <c r="BX239" s="5"/>
      <c r="BY239" s="5"/>
      <c r="BZ239" s="3"/>
      <c r="CA239" s="34"/>
      <c r="CF239" s="5"/>
      <c r="CH239" s="3"/>
      <c r="CI239" s="34"/>
      <c r="CN239" s="5"/>
      <c r="CO239" s="5"/>
      <c r="CP239" s="3"/>
      <c r="CQ239" s="34"/>
      <c r="CV239" s="5"/>
      <c r="CW239" s="5"/>
      <c r="CX239" s="3"/>
      <c r="CY239" s="34"/>
      <c r="DD239" s="5"/>
      <c r="DE239" s="5"/>
      <c r="DF239" s="3"/>
      <c r="DG239" s="34"/>
      <c r="DL239" s="5"/>
      <c r="DM239" s="5"/>
      <c r="DN239" s="3"/>
      <c r="DO239" s="34"/>
      <c r="DT239" s="5"/>
      <c r="DU239" s="5"/>
      <c r="DV239" s="3"/>
      <c r="DW239" s="34"/>
      <c r="EB239" s="5"/>
      <c r="EC239" s="5"/>
      <c r="ED239" s="3"/>
      <c r="EE239" s="34"/>
      <c r="EJ239" s="5"/>
      <c r="EK239" s="5"/>
      <c r="EL239" s="3"/>
      <c r="EM239" s="34"/>
      <c r="ER239" s="5"/>
      <c r="ES239" s="5"/>
      <c r="ET239" s="3"/>
      <c r="EU239" s="34"/>
      <c r="EZ239" s="5"/>
      <c r="FA239" s="5"/>
      <c r="FB239" s="3"/>
      <c r="FC239" s="34"/>
      <c r="FH239" s="5"/>
      <c r="FJ239" s="3"/>
      <c r="FK239" s="34"/>
      <c r="FP239" s="5"/>
      <c r="FQ239" s="5"/>
      <c r="FR239" s="3"/>
      <c r="FS239" s="34"/>
      <c r="FX239" s="5"/>
      <c r="FY239" s="5"/>
      <c r="FZ239" s="3"/>
      <c r="GA239" s="34"/>
      <c r="GF239" s="5"/>
      <c r="GG239" s="5"/>
      <c r="GH239" s="3"/>
      <c r="GI239" s="34"/>
      <c r="GN239" s="5"/>
      <c r="GO239" s="5"/>
      <c r="GP239" s="3"/>
      <c r="GQ239" s="34"/>
      <c r="GV239" s="5"/>
      <c r="GW239" s="5"/>
      <c r="GX239" s="3"/>
      <c r="GY239" s="34"/>
      <c r="HD239" s="5"/>
      <c r="HE239" s="5"/>
      <c r="HF239" s="3"/>
      <c r="HG239" s="34"/>
      <c r="HL239" s="5"/>
      <c r="HM239" s="5"/>
      <c r="HN239" s="3"/>
      <c r="HO239" s="34"/>
      <c r="HT239" s="5"/>
      <c r="HU239" s="5"/>
      <c r="HV239" s="3"/>
      <c r="HW239" s="34"/>
      <c r="IB239" s="5"/>
      <c r="IC239" s="5"/>
      <c r="ID239" s="3"/>
      <c r="IE239" s="34"/>
      <c r="IJ239" s="5"/>
    </row>
    <row r="240" spans="6:244" s="1" customFormat="1" ht="13.5">
      <c r="F240" s="3"/>
      <c r="G240" s="34"/>
      <c r="L240" s="5"/>
      <c r="M240" s="5"/>
      <c r="N240" s="3"/>
      <c r="O240" s="34"/>
      <c r="T240" s="5"/>
      <c r="U240" s="5"/>
      <c r="V240" s="3"/>
      <c r="W240" s="34"/>
      <c r="AB240" s="5"/>
      <c r="AC240" s="5"/>
      <c r="AD240" s="3"/>
      <c r="AE240" s="34"/>
      <c r="AJ240" s="5"/>
      <c r="AK240" s="5"/>
      <c r="AL240" s="3"/>
      <c r="AM240" s="34"/>
      <c r="AR240" s="5"/>
      <c r="AS240" s="5"/>
      <c r="AT240" s="3"/>
      <c r="AU240" s="34"/>
      <c r="AZ240" s="5"/>
      <c r="BA240" s="5"/>
      <c r="BB240" s="3"/>
      <c r="BC240" s="34"/>
      <c r="BH240" s="5"/>
      <c r="BI240" s="5"/>
      <c r="BJ240" s="3"/>
      <c r="BK240" s="34"/>
      <c r="BP240" s="5"/>
      <c r="BQ240" s="5"/>
      <c r="BR240" s="3"/>
      <c r="BS240" s="34"/>
      <c r="BX240" s="5"/>
      <c r="BY240" s="5"/>
      <c r="BZ240" s="3"/>
      <c r="CA240" s="34"/>
      <c r="CF240" s="5"/>
      <c r="CH240" s="3"/>
      <c r="CI240" s="34"/>
      <c r="CN240" s="5"/>
      <c r="CO240" s="5"/>
      <c r="CP240" s="3"/>
      <c r="CQ240" s="34"/>
      <c r="CV240" s="5"/>
      <c r="CW240" s="5"/>
      <c r="CX240" s="3"/>
      <c r="CY240" s="34"/>
      <c r="DD240" s="5"/>
      <c r="DE240" s="5"/>
      <c r="DF240" s="3"/>
      <c r="DG240" s="34"/>
      <c r="DL240" s="5"/>
      <c r="DM240" s="5"/>
      <c r="DN240" s="3"/>
      <c r="DO240" s="34"/>
      <c r="DT240" s="5"/>
      <c r="DU240" s="5"/>
      <c r="DV240" s="3"/>
      <c r="DW240" s="34"/>
      <c r="EB240" s="5"/>
      <c r="EC240" s="5"/>
      <c r="ED240" s="3"/>
      <c r="EE240" s="34"/>
      <c r="EJ240" s="5"/>
      <c r="EK240" s="5"/>
      <c r="EL240" s="3"/>
      <c r="EM240" s="34"/>
      <c r="ER240" s="5"/>
      <c r="ES240" s="5"/>
      <c r="ET240" s="3"/>
      <c r="EU240" s="34"/>
      <c r="EZ240" s="5"/>
      <c r="FA240" s="5"/>
      <c r="FB240" s="3"/>
      <c r="FC240" s="34"/>
      <c r="FH240" s="5"/>
      <c r="FJ240" s="3"/>
      <c r="FK240" s="34"/>
      <c r="FP240" s="5"/>
      <c r="FQ240" s="5"/>
      <c r="FR240" s="3"/>
      <c r="FS240" s="34"/>
      <c r="FX240" s="5"/>
      <c r="FY240" s="5"/>
      <c r="FZ240" s="3"/>
      <c r="GA240" s="34"/>
      <c r="GF240" s="5"/>
      <c r="GG240" s="5"/>
      <c r="GH240" s="3"/>
      <c r="GI240" s="34"/>
      <c r="GN240" s="5"/>
      <c r="GO240" s="5"/>
      <c r="GP240" s="3"/>
      <c r="GQ240" s="34"/>
      <c r="GV240" s="5"/>
      <c r="GW240" s="5"/>
      <c r="GX240" s="3"/>
      <c r="GY240" s="34"/>
      <c r="HD240" s="5"/>
      <c r="HE240" s="5"/>
      <c r="HF240" s="3"/>
      <c r="HG240" s="34"/>
      <c r="HL240" s="5"/>
      <c r="HM240" s="5"/>
      <c r="HN240" s="3"/>
      <c r="HO240" s="34"/>
      <c r="HT240" s="5"/>
      <c r="HU240" s="5"/>
      <c r="HV240" s="3"/>
      <c r="HW240" s="34"/>
      <c r="IB240" s="5"/>
      <c r="IC240" s="5"/>
      <c r="ID240" s="3"/>
      <c r="IE240" s="34"/>
      <c r="IJ240" s="5"/>
    </row>
    <row r="241" spans="6:244" s="1" customFormat="1" ht="13.5">
      <c r="F241" s="3"/>
      <c r="G241" s="34"/>
      <c r="L241" s="5"/>
      <c r="M241" s="5"/>
      <c r="N241" s="3"/>
      <c r="O241" s="34"/>
      <c r="T241" s="5"/>
      <c r="U241" s="5"/>
      <c r="V241" s="3"/>
      <c r="W241" s="34"/>
      <c r="AB241" s="5"/>
      <c r="AC241" s="5"/>
      <c r="AD241" s="3"/>
      <c r="AE241" s="34"/>
      <c r="AJ241" s="5"/>
      <c r="AK241" s="5"/>
      <c r="AL241" s="3"/>
      <c r="AM241" s="34"/>
      <c r="AR241" s="5"/>
      <c r="AS241" s="5"/>
      <c r="AT241" s="3"/>
      <c r="AU241" s="34"/>
      <c r="AZ241" s="5"/>
      <c r="BA241" s="5"/>
      <c r="BB241" s="3"/>
      <c r="BC241" s="34"/>
      <c r="BH241" s="5"/>
      <c r="BI241" s="5"/>
      <c r="BJ241" s="3"/>
      <c r="BK241" s="34"/>
      <c r="BP241" s="5"/>
      <c r="BQ241" s="5"/>
      <c r="BR241" s="3"/>
      <c r="BS241" s="34"/>
      <c r="BX241" s="5"/>
      <c r="BY241" s="5"/>
      <c r="BZ241" s="3"/>
      <c r="CA241" s="34"/>
      <c r="CF241" s="5"/>
      <c r="CH241" s="3"/>
      <c r="CI241" s="34"/>
      <c r="CN241" s="5"/>
      <c r="CO241" s="5"/>
      <c r="CP241" s="3"/>
      <c r="CQ241" s="34"/>
      <c r="CV241" s="5"/>
      <c r="CW241" s="5"/>
      <c r="CX241" s="3"/>
      <c r="CY241" s="34"/>
      <c r="DD241" s="5"/>
      <c r="DE241" s="5"/>
      <c r="DF241" s="3"/>
      <c r="DG241" s="34"/>
      <c r="DL241" s="5"/>
      <c r="DM241" s="5"/>
      <c r="DN241" s="3"/>
      <c r="DO241" s="34"/>
      <c r="DT241" s="5"/>
      <c r="DU241" s="5"/>
      <c r="DV241" s="3"/>
      <c r="DW241" s="34"/>
      <c r="EB241" s="5"/>
      <c r="EC241" s="5"/>
      <c r="ED241" s="3"/>
      <c r="EE241" s="34"/>
      <c r="EJ241" s="5"/>
      <c r="EK241" s="5"/>
      <c r="EL241" s="3"/>
      <c r="EM241" s="34"/>
      <c r="ER241" s="5"/>
      <c r="ES241" s="5"/>
      <c r="ET241" s="3"/>
      <c r="EU241" s="34"/>
      <c r="EZ241" s="5"/>
      <c r="FA241" s="5"/>
      <c r="FB241" s="3"/>
      <c r="FC241" s="34"/>
      <c r="FH241" s="5"/>
      <c r="FJ241" s="3"/>
      <c r="FK241" s="34"/>
      <c r="FP241" s="5"/>
      <c r="FQ241" s="5"/>
      <c r="FR241" s="3"/>
      <c r="FS241" s="34"/>
      <c r="FX241" s="5"/>
      <c r="FY241" s="5"/>
      <c r="FZ241" s="3"/>
      <c r="GA241" s="34"/>
      <c r="GF241" s="5"/>
      <c r="GG241" s="5"/>
      <c r="GH241" s="3"/>
      <c r="GI241" s="34"/>
      <c r="GN241" s="5"/>
      <c r="GO241" s="5"/>
      <c r="GP241" s="3"/>
      <c r="GQ241" s="34"/>
      <c r="GV241" s="5"/>
      <c r="GW241" s="5"/>
      <c r="GX241" s="3"/>
      <c r="GY241" s="34"/>
      <c r="HD241" s="5"/>
      <c r="HE241" s="5"/>
      <c r="HF241" s="3"/>
      <c r="HG241" s="34"/>
      <c r="HL241" s="5"/>
      <c r="HM241" s="5"/>
      <c r="HN241" s="3"/>
      <c r="HO241" s="34"/>
      <c r="HT241" s="5"/>
      <c r="HU241" s="5"/>
      <c r="HV241" s="3"/>
      <c r="HW241" s="34"/>
      <c r="IB241" s="5"/>
      <c r="IC241" s="5"/>
      <c r="ID241" s="3"/>
      <c r="IE241" s="34"/>
      <c r="IJ241" s="5"/>
    </row>
    <row r="242" spans="6:244" s="1" customFormat="1" ht="13.5">
      <c r="F242" s="3"/>
      <c r="G242" s="34"/>
      <c r="L242" s="5"/>
      <c r="M242" s="5"/>
      <c r="N242" s="3"/>
      <c r="O242" s="34"/>
      <c r="T242" s="5"/>
      <c r="U242" s="5"/>
      <c r="V242" s="3"/>
      <c r="W242" s="34"/>
      <c r="AB242" s="5"/>
      <c r="AC242" s="5"/>
      <c r="AD242" s="3"/>
      <c r="AE242" s="34"/>
      <c r="AJ242" s="5"/>
      <c r="AK242" s="5"/>
      <c r="AL242" s="3"/>
      <c r="AM242" s="34"/>
      <c r="AR242" s="5"/>
      <c r="AS242" s="5"/>
      <c r="AT242" s="3"/>
      <c r="AU242" s="34"/>
      <c r="AZ242" s="5"/>
      <c r="BA242" s="5"/>
      <c r="BB242" s="3"/>
      <c r="BC242" s="34"/>
      <c r="BH242" s="5"/>
      <c r="BI242" s="5"/>
      <c r="BJ242" s="3"/>
      <c r="BK242" s="34"/>
      <c r="BP242" s="5"/>
      <c r="BQ242" s="5"/>
      <c r="BR242" s="3"/>
      <c r="BS242" s="34"/>
      <c r="BX242" s="5"/>
      <c r="BY242" s="5"/>
      <c r="BZ242" s="3"/>
      <c r="CA242" s="34"/>
      <c r="CF242" s="5"/>
      <c r="CH242" s="3"/>
      <c r="CI242" s="34"/>
      <c r="CN242" s="5"/>
      <c r="CO242" s="5"/>
      <c r="CP242" s="3"/>
      <c r="CQ242" s="34"/>
      <c r="CV242" s="5"/>
      <c r="CW242" s="5"/>
      <c r="CX242" s="3"/>
      <c r="CY242" s="34"/>
      <c r="DD242" s="5"/>
      <c r="DE242" s="5"/>
      <c r="DF242" s="3"/>
      <c r="DG242" s="34"/>
      <c r="DL242" s="5"/>
      <c r="DM242" s="5"/>
      <c r="DN242" s="3"/>
      <c r="DO242" s="34"/>
      <c r="DT242" s="5"/>
      <c r="DU242" s="5"/>
      <c r="DV242" s="3"/>
      <c r="DW242" s="34"/>
      <c r="EB242" s="5"/>
      <c r="EC242" s="5"/>
      <c r="ED242" s="3"/>
      <c r="EE242" s="34"/>
      <c r="EJ242" s="5"/>
      <c r="EK242" s="5"/>
      <c r="EL242" s="3"/>
      <c r="EM242" s="34"/>
      <c r="ER242" s="5"/>
      <c r="ES242" s="5"/>
      <c r="ET242" s="3"/>
      <c r="EU242" s="34"/>
      <c r="EZ242" s="5"/>
      <c r="FA242" s="5"/>
      <c r="FB242" s="3"/>
      <c r="FC242" s="34"/>
      <c r="FH242" s="5"/>
      <c r="FJ242" s="3"/>
      <c r="FK242" s="34"/>
      <c r="FP242" s="5"/>
      <c r="FQ242" s="5"/>
      <c r="FR242" s="3"/>
      <c r="FS242" s="34"/>
      <c r="FX242" s="5"/>
      <c r="FY242" s="5"/>
      <c r="FZ242" s="3"/>
      <c r="GA242" s="34"/>
      <c r="GF242" s="5"/>
      <c r="GG242" s="5"/>
      <c r="GH242" s="3"/>
      <c r="GI242" s="34"/>
      <c r="GN242" s="5"/>
      <c r="GO242" s="5"/>
      <c r="GP242" s="3"/>
      <c r="GQ242" s="34"/>
      <c r="GV242" s="5"/>
      <c r="GW242" s="5"/>
      <c r="GX242" s="3"/>
      <c r="GY242" s="34"/>
      <c r="HD242" s="5"/>
      <c r="HE242" s="5"/>
      <c r="HF242" s="3"/>
      <c r="HG242" s="34"/>
      <c r="HL242" s="5"/>
      <c r="HM242" s="5"/>
      <c r="HN242" s="3"/>
      <c r="HO242" s="34"/>
      <c r="HT242" s="5"/>
      <c r="HU242" s="5"/>
      <c r="HV242" s="3"/>
      <c r="HW242" s="34"/>
      <c r="IB242" s="5"/>
      <c r="IC242" s="5"/>
      <c r="ID242" s="3"/>
      <c r="IE242" s="34"/>
      <c r="IJ242" s="5"/>
    </row>
    <row r="243" spans="6:244" s="1" customFormat="1" ht="13.5">
      <c r="F243" s="3"/>
      <c r="G243" s="34"/>
      <c r="L243" s="5"/>
      <c r="M243" s="5"/>
      <c r="N243" s="3"/>
      <c r="O243" s="34"/>
      <c r="T243" s="5"/>
      <c r="U243" s="5"/>
      <c r="V243" s="3"/>
      <c r="W243" s="34"/>
      <c r="AB243" s="5"/>
      <c r="AC243" s="5"/>
      <c r="AD243" s="3"/>
      <c r="AE243" s="34"/>
      <c r="AJ243" s="5"/>
      <c r="AK243" s="5"/>
      <c r="AL243" s="3"/>
      <c r="AM243" s="34"/>
      <c r="AR243" s="5"/>
      <c r="AS243" s="5"/>
      <c r="AT243" s="3"/>
      <c r="AU243" s="34"/>
      <c r="AZ243" s="5"/>
      <c r="BA243" s="5"/>
      <c r="BB243" s="3"/>
      <c r="BC243" s="34"/>
      <c r="BH243" s="5"/>
      <c r="BI243" s="5"/>
      <c r="BJ243" s="3"/>
      <c r="BK243" s="34"/>
      <c r="BP243" s="5"/>
      <c r="BQ243" s="5"/>
      <c r="BR243" s="3"/>
      <c r="BS243" s="34"/>
      <c r="BX243" s="5"/>
      <c r="BY243" s="5"/>
      <c r="BZ243" s="3"/>
      <c r="CA243" s="34"/>
      <c r="CF243" s="5"/>
      <c r="CH243" s="3"/>
      <c r="CI243" s="34"/>
      <c r="CN243" s="5"/>
      <c r="CO243" s="5"/>
      <c r="CP243" s="3"/>
      <c r="CQ243" s="34"/>
      <c r="CV243" s="5"/>
      <c r="CW243" s="5"/>
      <c r="CX243" s="3"/>
      <c r="CY243" s="34"/>
      <c r="DD243" s="5"/>
      <c r="DE243" s="5"/>
      <c r="DF243" s="3"/>
      <c r="DG243" s="34"/>
      <c r="DL243" s="5"/>
      <c r="DM243" s="5"/>
      <c r="DN243" s="3"/>
      <c r="DO243" s="34"/>
      <c r="DT243" s="5"/>
      <c r="DU243" s="5"/>
      <c r="DV243" s="3"/>
      <c r="DW243" s="34"/>
      <c r="EB243" s="5"/>
      <c r="EC243" s="5"/>
      <c r="ED243" s="3"/>
      <c r="EE243" s="34"/>
      <c r="EJ243" s="5"/>
      <c r="EK243" s="5"/>
      <c r="EL243" s="3"/>
      <c r="EM243" s="34"/>
      <c r="ER243" s="5"/>
      <c r="ES243" s="5"/>
      <c r="ET243" s="3"/>
      <c r="EU243" s="34"/>
      <c r="EZ243" s="5"/>
      <c r="FA243" s="5"/>
      <c r="FB243" s="3"/>
      <c r="FC243" s="34"/>
      <c r="FH243" s="5"/>
      <c r="FJ243" s="3"/>
      <c r="FK243" s="34"/>
      <c r="FP243" s="5"/>
      <c r="FQ243" s="5"/>
      <c r="FR243" s="3"/>
      <c r="FS243" s="34"/>
      <c r="FX243" s="5"/>
      <c r="FY243" s="5"/>
      <c r="FZ243" s="3"/>
      <c r="GA243" s="34"/>
      <c r="GF243" s="5"/>
      <c r="GG243" s="5"/>
      <c r="GH243" s="3"/>
      <c r="GI243" s="34"/>
      <c r="GN243" s="5"/>
      <c r="GO243" s="5"/>
      <c r="GP243" s="3"/>
      <c r="GQ243" s="34"/>
      <c r="GV243" s="5"/>
      <c r="GW243" s="5"/>
      <c r="GX243" s="3"/>
      <c r="GY243" s="34"/>
      <c r="HD243" s="5"/>
      <c r="HE243" s="5"/>
      <c r="HF243" s="3"/>
      <c r="HG243" s="34"/>
      <c r="HL243" s="5"/>
      <c r="HM243" s="5"/>
      <c r="HN243" s="3"/>
      <c r="HO243" s="34"/>
      <c r="HT243" s="5"/>
      <c r="HU243" s="5"/>
      <c r="HV243" s="3"/>
      <c r="HW243" s="34"/>
      <c r="IB243" s="5"/>
      <c r="IC243" s="5"/>
      <c r="ID243" s="3"/>
      <c r="IE243" s="34"/>
      <c r="IJ243" s="5"/>
    </row>
    <row r="244" spans="6:244" s="1" customFormat="1" ht="13.5">
      <c r="F244" s="3"/>
      <c r="G244" s="34"/>
      <c r="L244" s="5"/>
      <c r="M244" s="5"/>
      <c r="N244" s="3"/>
      <c r="O244" s="34"/>
      <c r="T244" s="5"/>
      <c r="U244" s="5"/>
      <c r="V244" s="3"/>
      <c r="W244" s="34"/>
      <c r="AB244" s="5"/>
      <c r="AC244" s="5"/>
      <c r="AD244" s="3"/>
      <c r="AE244" s="34"/>
      <c r="AJ244" s="5"/>
      <c r="AK244" s="5"/>
      <c r="AL244" s="3"/>
      <c r="AM244" s="34"/>
      <c r="AR244" s="5"/>
      <c r="AS244" s="5"/>
      <c r="AT244" s="3"/>
      <c r="AU244" s="34"/>
      <c r="AZ244" s="5"/>
      <c r="BA244" s="5"/>
      <c r="BB244" s="3"/>
      <c r="BC244" s="34"/>
      <c r="BH244" s="5"/>
      <c r="BI244" s="5"/>
      <c r="BJ244" s="3"/>
      <c r="BK244" s="34"/>
      <c r="BP244" s="5"/>
      <c r="BQ244" s="5"/>
      <c r="BR244" s="3"/>
      <c r="BS244" s="34"/>
      <c r="BX244" s="5"/>
      <c r="BY244" s="5"/>
      <c r="BZ244" s="3"/>
      <c r="CA244" s="34"/>
      <c r="CF244" s="5"/>
      <c r="CH244" s="3"/>
      <c r="CI244" s="34"/>
      <c r="CN244" s="5"/>
      <c r="CO244" s="5"/>
      <c r="CP244" s="3"/>
      <c r="CQ244" s="34"/>
      <c r="CV244" s="5"/>
      <c r="CW244" s="5"/>
      <c r="CX244" s="3"/>
      <c r="CY244" s="34"/>
      <c r="DD244" s="5"/>
      <c r="DE244" s="5"/>
      <c r="DF244" s="3"/>
      <c r="DG244" s="34"/>
      <c r="DL244" s="5"/>
      <c r="DM244" s="5"/>
      <c r="DN244" s="3"/>
      <c r="DO244" s="34"/>
      <c r="DT244" s="5"/>
      <c r="DU244" s="5"/>
      <c r="DV244" s="3"/>
      <c r="DW244" s="34"/>
      <c r="EB244" s="5"/>
      <c r="EC244" s="5"/>
      <c r="ED244" s="3"/>
      <c r="EE244" s="34"/>
      <c r="EJ244" s="5"/>
      <c r="EK244" s="5"/>
      <c r="EL244" s="3"/>
      <c r="EM244" s="34"/>
      <c r="ER244" s="5"/>
      <c r="ES244" s="5"/>
      <c r="ET244" s="3"/>
      <c r="EU244" s="34"/>
      <c r="EZ244" s="5"/>
      <c r="FA244" s="5"/>
      <c r="FB244" s="3"/>
      <c r="FC244" s="34"/>
      <c r="FH244" s="5"/>
      <c r="FJ244" s="3"/>
      <c r="FK244" s="34"/>
      <c r="FP244" s="5"/>
      <c r="FQ244" s="5"/>
      <c r="FR244" s="3"/>
      <c r="FS244" s="34"/>
      <c r="FX244" s="5"/>
      <c r="FY244" s="5"/>
      <c r="FZ244" s="3"/>
      <c r="GA244" s="34"/>
      <c r="GF244" s="5"/>
      <c r="GG244" s="5"/>
      <c r="GH244" s="3"/>
      <c r="GI244" s="34"/>
      <c r="GN244" s="5"/>
      <c r="GO244" s="5"/>
      <c r="GP244" s="3"/>
      <c r="GQ244" s="34"/>
      <c r="GV244" s="5"/>
      <c r="GW244" s="5"/>
      <c r="GX244" s="3"/>
      <c r="GY244" s="34"/>
      <c r="HD244" s="5"/>
      <c r="HE244" s="5"/>
      <c r="HF244" s="3"/>
      <c r="HG244" s="34"/>
      <c r="HL244" s="5"/>
      <c r="HM244" s="5"/>
      <c r="HN244" s="3"/>
      <c r="HO244" s="34"/>
      <c r="HT244" s="5"/>
      <c r="HU244" s="5"/>
      <c r="HV244" s="3"/>
      <c r="HW244" s="34"/>
      <c r="IB244" s="5"/>
      <c r="IC244" s="5"/>
      <c r="ID244" s="3"/>
      <c r="IE244" s="34"/>
      <c r="IJ244" s="5"/>
    </row>
    <row r="245" spans="6:244" s="1" customFormat="1" ht="13.5">
      <c r="F245" s="3"/>
      <c r="G245" s="34"/>
      <c r="L245" s="5"/>
      <c r="M245" s="5"/>
      <c r="N245" s="3"/>
      <c r="O245" s="34"/>
      <c r="T245" s="5"/>
      <c r="U245" s="5"/>
      <c r="V245" s="3"/>
      <c r="W245" s="34"/>
      <c r="AB245" s="5"/>
      <c r="AC245" s="5"/>
      <c r="AD245" s="3"/>
      <c r="AE245" s="34"/>
      <c r="AJ245" s="5"/>
      <c r="AK245" s="5"/>
      <c r="AL245" s="3"/>
      <c r="AM245" s="34"/>
      <c r="AR245" s="5"/>
      <c r="AS245" s="5"/>
      <c r="AT245" s="3"/>
      <c r="AU245" s="34"/>
      <c r="AZ245" s="5"/>
      <c r="BA245" s="5"/>
      <c r="BB245" s="3"/>
      <c r="BC245" s="34"/>
      <c r="BH245" s="5"/>
      <c r="BI245" s="5"/>
      <c r="BJ245" s="3"/>
      <c r="BK245" s="34"/>
      <c r="BP245" s="5"/>
      <c r="BQ245" s="5"/>
      <c r="BR245" s="3"/>
      <c r="BS245" s="34"/>
      <c r="BX245" s="5"/>
      <c r="BY245" s="5"/>
      <c r="BZ245" s="3"/>
      <c r="CA245" s="34"/>
      <c r="CF245" s="5"/>
      <c r="CH245" s="3"/>
      <c r="CI245" s="34"/>
      <c r="CN245" s="5"/>
      <c r="CO245" s="5"/>
      <c r="CP245" s="3"/>
      <c r="CQ245" s="34"/>
      <c r="CV245" s="5"/>
      <c r="CW245" s="5"/>
      <c r="CX245" s="3"/>
      <c r="CY245" s="34"/>
      <c r="DD245" s="5"/>
      <c r="DE245" s="5"/>
      <c r="DF245" s="3"/>
      <c r="DG245" s="34"/>
      <c r="DL245" s="5"/>
      <c r="DM245" s="5"/>
      <c r="DN245" s="3"/>
      <c r="DO245" s="34"/>
      <c r="DT245" s="5"/>
      <c r="DU245" s="5"/>
      <c r="DV245" s="3"/>
      <c r="DW245" s="34"/>
      <c r="EB245" s="5"/>
      <c r="EC245" s="5"/>
      <c r="ED245" s="3"/>
      <c r="EE245" s="34"/>
      <c r="EJ245" s="5"/>
      <c r="EK245" s="5"/>
      <c r="EL245" s="3"/>
      <c r="EM245" s="34"/>
      <c r="ER245" s="5"/>
      <c r="ES245" s="5"/>
      <c r="ET245" s="3"/>
      <c r="EU245" s="34"/>
      <c r="EZ245" s="5"/>
      <c r="FA245" s="5"/>
      <c r="FB245" s="3"/>
      <c r="FC245" s="34"/>
      <c r="FH245" s="5"/>
      <c r="FJ245" s="3"/>
      <c r="FK245" s="34"/>
      <c r="FP245" s="5"/>
      <c r="FQ245" s="5"/>
      <c r="FR245" s="3"/>
      <c r="FS245" s="34"/>
      <c r="FX245" s="5"/>
      <c r="FY245" s="5"/>
      <c r="FZ245" s="3"/>
      <c r="GA245" s="34"/>
      <c r="GF245" s="5"/>
      <c r="GG245" s="5"/>
      <c r="GH245" s="3"/>
      <c r="GI245" s="34"/>
      <c r="GN245" s="5"/>
      <c r="GO245" s="5"/>
      <c r="GP245" s="3"/>
      <c r="GQ245" s="34"/>
      <c r="GV245" s="5"/>
      <c r="GW245" s="5"/>
      <c r="GX245" s="3"/>
      <c r="GY245" s="34"/>
      <c r="HD245" s="5"/>
      <c r="HE245" s="5"/>
      <c r="HF245" s="3"/>
      <c r="HG245" s="34"/>
      <c r="HL245" s="5"/>
      <c r="HM245" s="5"/>
      <c r="HN245" s="3"/>
      <c r="HO245" s="34"/>
      <c r="HT245" s="5"/>
      <c r="HU245" s="5"/>
      <c r="HV245" s="3"/>
      <c r="HW245" s="34"/>
      <c r="IB245" s="5"/>
      <c r="IC245" s="5"/>
      <c r="ID245" s="3"/>
      <c r="IE245" s="34"/>
      <c r="IJ245" s="5"/>
    </row>
    <row r="246" spans="6:244" s="1" customFormat="1" ht="13.5">
      <c r="F246" s="3"/>
      <c r="G246" s="34"/>
      <c r="L246" s="5"/>
      <c r="M246" s="5"/>
      <c r="N246" s="3"/>
      <c r="O246" s="34"/>
      <c r="T246" s="5"/>
      <c r="U246" s="5"/>
      <c r="V246" s="3"/>
      <c r="W246" s="34"/>
      <c r="AB246" s="5"/>
      <c r="AC246" s="5"/>
      <c r="AD246" s="3"/>
      <c r="AE246" s="34"/>
      <c r="AJ246" s="5"/>
      <c r="AK246" s="5"/>
      <c r="AL246" s="3"/>
      <c r="AM246" s="34"/>
      <c r="AR246" s="5"/>
      <c r="AS246" s="5"/>
      <c r="AT246" s="3"/>
      <c r="AU246" s="34"/>
      <c r="AZ246" s="5"/>
      <c r="BA246" s="5"/>
      <c r="BB246" s="3"/>
      <c r="BC246" s="34"/>
      <c r="BH246" s="5"/>
      <c r="BI246" s="5"/>
      <c r="BJ246" s="3"/>
      <c r="BK246" s="34"/>
      <c r="BP246" s="5"/>
      <c r="BQ246" s="5"/>
      <c r="BR246" s="3"/>
      <c r="BS246" s="34"/>
      <c r="BX246" s="5"/>
      <c r="BY246" s="5"/>
      <c r="BZ246" s="3"/>
      <c r="CA246" s="34"/>
      <c r="CF246" s="5"/>
      <c r="CH246" s="3"/>
      <c r="CI246" s="34"/>
      <c r="CN246" s="5"/>
      <c r="CO246" s="5"/>
      <c r="CP246" s="3"/>
      <c r="CQ246" s="34"/>
      <c r="CV246" s="5"/>
      <c r="CW246" s="5"/>
      <c r="CX246" s="3"/>
      <c r="CY246" s="34"/>
      <c r="DD246" s="5"/>
      <c r="DE246" s="5"/>
      <c r="DF246" s="3"/>
      <c r="DG246" s="34"/>
      <c r="DL246" s="5"/>
      <c r="DM246" s="5"/>
      <c r="DN246" s="3"/>
      <c r="DO246" s="34"/>
      <c r="DT246" s="5"/>
      <c r="DU246" s="5"/>
      <c r="DV246" s="3"/>
      <c r="DW246" s="34"/>
      <c r="EB246" s="5"/>
      <c r="EC246" s="5"/>
      <c r="ED246" s="3"/>
      <c r="EE246" s="34"/>
      <c r="EJ246" s="5"/>
      <c r="EK246" s="5"/>
      <c r="EL246" s="3"/>
      <c r="EM246" s="34"/>
      <c r="ER246" s="5"/>
      <c r="ES246" s="5"/>
      <c r="ET246" s="3"/>
      <c r="EU246" s="34"/>
      <c r="EZ246" s="5"/>
      <c r="FA246" s="5"/>
      <c r="FB246" s="3"/>
      <c r="FC246" s="34"/>
      <c r="FH246" s="5"/>
      <c r="FJ246" s="3"/>
      <c r="FK246" s="34"/>
      <c r="FP246" s="5"/>
      <c r="FQ246" s="5"/>
      <c r="FR246" s="3"/>
      <c r="FS246" s="34"/>
      <c r="FX246" s="5"/>
      <c r="FY246" s="5"/>
      <c r="FZ246" s="3"/>
      <c r="GA246" s="34"/>
      <c r="GF246" s="5"/>
      <c r="GG246" s="5"/>
      <c r="GH246" s="3"/>
      <c r="GI246" s="34"/>
      <c r="GN246" s="5"/>
      <c r="GO246" s="5"/>
      <c r="GP246" s="3"/>
      <c r="GQ246" s="34"/>
      <c r="GV246" s="5"/>
      <c r="GW246" s="5"/>
      <c r="GX246" s="3"/>
      <c r="GY246" s="34"/>
      <c r="HD246" s="5"/>
      <c r="HE246" s="5"/>
      <c r="HF246" s="3"/>
      <c r="HG246" s="34"/>
      <c r="HL246" s="5"/>
      <c r="HM246" s="5"/>
      <c r="HN246" s="3"/>
      <c r="HO246" s="34"/>
      <c r="HT246" s="5"/>
      <c r="HU246" s="5"/>
      <c r="HV246" s="3"/>
      <c r="HW246" s="34"/>
      <c r="IB246" s="5"/>
      <c r="IC246" s="5"/>
      <c r="ID246" s="3"/>
      <c r="IE246" s="34"/>
      <c r="IJ246" s="5"/>
    </row>
    <row r="247" spans="6:244" s="1" customFormat="1" ht="13.5">
      <c r="F247" s="3"/>
      <c r="G247" s="34"/>
      <c r="L247" s="5"/>
      <c r="M247" s="5"/>
      <c r="N247" s="3"/>
      <c r="O247" s="34"/>
      <c r="T247" s="5"/>
      <c r="U247" s="5"/>
      <c r="V247" s="3"/>
      <c r="W247" s="34"/>
      <c r="AB247" s="5"/>
      <c r="AC247" s="5"/>
      <c r="AD247" s="3"/>
      <c r="AE247" s="34"/>
      <c r="AJ247" s="5"/>
      <c r="AK247" s="5"/>
      <c r="AL247" s="3"/>
      <c r="AM247" s="34"/>
      <c r="AR247" s="5"/>
      <c r="AS247" s="5"/>
      <c r="AT247" s="3"/>
      <c r="AU247" s="34"/>
      <c r="AZ247" s="5"/>
      <c r="BA247" s="5"/>
      <c r="BB247" s="3"/>
      <c r="BC247" s="34"/>
      <c r="BH247" s="5"/>
      <c r="BI247" s="5"/>
      <c r="BJ247" s="3"/>
      <c r="BK247" s="34"/>
      <c r="BP247" s="5"/>
      <c r="BQ247" s="5"/>
      <c r="BR247" s="3"/>
      <c r="BS247" s="34"/>
      <c r="BX247" s="5"/>
      <c r="BY247" s="5"/>
      <c r="BZ247" s="3"/>
      <c r="CA247" s="34"/>
      <c r="CF247" s="5"/>
      <c r="CH247" s="3"/>
      <c r="CI247" s="34"/>
      <c r="CN247" s="5"/>
      <c r="CO247" s="5"/>
      <c r="CP247" s="3"/>
      <c r="CQ247" s="34"/>
      <c r="CV247" s="5"/>
      <c r="CW247" s="5"/>
      <c r="CX247" s="3"/>
      <c r="CY247" s="34"/>
      <c r="DD247" s="5"/>
      <c r="DE247" s="5"/>
      <c r="DF247" s="3"/>
      <c r="DG247" s="34"/>
      <c r="DL247" s="5"/>
      <c r="DM247" s="5"/>
      <c r="DN247" s="3"/>
      <c r="DO247" s="34"/>
      <c r="DT247" s="5"/>
      <c r="DU247" s="5"/>
      <c r="DV247" s="3"/>
      <c r="DW247" s="34"/>
      <c r="EB247" s="5"/>
      <c r="EC247" s="5"/>
      <c r="ED247" s="3"/>
      <c r="EE247" s="34"/>
      <c r="EJ247" s="5"/>
      <c r="EK247" s="5"/>
      <c r="EL247" s="3"/>
      <c r="EM247" s="34"/>
      <c r="ER247" s="5"/>
      <c r="ES247" s="5"/>
      <c r="ET247" s="3"/>
      <c r="EU247" s="34"/>
      <c r="EZ247" s="5"/>
      <c r="FA247" s="5"/>
      <c r="FB247" s="3"/>
      <c r="FC247" s="34"/>
      <c r="FH247" s="5"/>
      <c r="FJ247" s="3"/>
      <c r="FK247" s="34"/>
      <c r="FP247" s="5"/>
      <c r="FQ247" s="5"/>
      <c r="FR247" s="3"/>
      <c r="FS247" s="34"/>
      <c r="FX247" s="5"/>
      <c r="FY247" s="5"/>
      <c r="FZ247" s="3"/>
      <c r="GA247" s="34"/>
      <c r="GF247" s="5"/>
      <c r="GG247" s="5"/>
      <c r="GH247" s="3"/>
      <c r="GI247" s="34"/>
      <c r="GN247" s="5"/>
      <c r="GO247" s="5"/>
      <c r="GP247" s="3"/>
      <c r="GQ247" s="34"/>
      <c r="GV247" s="5"/>
      <c r="GW247" s="5"/>
      <c r="GX247" s="3"/>
      <c r="GY247" s="34"/>
      <c r="HD247" s="5"/>
      <c r="HE247" s="5"/>
      <c r="HF247" s="3"/>
      <c r="HG247" s="34"/>
      <c r="HL247" s="5"/>
      <c r="HM247" s="5"/>
      <c r="HN247" s="3"/>
      <c r="HO247" s="34"/>
      <c r="HT247" s="5"/>
      <c r="HU247" s="5"/>
      <c r="HV247" s="3"/>
      <c r="HW247" s="34"/>
      <c r="IB247" s="5"/>
      <c r="IC247" s="5"/>
      <c r="ID247" s="3"/>
      <c r="IE247" s="34"/>
      <c r="IJ247" s="5"/>
    </row>
    <row r="248" spans="6:244" s="1" customFormat="1" ht="13.5">
      <c r="F248" s="3"/>
      <c r="G248" s="34"/>
      <c r="L248" s="5"/>
      <c r="M248" s="5"/>
      <c r="N248" s="3"/>
      <c r="O248" s="34"/>
      <c r="T248" s="5"/>
      <c r="U248" s="5"/>
      <c r="V248" s="3"/>
      <c r="W248" s="34"/>
      <c r="AB248" s="5"/>
      <c r="AC248" s="5"/>
      <c r="AD248" s="3"/>
      <c r="AE248" s="34"/>
      <c r="AJ248" s="5"/>
      <c r="AK248" s="5"/>
      <c r="AL248" s="3"/>
      <c r="AM248" s="34"/>
      <c r="AR248" s="5"/>
      <c r="AS248" s="5"/>
      <c r="AT248" s="3"/>
      <c r="AU248" s="34"/>
      <c r="AZ248" s="5"/>
      <c r="BA248" s="5"/>
      <c r="BB248" s="3"/>
      <c r="BC248" s="34"/>
      <c r="BH248" s="5"/>
      <c r="BI248" s="5"/>
      <c r="BJ248" s="3"/>
      <c r="BK248" s="34"/>
      <c r="BP248" s="5"/>
      <c r="BQ248" s="5"/>
      <c r="BR248" s="3"/>
      <c r="BS248" s="34"/>
      <c r="BX248" s="5"/>
      <c r="BY248" s="5"/>
      <c r="BZ248" s="3"/>
      <c r="CA248" s="34"/>
      <c r="CF248" s="5"/>
      <c r="CH248" s="3"/>
      <c r="CI248" s="34"/>
      <c r="CN248" s="5"/>
      <c r="CO248" s="5"/>
      <c r="CP248" s="3"/>
      <c r="CQ248" s="34"/>
      <c r="CV248" s="5"/>
      <c r="CW248" s="5"/>
      <c r="CX248" s="3"/>
      <c r="CY248" s="34"/>
      <c r="DD248" s="5"/>
      <c r="DE248" s="5"/>
      <c r="DF248" s="3"/>
      <c r="DG248" s="34"/>
      <c r="DL248" s="5"/>
      <c r="DM248" s="5"/>
      <c r="DN248" s="3"/>
      <c r="DO248" s="34"/>
      <c r="DT248" s="5"/>
      <c r="DU248" s="5"/>
      <c r="DV248" s="3"/>
      <c r="DW248" s="34"/>
      <c r="EB248" s="5"/>
      <c r="EC248" s="5"/>
      <c r="ED248" s="3"/>
      <c r="EE248" s="34"/>
      <c r="EJ248" s="5"/>
      <c r="EK248" s="5"/>
      <c r="EL248" s="3"/>
      <c r="EM248" s="34"/>
      <c r="ER248" s="5"/>
      <c r="ES248" s="5"/>
      <c r="ET248" s="3"/>
      <c r="EU248" s="34"/>
      <c r="EZ248" s="5"/>
      <c r="FA248" s="5"/>
      <c r="FB248" s="3"/>
      <c r="FC248" s="34"/>
      <c r="FH248" s="5"/>
      <c r="FJ248" s="3"/>
      <c r="FK248" s="34"/>
      <c r="FP248" s="5"/>
      <c r="FQ248" s="5"/>
      <c r="FR248" s="3"/>
      <c r="FS248" s="34"/>
      <c r="FX248" s="5"/>
      <c r="FY248" s="5"/>
      <c r="FZ248" s="3"/>
      <c r="GA248" s="34"/>
      <c r="GF248" s="5"/>
      <c r="GG248" s="5"/>
      <c r="GH248" s="3"/>
      <c r="GI248" s="34"/>
      <c r="GN248" s="5"/>
      <c r="GO248" s="5"/>
      <c r="GP248" s="3"/>
      <c r="GQ248" s="34"/>
      <c r="GV248" s="5"/>
      <c r="GW248" s="5"/>
      <c r="GX248" s="3"/>
      <c r="GY248" s="34"/>
      <c r="HD248" s="5"/>
      <c r="HE248" s="5"/>
      <c r="HF248" s="3"/>
      <c r="HG248" s="34"/>
      <c r="HL248" s="5"/>
      <c r="HM248" s="5"/>
      <c r="HN248" s="3"/>
      <c r="HO248" s="34"/>
      <c r="HT248" s="5"/>
      <c r="HU248" s="5"/>
      <c r="HV248" s="3"/>
      <c r="HW248" s="34"/>
      <c r="IB248" s="5"/>
      <c r="IC248" s="5"/>
      <c r="ID248" s="3"/>
      <c r="IE248" s="34"/>
      <c r="IJ248" s="5"/>
    </row>
    <row r="249" spans="6:244" s="1" customFormat="1" ht="13.5">
      <c r="F249" s="3"/>
      <c r="G249" s="34"/>
      <c r="L249" s="5"/>
      <c r="M249" s="5"/>
      <c r="N249" s="3"/>
      <c r="O249" s="34"/>
      <c r="T249" s="5"/>
      <c r="U249" s="5"/>
      <c r="V249" s="3"/>
      <c r="W249" s="34"/>
      <c r="AB249" s="5"/>
      <c r="AC249" s="5"/>
      <c r="AD249" s="3"/>
      <c r="AE249" s="34"/>
      <c r="AJ249" s="5"/>
      <c r="AK249" s="5"/>
      <c r="AL249" s="3"/>
      <c r="AM249" s="34"/>
      <c r="AR249" s="5"/>
      <c r="AS249" s="5"/>
      <c r="AT249" s="3"/>
      <c r="AU249" s="34"/>
      <c r="AZ249" s="5"/>
      <c r="BA249" s="5"/>
      <c r="BB249" s="3"/>
      <c r="BC249" s="34"/>
      <c r="BH249" s="5"/>
      <c r="BI249" s="5"/>
      <c r="BJ249" s="3"/>
      <c r="BK249" s="34"/>
      <c r="BP249" s="5"/>
      <c r="BQ249" s="5"/>
      <c r="BR249" s="3"/>
      <c r="BS249" s="34"/>
      <c r="BX249" s="5"/>
      <c r="BY249" s="5"/>
      <c r="BZ249" s="3"/>
      <c r="CA249" s="34"/>
      <c r="CF249" s="5"/>
      <c r="CH249" s="3"/>
      <c r="CI249" s="34"/>
      <c r="CN249" s="5"/>
      <c r="CO249" s="5"/>
      <c r="CP249" s="3"/>
      <c r="CQ249" s="34"/>
      <c r="CV249" s="5"/>
      <c r="CW249" s="5"/>
      <c r="CX249" s="3"/>
      <c r="CY249" s="34"/>
      <c r="DD249" s="5"/>
      <c r="DE249" s="5"/>
      <c r="DF249" s="3"/>
      <c r="DG249" s="34"/>
      <c r="DL249" s="5"/>
      <c r="DM249" s="5"/>
      <c r="DN249" s="3"/>
      <c r="DO249" s="34"/>
      <c r="DT249" s="5"/>
      <c r="DU249" s="5"/>
      <c r="DV249" s="3"/>
      <c r="DW249" s="34"/>
      <c r="EB249" s="5"/>
      <c r="EC249" s="5"/>
      <c r="ED249" s="3"/>
      <c r="EE249" s="34"/>
      <c r="EJ249" s="5"/>
      <c r="EK249" s="5"/>
      <c r="EL249" s="3"/>
      <c r="EM249" s="34"/>
      <c r="ER249" s="5"/>
      <c r="ES249" s="5"/>
      <c r="ET249" s="3"/>
      <c r="EU249" s="34"/>
      <c r="EZ249" s="5"/>
      <c r="FA249" s="5"/>
      <c r="FB249" s="3"/>
      <c r="FC249" s="34"/>
      <c r="FH249" s="5"/>
      <c r="FJ249" s="3"/>
      <c r="FK249" s="34"/>
      <c r="FP249" s="5"/>
      <c r="FQ249" s="5"/>
      <c r="FR249" s="3"/>
      <c r="FS249" s="34"/>
      <c r="FX249" s="5"/>
      <c r="FY249" s="5"/>
      <c r="FZ249" s="3"/>
      <c r="GA249" s="34"/>
      <c r="GF249" s="5"/>
      <c r="GG249" s="5"/>
      <c r="GH249" s="3"/>
      <c r="GI249" s="34"/>
      <c r="GN249" s="5"/>
      <c r="GO249" s="5"/>
      <c r="GP249" s="3"/>
      <c r="GQ249" s="34"/>
      <c r="GV249" s="5"/>
      <c r="GW249" s="5"/>
      <c r="GX249" s="3"/>
      <c r="GY249" s="34"/>
      <c r="HD249" s="5"/>
      <c r="HE249" s="5"/>
      <c r="HF249" s="3"/>
      <c r="HG249" s="34"/>
      <c r="HL249" s="5"/>
      <c r="HM249" s="5"/>
      <c r="HN249" s="3"/>
      <c r="HO249" s="34"/>
      <c r="HT249" s="5"/>
      <c r="HU249" s="5"/>
      <c r="HV249" s="3"/>
      <c r="HW249" s="34"/>
      <c r="IB249" s="5"/>
      <c r="IC249" s="5"/>
      <c r="ID249" s="3"/>
      <c r="IE249" s="34"/>
      <c r="IJ249" s="5"/>
    </row>
    <row r="250" spans="6:244" s="1" customFormat="1" ht="13.5">
      <c r="F250" s="3"/>
      <c r="G250" s="34"/>
      <c r="L250" s="5"/>
      <c r="M250" s="5"/>
      <c r="N250" s="3"/>
      <c r="O250" s="34"/>
      <c r="T250" s="5"/>
      <c r="U250" s="5"/>
      <c r="V250" s="3"/>
      <c r="W250" s="34"/>
      <c r="AB250" s="5"/>
      <c r="AC250" s="5"/>
      <c r="AD250" s="3"/>
      <c r="AE250" s="34"/>
      <c r="AJ250" s="5"/>
      <c r="AK250" s="5"/>
      <c r="AL250" s="3"/>
      <c r="AM250" s="34"/>
      <c r="AR250" s="5"/>
      <c r="AS250" s="5"/>
      <c r="AT250" s="3"/>
      <c r="AU250" s="34"/>
      <c r="AZ250" s="5"/>
      <c r="BA250" s="5"/>
      <c r="BB250" s="3"/>
      <c r="BC250" s="34"/>
      <c r="BH250" s="5"/>
      <c r="BI250" s="5"/>
      <c r="BJ250" s="3"/>
      <c r="BK250" s="34"/>
      <c r="BP250" s="5"/>
      <c r="BQ250" s="5"/>
      <c r="BR250" s="3"/>
      <c r="BS250" s="34"/>
      <c r="BX250" s="5"/>
      <c r="BY250" s="5"/>
      <c r="BZ250" s="3"/>
      <c r="CA250" s="34"/>
      <c r="CF250" s="5"/>
      <c r="CH250" s="3"/>
      <c r="CI250" s="34"/>
      <c r="CN250" s="5"/>
      <c r="CO250" s="5"/>
      <c r="CP250" s="3"/>
      <c r="CQ250" s="34"/>
      <c r="CV250" s="5"/>
      <c r="CW250" s="5"/>
      <c r="CX250" s="3"/>
      <c r="CY250" s="34"/>
      <c r="DD250" s="5"/>
      <c r="DE250" s="5"/>
      <c r="DF250" s="3"/>
      <c r="DG250" s="34"/>
      <c r="DL250" s="5"/>
      <c r="DM250" s="5"/>
      <c r="DN250" s="3"/>
      <c r="DO250" s="34"/>
      <c r="DT250" s="5"/>
      <c r="DU250" s="5"/>
      <c r="DV250" s="3"/>
      <c r="DW250" s="34"/>
      <c r="EB250" s="5"/>
      <c r="EC250" s="5"/>
      <c r="ED250" s="3"/>
      <c r="EE250" s="34"/>
      <c r="EJ250" s="5"/>
      <c r="EK250" s="5"/>
      <c r="EL250" s="3"/>
      <c r="EM250" s="34"/>
      <c r="ER250" s="5"/>
      <c r="ES250" s="5"/>
      <c r="ET250" s="3"/>
      <c r="EU250" s="34"/>
      <c r="EZ250" s="5"/>
      <c r="FA250" s="5"/>
      <c r="FB250" s="3"/>
      <c r="FC250" s="34"/>
      <c r="FH250" s="5"/>
      <c r="FJ250" s="3"/>
      <c r="FK250" s="34"/>
      <c r="FP250" s="5"/>
      <c r="FQ250" s="5"/>
      <c r="FR250" s="3"/>
      <c r="FS250" s="34"/>
      <c r="FX250" s="5"/>
      <c r="FY250" s="5"/>
      <c r="FZ250" s="3"/>
      <c r="GA250" s="34"/>
      <c r="GF250" s="5"/>
      <c r="GG250" s="5"/>
      <c r="GH250" s="3"/>
      <c r="GI250" s="34"/>
      <c r="GN250" s="5"/>
      <c r="GO250" s="5"/>
      <c r="GP250" s="3"/>
      <c r="GQ250" s="34"/>
      <c r="GV250" s="5"/>
      <c r="GW250" s="5"/>
      <c r="GX250" s="3"/>
      <c r="GY250" s="34"/>
      <c r="HD250" s="5"/>
      <c r="HE250" s="5"/>
      <c r="HF250" s="3"/>
      <c r="HG250" s="34"/>
      <c r="HL250" s="5"/>
      <c r="HM250" s="5"/>
      <c r="HN250" s="3"/>
      <c r="HO250" s="34"/>
      <c r="HT250" s="5"/>
      <c r="HU250" s="5"/>
      <c r="HV250" s="3"/>
      <c r="HW250" s="34"/>
      <c r="IB250" s="5"/>
      <c r="IC250" s="5"/>
      <c r="ID250" s="3"/>
      <c r="IE250" s="34"/>
      <c r="IJ250" s="5"/>
    </row>
    <row r="251" spans="6:244" s="1" customFormat="1" ht="13.5">
      <c r="F251" s="3"/>
      <c r="G251" s="34"/>
      <c r="L251" s="5"/>
      <c r="M251" s="5"/>
      <c r="N251" s="3"/>
      <c r="O251" s="34"/>
      <c r="T251" s="5"/>
      <c r="U251" s="5"/>
      <c r="V251" s="3"/>
      <c r="W251" s="34"/>
      <c r="AB251" s="5"/>
      <c r="AC251" s="5"/>
      <c r="AD251" s="3"/>
      <c r="AE251" s="34"/>
      <c r="AJ251" s="5"/>
      <c r="AK251" s="5"/>
      <c r="AL251" s="3"/>
      <c r="AM251" s="34"/>
      <c r="AR251" s="5"/>
      <c r="AS251" s="5"/>
      <c r="AT251" s="3"/>
      <c r="AU251" s="34"/>
      <c r="AZ251" s="5"/>
      <c r="BA251" s="5"/>
      <c r="BB251" s="3"/>
      <c r="BC251" s="34"/>
      <c r="BH251" s="5"/>
      <c r="BI251" s="5"/>
      <c r="BJ251" s="3"/>
      <c r="BK251" s="34"/>
      <c r="BP251" s="5"/>
      <c r="BQ251" s="5"/>
      <c r="BR251" s="3"/>
      <c r="BS251" s="34"/>
      <c r="BX251" s="5"/>
      <c r="BY251" s="5"/>
      <c r="BZ251" s="3"/>
      <c r="CA251" s="34"/>
      <c r="CF251" s="5"/>
      <c r="CH251" s="3"/>
      <c r="CI251" s="34"/>
      <c r="CN251" s="5"/>
      <c r="CO251" s="5"/>
      <c r="CP251" s="3"/>
      <c r="CQ251" s="34"/>
      <c r="CV251" s="5"/>
      <c r="CW251" s="5"/>
      <c r="CX251" s="3"/>
      <c r="CY251" s="34"/>
      <c r="DD251" s="5"/>
      <c r="DE251" s="5"/>
      <c r="DF251" s="3"/>
      <c r="DG251" s="34"/>
      <c r="DL251" s="5"/>
      <c r="DM251" s="5"/>
      <c r="DN251" s="3"/>
      <c r="DO251" s="34"/>
      <c r="DT251" s="5"/>
      <c r="DU251" s="5"/>
      <c r="DV251" s="3"/>
      <c r="DW251" s="34"/>
      <c r="EB251" s="5"/>
      <c r="EC251" s="5"/>
      <c r="ED251" s="3"/>
      <c r="EE251" s="34"/>
      <c r="EJ251" s="5"/>
      <c r="EK251" s="5"/>
      <c r="EL251" s="3"/>
      <c r="EM251" s="34"/>
      <c r="ER251" s="5"/>
      <c r="ES251" s="5"/>
      <c r="ET251" s="3"/>
      <c r="EU251" s="34"/>
      <c r="EZ251" s="5"/>
      <c r="FA251" s="5"/>
      <c r="FB251" s="3"/>
      <c r="FC251" s="34"/>
      <c r="FH251" s="5"/>
      <c r="FJ251" s="3"/>
      <c r="FK251" s="34"/>
      <c r="FP251" s="5"/>
      <c r="FQ251" s="5"/>
      <c r="FR251" s="3"/>
      <c r="FS251" s="34"/>
      <c r="FX251" s="5"/>
      <c r="FY251" s="5"/>
      <c r="FZ251" s="3"/>
      <c r="GA251" s="34"/>
      <c r="GF251" s="5"/>
      <c r="GG251" s="5"/>
      <c r="GH251" s="3"/>
      <c r="GI251" s="34"/>
      <c r="GN251" s="5"/>
      <c r="GO251" s="5"/>
      <c r="GP251" s="3"/>
      <c r="GQ251" s="34"/>
      <c r="GV251" s="5"/>
      <c r="GW251" s="5"/>
      <c r="GX251" s="3"/>
      <c r="GY251" s="34"/>
      <c r="HD251" s="5"/>
      <c r="HE251" s="5"/>
      <c r="HF251" s="3"/>
      <c r="HG251" s="34"/>
      <c r="HL251" s="5"/>
      <c r="HM251" s="5"/>
      <c r="HN251" s="3"/>
      <c r="HO251" s="34"/>
      <c r="HT251" s="5"/>
      <c r="HU251" s="5"/>
      <c r="HV251" s="3"/>
      <c r="HW251" s="34"/>
      <c r="IB251" s="5"/>
      <c r="IC251" s="5"/>
      <c r="ID251" s="3"/>
      <c r="IE251" s="34"/>
      <c r="IJ251" s="5"/>
    </row>
    <row r="252" spans="6:244" s="1" customFormat="1" ht="13.5">
      <c r="F252" s="3"/>
      <c r="G252" s="34"/>
      <c r="L252" s="5"/>
      <c r="M252" s="5"/>
      <c r="N252" s="3"/>
      <c r="O252" s="34"/>
      <c r="T252" s="5"/>
      <c r="U252" s="5"/>
      <c r="V252" s="3"/>
      <c r="W252" s="34"/>
      <c r="AB252" s="5"/>
      <c r="AC252" s="5"/>
      <c r="AD252" s="3"/>
      <c r="AE252" s="34"/>
      <c r="AJ252" s="5"/>
      <c r="AK252" s="5"/>
      <c r="AL252" s="3"/>
      <c r="AM252" s="34"/>
      <c r="AR252" s="5"/>
      <c r="AS252" s="5"/>
      <c r="AT252" s="3"/>
      <c r="AU252" s="34"/>
      <c r="AZ252" s="5"/>
      <c r="BA252" s="5"/>
      <c r="BB252" s="3"/>
      <c r="BC252" s="34"/>
      <c r="BH252" s="5"/>
      <c r="BI252" s="5"/>
      <c r="BJ252" s="3"/>
      <c r="BK252" s="34"/>
      <c r="BP252" s="5"/>
      <c r="BQ252" s="5"/>
      <c r="BR252" s="3"/>
      <c r="BS252" s="34"/>
      <c r="BX252" s="5"/>
      <c r="BY252" s="5"/>
      <c r="BZ252" s="3"/>
      <c r="CA252" s="34"/>
      <c r="CF252" s="5"/>
      <c r="CH252" s="3"/>
      <c r="CI252" s="34"/>
      <c r="CN252" s="5"/>
      <c r="CO252" s="5"/>
      <c r="CP252" s="3"/>
      <c r="CQ252" s="34"/>
      <c r="CV252" s="5"/>
      <c r="CW252" s="5"/>
      <c r="CX252" s="3"/>
      <c r="CY252" s="34"/>
      <c r="DD252" s="5"/>
      <c r="DE252" s="5"/>
      <c r="DF252" s="3"/>
      <c r="DG252" s="34"/>
      <c r="DL252" s="5"/>
      <c r="DM252" s="5"/>
      <c r="DN252" s="3"/>
      <c r="DO252" s="34"/>
      <c r="DT252" s="5"/>
      <c r="DU252" s="5"/>
      <c r="DV252" s="3"/>
      <c r="DW252" s="34"/>
      <c r="EB252" s="5"/>
      <c r="EC252" s="5"/>
      <c r="ED252" s="3"/>
      <c r="EE252" s="34"/>
      <c r="EJ252" s="5"/>
      <c r="EK252" s="5"/>
      <c r="EL252" s="3"/>
      <c r="EM252" s="34"/>
      <c r="ER252" s="5"/>
      <c r="ES252" s="5"/>
      <c r="ET252" s="3"/>
      <c r="EU252" s="34"/>
      <c r="EZ252" s="5"/>
      <c r="FA252" s="5"/>
      <c r="FB252" s="3"/>
      <c r="FC252" s="34"/>
      <c r="FH252" s="5"/>
      <c r="FJ252" s="3"/>
      <c r="FK252" s="34"/>
      <c r="FP252" s="5"/>
      <c r="FQ252" s="5"/>
      <c r="FR252" s="3"/>
      <c r="FS252" s="34"/>
      <c r="FX252" s="5"/>
      <c r="FY252" s="5"/>
      <c r="FZ252" s="3"/>
      <c r="GA252" s="34"/>
      <c r="GF252" s="5"/>
      <c r="GG252" s="5"/>
      <c r="GH252" s="3"/>
      <c r="GI252" s="34"/>
      <c r="GN252" s="5"/>
      <c r="GO252" s="5"/>
      <c r="GP252" s="3"/>
      <c r="GQ252" s="34"/>
      <c r="GV252" s="5"/>
      <c r="GW252" s="5"/>
      <c r="GX252" s="3"/>
      <c r="GY252" s="34"/>
      <c r="HD252" s="5"/>
      <c r="HE252" s="5"/>
      <c r="HF252" s="3"/>
      <c r="HG252" s="34"/>
      <c r="HL252" s="5"/>
      <c r="HM252" s="5"/>
      <c r="HN252" s="3"/>
      <c r="HO252" s="34"/>
      <c r="HT252" s="5"/>
      <c r="HU252" s="5"/>
      <c r="HV252" s="3"/>
      <c r="HW252" s="34"/>
      <c r="IB252" s="5"/>
      <c r="IC252" s="5"/>
      <c r="ID252" s="3"/>
      <c r="IE252" s="34"/>
      <c r="IJ252" s="5"/>
    </row>
    <row r="253" spans="6:244" s="1" customFormat="1" ht="13.5">
      <c r="F253" s="3"/>
      <c r="G253" s="34"/>
      <c r="L253" s="5"/>
      <c r="M253" s="5"/>
      <c r="N253" s="3"/>
      <c r="O253" s="34"/>
      <c r="T253" s="5"/>
      <c r="U253" s="5"/>
      <c r="V253" s="3"/>
      <c r="W253" s="34"/>
      <c r="AB253" s="5"/>
      <c r="AC253" s="5"/>
      <c r="AD253" s="3"/>
      <c r="AE253" s="34"/>
      <c r="AJ253" s="5"/>
      <c r="AK253" s="5"/>
      <c r="AL253" s="3"/>
      <c r="AM253" s="34"/>
      <c r="AR253" s="5"/>
      <c r="AS253" s="5"/>
      <c r="AT253" s="3"/>
      <c r="AU253" s="34"/>
      <c r="AZ253" s="5"/>
      <c r="BA253" s="5"/>
      <c r="BB253" s="3"/>
      <c r="BC253" s="34"/>
      <c r="BH253" s="5"/>
      <c r="BI253" s="5"/>
      <c r="BJ253" s="3"/>
      <c r="BK253" s="34"/>
      <c r="BP253" s="5"/>
      <c r="BQ253" s="5"/>
      <c r="BR253" s="3"/>
      <c r="BS253" s="34"/>
      <c r="BX253" s="5"/>
      <c r="BY253" s="5"/>
      <c r="BZ253" s="3"/>
      <c r="CA253" s="34"/>
      <c r="CF253" s="5"/>
      <c r="CH253" s="3"/>
      <c r="CI253" s="34"/>
      <c r="CN253" s="5"/>
      <c r="CO253" s="5"/>
      <c r="CP253" s="3"/>
      <c r="CQ253" s="34"/>
      <c r="CV253" s="5"/>
      <c r="CW253" s="5"/>
      <c r="CX253" s="3"/>
      <c r="CY253" s="34"/>
      <c r="DD253" s="5"/>
      <c r="DE253" s="5"/>
      <c r="DF253" s="3"/>
      <c r="DG253" s="34"/>
      <c r="DL253" s="5"/>
      <c r="DM253" s="5"/>
      <c r="DN253" s="3"/>
      <c r="DO253" s="34"/>
      <c r="DT253" s="5"/>
      <c r="DU253" s="5"/>
      <c r="DV253" s="3"/>
      <c r="DW253" s="34"/>
      <c r="EB253" s="5"/>
      <c r="EC253" s="5"/>
      <c r="ED253" s="3"/>
      <c r="EE253" s="34"/>
      <c r="EJ253" s="5"/>
      <c r="EK253" s="5"/>
      <c r="EL253" s="3"/>
      <c r="EM253" s="34"/>
      <c r="ER253" s="5"/>
      <c r="ES253" s="5"/>
      <c r="ET253" s="3"/>
      <c r="EU253" s="34"/>
      <c r="EZ253" s="5"/>
      <c r="FA253" s="5"/>
      <c r="FB253" s="3"/>
      <c r="FC253" s="34"/>
      <c r="FH253" s="5"/>
      <c r="FJ253" s="3"/>
      <c r="FK253" s="34"/>
      <c r="FP253" s="5"/>
      <c r="FQ253" s="5"/>
      <c r="FR253" s="3"/>
      <c r="FS253" s="34"/>
      <c r="FX253" s="5"/>
      <c r="FY253" s="5"/>
      <c r="FZ253" s="3"/>
      <c r="GA253" s="34"/>
      <c r="GF253" s="5"/>
      <c r="GG253" s="5"/>
      <c r="GH253" s="3"/>
      <c r="GI253" s="34"/>
      <c r="GN253" s="5"/>
      <c r="GO253" s="5"/>
      <c r="GP253" s="3"/>
      <c r="GQ253" s="34"/>
      <c r="GV253" s="5"/>
      <c r="GW253" s="5"/>
      <c r="GX253" s="3"/>
      <c r="GY253" s="34"/>
      <c r="HD253" s="5"/>
      <c r="HE253" s="5"/>
      <c r="HF253" s="3"/>
      <c r="HG253" s="34"/>
      <c r="HL253" s="5"/>
      <c r="HM253" s="5"/>
      <c r="HN253" s="3"/>
      <c r="HO253" s="34"/>
      <c r="HT253" s="5"/>
      <c r="HU253" s="5"/>
      <c r="HV253" s="3"/>
      <c r="HW253" s="34"/>
      <c r="IB253" s="5"/>
      <c r="IC253" s="5"/>
      <c r="ID253" s="3"/>
      <c r="IE253" s="34"/>
      <c r="IJ253" s="5"/>
    </row>
    <row r="254" spans="6:244" s="1" customFormat="1" ht="13.5">
      <c r="F254" s="3"/>
      <c r="G254" s="34"/>
      <c r="L254" s="5"/>
      <c r="M254" s="5"/>
      <c r="N254" s="3"/>
      <c r="O254" s="34"/>
      <c r="T254" s="5"/>
      <c r="U254" s="5"/>
      <c r="V254" s="3"/>
      <c r="W254" s="34"/>
      <c r="AB254" s="5"/>
      <c r="AC254" s="5"/>
      <c r="AD254" s="3"/>
      <c r="AE254" s="34"/>
      <c r="AJ254" s="5"/>
      <c r="AK254" s="5"/>
      <c r="AL254" s="3"/>
      <c r="AM254" s="34"/>
      <c r="AR254" s="5"/>
      <c r="AS254" s="5"/>
      <c r="AT254" s="3"/>
      <c r="AU254" s="34"/>
      <c r="AZ254" s="5"/>
      <c r="BA254" s="5"/>
      <c r="BB254" s="3"/>
      <c r="BC254" s="34"/>
      <c r="BH254" s="5"/>
      <c r="BI254" s="5"/>
      <c r="BJ254" s="3"/>
      <c r="BK254" s="34"/>
      <c r="BP254" s="5"/>
      <c r="BQ254" s="5"/>
      <c r="BR254" s="3"/>
      <c r="BS254" s="34"/>
      <c r="BX254" s="5"/>
      <c r="BY254" s="5"/>
      <c r="BZ254" s="3"/>
      <c r="CA254" s="34"/>
      <c r="CF254" s="5"/>
      <c r="CH254" s="3"/>
      <c r="CI254" s="34"/>
      <c r="CN254" s="5"/>
      <c r="CO254" s="5"/>
      <c r="CP254" s="3"/>
      <c r="CQ254" s="34"/>
      <c r="CV254" s="5"/>
      <c r="CW254" s="5"/>
      <c r="CX254" s="3"/>
      <c r="CY254" s="34"/>
      <c r="DD254" s="5"/>
      <c r="DE254" s="5"/>
      <c r="DF254" s="3"/>
      <c r="DG254" s="34"/>
      <c r="DL254" s="5"/>
      <c r="DM254" s="5"/>
      <c r="DN254" s="3"/>
      <c r="DO254" s="34"/>
      <c r="DT254" s="5"/>
      <c r="DU254" s="5"/>
      <c r="DV254" s="3"/>
      <c r="DW254" s="34"/>
      <c r="EB254" s="5"/>
      <c r="EC254" s="5"/>
      <c r="ED254" s="3"/>
      <c r="EE254" s="34"/>
      <c r="EJ254" s="5"/>
      <c r="EK254" s="5"/>
      <c r="EL254" s="3"/>
      <c r="EM254" s="34"/>
      <c r="ER254" s="5"/>
      <c r="ES254" s="5"/>
      <c r="ET254" s="3"/>
      <c r="EU254" s="34"/>
      <c r="EZ254" s="5"/>
      <c r="FA254" s="5"/>
      <c r="FB254" s="3"/>
      <c r="FC254" s="34"/>
      <c r="FH254" s="5"/>
      <c r="FJ254" s="3"/>
      <c r="FK254" s="34"/>
      <c r="FP254" s="5"/>
      <c r="FQ254" s="5"/>
      <c r="FR254" s="3"/>
      <c r="FS254" s="34"/>
      <c r="FX254" s="5"/>
      <c r="FY254" s="5"/>
      <c r="FZ254" s="3"/>
      <c r="GA254" s="34"/>
      <c r="GF254" s="5"/>
      <c r="GG254" s="5"/>
      <c r="GH254" s="3"/>
      <c r="GI254" s="34"/>
      <c r="GN254" s="5"/>
      <c r="GO254" s="5"/>
      <c r="GP254" s="3"/>
      <c r="GQ254" s="34"/>
      <c r="GV254" s="5"/>
      <c r="GW254" s="5"/>
      <c r="GX254" s="3"/>
      <c r="GY254" s="34"/>
      <c r="HD254" s="5"/>
      <c r="HE254" s="5"/>
      <c r="HF254" s="3"/>
      <c r="HG254" s="34"/>
      <c r="HL254" s="5"/>
      <c r="HM254" s="5"/>
      <c r="HN254" s="3"/>
      <c r="HO254" s="34"/>
      <c r="HT254" s="5"/>
      <c r="HU254" s="5"/>
      <c r="HV254" s="3"/>
      <c r="HW254" s="34"/>
      <c r="IB254" s="5"/>
      <c r="IC254" s="5"/>
      <c r="ID254" s="3"/>
      <c r="IE254" s="34"/>
      <c r="IJ254" s="5"/>
    </row>
    <row r="255" spans="6:244" s="1" customFormat="1" ht="13.5">
      <c r="F255" s="3"/>
      <c r="G255" s="34"/>
      <c r="L255" s="5"/>
      <c r="M255" s="5"/>
      <c r="N255" s="3"/>
      <c r="O255" s="34"/>
      <c r="T255" s="5"/>
      <c r="U255" s="5"/>
      <c r="V255" s="3"/>
      <c r="W255" s="34"/>
      <c r="AB255" s="5"/>
      <c r="AC255" s="5"/>
      <c r="AD255" s="3"/>
      <c r="AE255" s="34"/>
      <c r="AJ255" s="5"/>
      <c r="AK255" s="5"/>
      <c r="AL255" s="3"/>
      <c r="AM255" s="34"/>
      <c r="AR255" s="5"/>
      <c r="AS255" s="5"/>
      <c r="AT255" s="3"/>
      <c r="AU255" s="34"/>
      <c r="AZ255" s="5"/>
      <c r="BA255" s="5"/>
      <c r="BB255" s="3"/>
      <c r="BC255" s="34"/>
      <c r="BH255" s="5"/>
      <c r="BI255" s="5"/>
      <c r="BJ255" s="3"/>
      <c r="BK255" s="34"/>
      <c r="BP255" s="5"/>
      <c r="BQ255" s="5"/>
      <c r="BR255" s="3"/>
      <c r="BS255" s="34"/>
      <c r="BX255" s="5"/>
      <c r="BY255" s="5"/>
      <c r="BZ255" s="3"/>
      <c r="CA255" s="34"/>
      <c r="CF255" s="5"/>
      <c r="CH255" s="3"/>
      <c r="CI255" s="34"/>
      <c r="CN255" s="5"/>
      <c r="CO255" s="5"/>
      <c r="CP255" s="3"/>
      <c r="CQ255" s="34"/>
      <c r="CV255" s="5"/>
      <c r="CW255" s="5"/>
      <c r="CX255" s="3"/>
      <c r="CY255" s="34"/>
      <c r="DD255" s="5"/>
      <c r="DE255" s="5"/>
      <c r="DF255" s="3"/>
      <c r="DG255" s="34"/>
      <c r="DL255" s="5"/>
      <c r="DM255" s="5"/>
      <c r="DN255" s="3"/>
      <c r="DO255" s="34"/>
      <c r="DT255" s="5"/>
      <c r="DU255" s="5"/>
      <c r="DV255" s="3"/>
      <c r="DW255" s="34"/>
      <c r="EB255" s="5"/>
      <c r="EC255" s="5"/>
      <c r="ED255" s="3"/>
      <c r="EE255" s="34"/>
      <c r="EJ255" s="5"/>
      <c r="EK255" s="5"/>
      <c r="EL255" s="3"/>
      <c r="EM255" s="34"/>
      <c r="ER255" s="5"/>
      <c r="ES255" s="5"/>
      <c r="ET255" s="3"/>
      <c r="EU255" s="34"/>
      <c r="EZ255" s="5"/>
      <c r="FA255" s="5"/>
      <c r="FB255" s="3"/>
      <c r="FC255" s="34"/>
      <c r="FH255" s="5"/>
      <c r="FJ255" s="3"/>
      <c r="FK255" s="34"/>
      <c r="FP255" s="5"/>
      <c r="FQ255" s="5"/>
      <c r="FR255" s="3"/>
      <c r="FS255" s="34"/>
      <c r="FX255" s="5"/>
      <c r="FY255" s="5"/>
      <c r="FZ255" s="3"/>
      <c r="GA255" s="34"/>
      <c r="GF255" s="5"/>
      <c r="GG255" s="5"/>
      <c r="GH255" s="3"/>
      <c r="GI255" s="34"/>
      <c r="GN255" s="5"/>
      <c r="GO255" s="5"/>
      <c r="GP255" s="3"/>
      <c r="GQ255" s="34"/>
      <c r="GV255" s="5"/>
      <c r="GW255" s="5"/>
      <c r="GX255" s="3"/>
      <c r="GY255" s="34"/>
      <c r="HD255" s="5"/>
      <c r="HE255" s="5"/>
      <c r="HF255" s="3"/>
      <c r="HG255" s="34"/>
      <c r="HL255" s="5"/>
      <c r="HM255" s="5"/>
      <c r="HN255" s="3"/>
      <c r="HO255" s="34"/>
      <c r="HT255" s="5"/>
      <c r="HU255" s="5"/>
      <c r="HV255" s="3"/>
      <c r="HW255" s="34"/>
      <c r="IB255" s="5"/>
      <c r="IC255" s="5"/>
      <c r="ID255" s="3"/>
      <c r="IE255" s="34"/>
      <c r="IJ255" s="5"/>
    </row>
    <row r="256" spans="6:244" s="1" customFormat="1" ht="13.5">
      <c r="F256" s="3"/>
      <c r="G256" s="34"/>
      <c r="L256" s="5"/>
      <c r="M256" s="5"/>
      <c r="N256" s="3"/>
      <c r="O256" s="34"/>
      <c r="T256" s="5"/>
      <c r="U256" s="5"/>
      <c r="V256" s="3"/>
      <c r="W256" s="34"/>
      <c r="AB256" s="5"/>
      <c r="AC256" s="5"/>
      <c r="AD256" s="3"/>
      <c r="AE256" s="34"/>
      <c r="AJ256" s="5"/>
      <c r="AK256" s="5"/>
      <c r="AL256" s="3"/>
      <c r="AM256" s="34"/>
      <c r="AR256" s="5"/>
      <c r="AS256" s="5"/>
      <c r="AT256" s="3"/>
      <c r="AU256" s="34"/>
      <c r="AZ256" s="5"/>
      <c r="BA256" s="5"/>
      <c r="BB256" s="3"/>
      <c r="BC256" s="34"/>
      <c r="BH256" s="5"/>
      <c r="BI256" s="5"/>
      <c r="BJ256" s="3"/>
      <c r="BK256" s="34"/>
      <c r="BP256" s="5"/>
      <c r="BQ256" s="5"/>
      <c r="BR256" s="3"/>
      <c r="BS256" s="34"/>
      <c r="BX256" s="5"/>
      <c r="BY256" s="5"/>
      <c r="BZ256" s="3"/>
      <c r="CA256" s="34"/>
      <c r="CF256" s="5"/>
      <c r="CH256" s="3"/>
      <c r="CI256" s="34"/>
      <c r="CN256" s="5"/>
      <c r="CO256" s="5"/>
      <c r="CP256" s="3"/>
      <c r="CQ256" s="34"/>
      <c r="CV256" s="5"/>
      <c r="CW256" s="5"/>
      <c r="CX256" s="3"/>
      <c r="CY256" s="34"/>
      <c r="DD256" s="5"/>
      <c r="DE256" s="5"/>
      <c r="DF256" s="3"/>
      <c r="DG256" s="34"/>
      <c r="DL256" s="5"/>
      <c r="DM256" s="5"/>
      <c r="DN256" s="3"/>
      <c r="DO256" s="34"/>
      <c r="DT256" s="5"/>
      <c r="DU256" s="5"/>
      <c r="DV256" s="3"/>
      <c r="DW256" s="34"/>
      <c r="EB256" s="5"/>
      <c r="EC256" s="5"/>
      <c r="ED256" s="3"/>
      <c r="EE256" s="34"/>
      <c r="EJ256" s="5"/>
      <c r="EK256" s="5"/>
      <c r="EL256" s="3"/>
      <c r="EM256" s="34"/>
      <c r="ER256" s="5"/>
      <c r="ES256" s="5"/>
      <c r="ET256" s="3"/>
      <c r="EU256" s="34"/>
      <c r="EZ256" s="5"/>
      <c r="FA256" s="5"/>
      <c r="FB256" s="3"/>
      <c r="FC256" s="34"/>
      <c r="FH256" s="5"/>
      <c r="FJ256" s="3"/>
      <c r="FK256" s="34"/>
      <c r="FP256" s="5"/>
      <c r="FQ256" s="5"/>
      <c r="FR256" s="3"/>
      <c r="FS256" s="34"/>
      <c r="FX256" s="5"/>
      <c r="FY256" s="5"/>
      <c r="FZ256" s="3"/>
      <c r="GA256" s="34"/>
      <c r="GF256" s="5"/>
      <c r="GG256" s="5"/>
      <c r="GH256" s="3"/>
      <c r="GI256" s="34"/>
      <c r="GN256" s="5"/>
      <c r="GO256" s="5"/>
      <c r="GP256" s="3"/>
      <c r="GQ256" s="34"/>
      <c r="GV256" s="5"/>
      <c r="GW256" s="5"/>
      <c r="GX256" s="3"/>
      <c r="GY256" s="34"/>
      <c r="HD256" s="5"/>
      <c r="HE256" s="5"/>
      <c r="HF256" s="3"/>
      <c r="HG256" s="34"/>
      <c r="HL256" s="5"/>
      <c r="HM256" s="5"/>
      <c r="HN256" s="3"/>
      <c r="HO256" s="34"/>
      <c r="HT256" s="5"/>
      <c r="HU256" s="5"/>
      <c r="HV256" s="3"/>
      <c r="HW256" s="34"/>
      <c r="IB256" s="5"/>
      <c r="IC256" s="5"/>
      <c r="ID256" s="3"/>
      <c r="IE256" s="34"/>
      <c r="IJ256" s="5"/>
    </row>
    <row r="257" spans="6:244" s="1" customFormat="1" ht="13.5">
      <c r="F257" s="3"/>
      <c r="G257" s="34"/>
      <c r="L257" s="5"/>
      <c r="M257" s="5"/>
      <c r="N257" s="3"/>
      <c r="O257" s="34"/>
      <c r="T257" s="5"/>
      <c r="U257" s="5"/>
      <c r="V257" s="3"/>
      <c r="W257" s="34"/>
      <c r="AB257" s="5"/>
      <c r="AC257" s="5"/>
      <c r="AD257" s="3"/>
      <c r="AE257" s="34"/>
      <c r="AJ257" s="5"/>
      <c r="AK257" s="5"/>
      <c r="AL257" s="3"/>
      <c r="AM257" s="34"/>
      <c r="AR257" s="5"/>
      <c r="AS257" s="5"/>
      <c r="AT257" s="3"/>
      <c r="AU257" s="34"/>
      <c r="AZ257" s="5"/>
      <c r="BA257" s="5"/>
      <c r="BB257" s="3"/>
      <c r="BC257" s="34"/>
      <c r="BH257" s="5"/>
      <c r="BI257" s="5"/>
      <c r="BJ257" s="3"/>
      <c r="BK257" s="34"/>
      <c r="BP257" s="5"/>
      <c r="BQ257" s="5"/>
      <c r="BR257" s="3"/>
      <c r="BS257" s="34"/>
      <c r="BX257" s="5"/>
      <c r="BY257" s="5"/>
      <c r="BZ257" s="3"/>
      <c r="CA257" s="34"/>
      <c r="CF257" s="5"/>
      <c r="CH257" s="3"/>
      <c r="CI257" s="34"/>
      <c r="CN257" s="5"/>
      <c r="CO257" s="5"/>
      <c r="CP257" s="3"/>
      <c r="CQ257" s="34"/>
      <c r="CV257" s="5"/>
      <c r="CW257" s="5"/>
      <c r="CX257" s="3"/>
      <c r="CY257" s="34"/>
      <c r="DD257" s="5"/>
      <c r="DE257" s="5"/>
      <c r="DF257" s="3"/>
      <c r="DG257" s="34"/>
      <c r="DL257" s="5"/>
      <c r="DM257" s="5"/>
      <c r="DN257" s="3"/>
      <c r="DO257" s="34"/>
      <c r="DT257" s="5"/>
      <c r="DU257" s="5"/>
      <c r="DV257" s="3"/>
      <c r="DW257" s="34"/>
      <c r="EB257" s="5"/>
      <c r="EC257" s="5"/>
      <c r="ED257" s="3"/>
      <c r="EE257" s="34"/>
      <c r="EJ257" s="5"/>
      <c r="EK257" s="5"/>
      <c r="EL257" s="3"/>
      <c r="EM257" s="34"/>
      <c r="ER257" s="5"/>
      <c r="ES257" s="5"/>
      <c r="ET257" s="3"/>
      <c r="EU257" s="34"/>
      <c r="EZ257" s="5"/>
      <c r="FA257" s="5"/>
      <c r="FB257" s="3"/>
      <c r="FC257" s="34"/>
      <c r="FH257" s="5"/>
      <c r="FJ257" s="3"/>
      <c r="FK257" s="34"/>
      <c r="FP257" s="5"/>
      <c r="FQ257" s="5"/>
      <c r="FR257" s="3"/>
      <c r="FS257" s="34"/>
      <c r="FX257" s="5"/>
      <c r="FY257" s="5"/>
      <c r="FZ257" s="3"/>
      <c r="GA257" s="34"/>
      <c r="GF257" s="5"/>
      <c r="GG257" s="5"/>
      <c r="GH257" s="3"/>
      <c r="GI257" s="34"/>
      <c r="GN257" s="5"/>
      <c r="GO257" s="5"/>
      <c r="GP257" s="3"/>
      <c r="GQ257" s="34"/>
      <c r="GV257" s="5"/>
      <c r="GW257" s="5"/>
      <c r="GX257" s="3"/>
      <c r="GY257" s="34"/>
      <c r="HD257" s="5"/>
      <c r="HE257" s="5"/>
      <c r="HF257" s="3"/>
      <c r="HG257" s="34"/>
      <c r="HL257" s="5"/>
      <c r="HM257" s="5"/>
      <c r="HN257" s="3"/>
      <c r="HO257" s="34"/>
      <c r="HT257" s="5"/>
      <c r="HU257" s="5"/>
      <c r="HV257" s="3"/>
      <c r="HW257" s="34"/>
      <c r="IB257" s="5"/>
      <c r="IC257" s="5"/>
      <c r="ID257" s="3"/>
      <c r="IE257" s="34"/>
      <c r="IJ257" s="5"/>
    </row>
    <row r="258" spans="6:244" s="1" customFormat="1" ht="13.5">
      <c r="F258" s="3"/>
      <c r="G258" s="34"/>
      <c r="L258" s="5"/>
      <c r="M258" s="5"/>
      <c r="N258" s="3"/>
      <c r="O258" s="34"/>
      <c r="T258" s="5"/>
      <c r="U258" s="5"/>
      <c r="V258" s="3"/>
      <c r="W258" s="34"/>
      <c r="AB258" s="5"/>
      <c r="AC258" s="5"/>
      <c r="AD258" s="3"/>
      <c r="AE258" s="34"/>
      <c r="AJ258" s="5"/>
      <c r="AK258" s="5"/>
      <c r="AL258" s="3"/>
      <c r="AM258" s="34"/>
      <c r="AR258" s="5"/>
      <c r="AS258" s="5"/>
      <c r="AT258" s="3"/>
      <c r="AU258" s="34"/>
      <c r="AZ258" s="5"/>
      <c r="BA258" s="5"/>
      <c r="BB258" s="3"/>
      <c r="BC258" s="34"/>
      <c r="BH258" s="5"/>
      <c r="BI258" s="5"/>
      <c r="BJ258" s="3"/>
      <c r="BK258" s="34"/>
      <c r="BP258" s="5"/>
      <c r="BQ258" s="5"/>
      <c r="BR258" s="3"/>
      <c r="BS258" s="34"/>
      <c r="BX258" s="5"/>
      <c r="BY258" s="5"/>
      <c r="BZ258" s="3"/>
      <c r="CA258" s="34"/>
      <c r="CF258" s="5"/>
      <c r="CH258" s="3"/>
      <c r="CI258" s="34"/>
      <c r="CN258" s="5"/>
      <c r="CO258" s="5"/>
      <c r="CP258" s="3"/>
      <c r="CQ258" s="34"/>
      <c r="CV258" s="5"/>
      <c r="CW258" s="5"/>
      <c r="CX258" s="3"/>
      <c r="CY258" s="34"/>
      <c r="DD258" s="5"/>
      <c r="DE258" s="5"/>
      <c r="DF258" s="3"/>
      <c r="DG258" s="34"/>
      <c r="DL258" s="5"/>
      <c r="DM258" s="5"/>
      <c r="DN258" s="3"/>
      <c r="DO258" s="34"/>
      <c r="DT258" s="5"/>
      <c r="DU258" s="5"/>
      <c r="DV258" s="3"/>
      <c r="DW258" s="34"/>
      <c r="EB258" s="5"/>
      <c r="EC258" s="5"/>
      <c r="ED258" s="3"/>
      <c r="EE258" s="34"/>
      <c r="EJ258" s="5"/>
      <c r="EK258" s="5"/>
      <c r="EL258" s="3"/>
      <c r="EM258" s="34"/>
      <c r="ER258" s="5"/>
      <c r="ES258" s="5"/>
      <c r="ET258" s="3"/>
      <c r="EU258" s="34"/>
      <c r="EZ258" s="5"/>
      <c r="FA258" s="5"/>
      <c r="FB258" s="3"/>
      <c r="FC258" s="34"/>
      <c r="FH258" s="5"/>
      <c r="FJ258" s="3"/>
      <c r="FK258" s="34"/>
      <c r="FP258" s="5"/>
      <c r="FQ258" s="5"/>
      <c r="FR258" s="3"/>
      <c r="FS258" s="34"/>
      <c r="FX258" s="5"/>
      <c r="FY258" s="5"/>
      <c r="FZ258" s="3"/>
      <c r="GA258" s="34"/>
      <c r="GF258" s="5"/>
      <c r="GG258" s="5"/>
      <c r="GH258" s="3"/>
      <c r="GI258" s="34"/>
      <c r="GN258" s="5"/>
      <c r="GO258" s="5"/>
      <c r="GP258" s="3"/>
      <c r="GQ258" s="34"/>
      <c r="GV258" s="5"/>
      <c r="GW258" s="5"/>
      <c r="GX258" s="3"/>
      <c r="GY258" s="34"/>
      <c r="HD258" s="5"/>
      <c r="HE258" s="5"/>
      <c r="HF258" s="3"/>
      <c r="HG258" s="34"/>
      <c r="HL258" s="5"/>
      <c r="HM258" s="5"/>
      <c r="HN258" s="3"/>
      <c r="HO258" s="34"/>
      <c r="HT258" s="5"/>
      <c r="HU258" s="5"/>
      <c r="HV258" s="3"/>
      <c r="HW258" s="34"/>
      <c r="IB258" s="5"/>
      <c r="IC258" s="5"/>
      <c r="ID258" s="3"/>
      <c r="IE258" s="34"/>
      <c r="IJ258" s="5"/>
    </row>
    <row r="259" spans="6:244" s="1" customFormat="1" ht="13.5">
      <c r="F259" s="3"/>
      <c r="G259" s="34"/>
      <c r="L259" s="5"/>
      <c r="M259" s="5"/>
      <c r="N259" s="3"/>
      <c r="O259" s="34"/>
      <c r="T259" s="5"/>
      <c r="U259" s="5"/>
      <c r="V259" s="3"/>
      <c r="W259" s="34"/>
      <c r="AB259" s="5"/>
      <c r="AC259" s="5"/>
      <c r="AD259" s="3"/>
      <c r="AE259" s="34"/>
      <c r="AJ259" s="5"/>
      <c r="AK259" s="5"/>
      <c r="AL259" s="3"/>
      <c r="AM259" s="34"/>
      <c r="AR259" s="5"/>
      <c r="AS259" s="5"/>
      <c r="AT259" s="3"/>
      <c r="AU259" s="34"/>
      <c r="AZ259" s="5"/>
      <c r="BA259" s="5"/>
      <c r="BB259" s="3"/>
      <c r="BC259" s="34"/>
      <c r="BH259" s="5"/>
      <c r="BI259" s="5"/>
      <c r="BJ259" s="3"/>
      <c r="BK259" s="34"/>
      <c r="BP259" s="5"/>
      <c r="BQ259" s="5"/>
      <c r="BR259" s="3"/>
      <c r="BS259" s="34"/>
      <c r="BX259" s="5"/>
      <c r="BY259" s="5"/>
      <c r="BZ259" s="3"/>
      <c r="CA259" s="34"/>
      <c r="CF259" s="5"/>
      <c r="CH259" s="3"/>
      <c r="CI259" s="34"/>
      <c r="CN259" s="5"/>
      <c r="CO259" s="5"/>
      <c r="CP259" s="3"/>
      <c r="CQ259" s="34"/>
      <c r="CV259" s="5"/>
      <c r="CW259" s="5"/>
      <c r="CX259" s="3"/>
      <c r="CY259" s="34"/>
      <c r="DD259" s="5"/>
      <c r="DE259" s="5"/>
      <c r="DF259" s="3"/>
      <c r="DG259" s="34"/>
      <c r="DL259" s="5"/>
      <c r="DM259" s="5"/>
      <c r="DN259" s="3"/>
      <c r="DO259" s="34"/>
      <c r="DT259" s="5"/>
      <c r="DU259" s="5"/>
      <c r="DV259" s="3"/>
      <c r="DW259" s="34"/>
      <c r="EB259" s="5"/>
      <c r="EC259" s="5"/>
      <c r="ED259" s="3"/>
      <c r="EE259" s="34"/>
      <c r="EJ259" s="5"/>
      <c r="EK259" s="5"/>
      <c r="EL259" s="3"/>
      <c r="EM259" s="34"/>
      <c r="ER259" s="5"/>
      <c r="ES259" s="5"/>
      <c r="ET259" s="3"/>
      <c r="EU259" s="34"/>
      <c r="EZ259" s="5"/>
      <c r="FA259" s="5"/>
      <c r="FB259" s="3"/>
      <c r="FC259" s="34"/>
      <c r="FH259" s="5"/>
      <c r="FJ259" s="3"/>
      <c r="FK259" s="34"/>
      <c r="FP259" s="5"/>
      <c r="FQ259" s="5"/>
      <c r="FR259" s="3"/>
      <c r="FS259" s="34"/>
      <c r="FX259" s="5"/>
      <c r="FY259" s="5"/>
      <c r="FZ259" s="3"/>
      <c r="GA259" s="34"/>
      <c r="GF259" s="5"/>
      <c r="GG259" s="5"/>
      <c r="GH259" s="3"/>
      <c r="GI259" s="34"/>
      <c r="GN259" s="5"/>
      <c r="GO259" s="5"/>
      <c r="GP259" s="3"/>
      <c r="GQ259" s="34"/>
      <c r="GV259" s="5"/>
      <c r="GW259" s="5"/>
      <c r="GX259" s="3"/>
      <c r="GY259" s="34"/>
      <c r="HD259" s="5"/>
      <c r="HE259" s="5"/>
      <c r="HF259" s="3"/>
      <c r="HG259" s="34"/>
      <c r="HL259" s="5"/>
      <c r="HM259" s="5"/>
      <c r="HN259" s="3"/>
      <c r="HO259" s="34"/>
      <c r="HT259" s="5"/>
      <c r="HU259" s="5"/>
      <c r="HV259" s="3"/>
      <c r="HW259" s="34"/>
      <c r="IB259" s="5"/>
      <c r="IC259" s="5"/>
      <c r="ID259" s="3"/>
      <c r="IE259" s="34"/>
      <c r="IJ259" s="5"/>
    </row>
    <row r="260" spans="6:244" s="1" customFormat="1" ht="13.5">
      <c r="F260" s="3"/>
      <c r="G260" s="34"/>
      <c r="L260" s="5"/>
      <c r="M260" s="5"/>
      <c r="N260" s="3"/>
      <c r="O260" s="34"/>
      <c r="T260" s="5"/>
      <c r="U260" s="5"/>
      <c r="V260" s="3"/>
      <c r="W260" s="34"/>
      <c r="AB260" s="5"/>
      <c r="AC260" s="5"/>
      <c r="AD260" s="3"/>
      <c r="AE260" s="34"/>
      <c r="AJ260" s="5"/>
      <c r="AK260" s="5"/>
      <c r="AL260" s="3"/>
      <c r="AM260" s="34"/>
      <c r="AR260" s="5"/>
      <c r="AS260" s="5"/>
      <c r="AT260" s="3"/>
      <c r="AU260" s="34"/>
      <c r="AZ260" s="5"/>
      <c r="BA260" s="5"/>
      <c r="BB260" s="3"/>
      <c r="BC260" s="34"/>
      <c r="BH260" s="5"/>
      <c r="BI260" s="5"/>
      <c r="BJ260" s="3"/>
      <c r="BK260" s="34"/>
      <c r="BP260" s="5"/>
      <c r="BQ260" s="5"/>
      <c r="BR260" s="3"/>
      <c r="BS260" s="34"/>
      <c r="BX260" s="5"/>
      <c r="BY260" s="5"/>
      <c r="BZ260" s="3"/>
      <c r="CA260" s="34"/>
      <c r="CF260" s="5"/>
      <c r="CH260" s="3"/>
      <c r="CI260" s="34"/>
      <c r="CN260" s="5"/>
      <c r="CO260" s="5"/>
      <c r="CP260" s="3"/>
      <c r="CQ260" s="34"/>
      <c r="CV260" s="5"/>
      <c r="CW260" s="5"/>
      <c r="CX260" s="3"/>
      <c r="CY260" s="34"/>
      <c r="DD260" s="5"/>
      <c r="DE260" s="5"/>
      <c r="DF260" s="3"/>
      <c r="DG260" s="34"/>
      <c r="DL260" s="5"/>
      <c r="DM260" s="5"/>
      <c r="DN260" s="3"/>
      <c r="DO260" s="34"/>
      <c r="DT260" s="5"/>
      <c r="DU260" s="5"/>
      <c r="DV260" s="3"/>
      <c r="DW260" s="34"/>
      <c r="EB260" s="5"/>
      <c r="EC260" s="5"/>
      <c r="ED260" s="3"/>
      <c r="EE260" s="34"/>
      <c r="EJ260" s="5"/>
      <c r="EK260" s="5"/>
      <c r="EL260" s="3"/>
      <c r="EM260" s="34"/>
      <c r="ER260" s="5"/>
      <c r="ES260" s="5"/>
      <c r="ET260" s="3"/>
      <c r="EU260" s="34"/>
      <c r="EZ260" s="5"/>
      <c r="FA260" s="5"/>
      <c r="FB260" s="3"/>
      <c r="FC260" s="34"/>
      <c r="FH260" s="5"/>
      <c r="FJ260" s="3"/>
      <c r="FK260" s="34"/>
      <c r="FP260" s="5"/>
      <c r="FQ260" s="5"/>
      <c r="FR260" s="3"/>
      <c r="FS260" s="34"/>
      <c r="FX260" s="5"/>
      <c r="FY260" s="5"/>
      <c r="FZ260" s="3"/>
      <c r="GA260" s="34"/>
      <c r="GF260" s="5"/>
      <c r="GG260" s="5"/>
      <c r="GH260" s="3"/>
      <c r="GI260" s="34"/>
      <c r="GN260" s="5"/>
      <c r="GO260" s="5"/>
      <c r="GP260" s="3"/>
      <c r="GQ260" s="34"/>
      <c r="GV260" s="5"/>
      <c r="GW260" s="5"/>
      <c r="GX260" s="3"/>
      <c r="GY260" s="34"/>
      <c r="HD260" s="5"/>
      <c r="HE260" s="5"/>
      <c r="HF260" s="3"/>
      <c r="HG260" s="34"/>
      <c r="HL260" s="5"/>
      <c r="HM260" s="5"/>
      <c r="HN260" s="3"/>
      <c r="HO260" s="34"/>
      <c r="HT260" s="5"/>
      <c r="HU260" s="5"/>
      <c r="HV260" s="3"/>
      <c r="HW260" s="34"/>
      <c r="IB260" s="5"/>
      <c r="IC260" s="5"/>
      <c r="ID260" s="3"/>
      <c r="IE260" s="34"/>
      <c r="IJ260" s="5"/>
    </row>
    <row r="261" spans="6:244" s="1" customFormat="1" ht="13.5">
      <c r="F261" s="3"/>
      <c r="G261" s="34"/>
      <c r="L261" s="5"/>
      <c r="M261" s="5"/>
      <c r="N261" s="3"/>
      <c r="O261" s="34"/>
      <c r="T261" s="5"/>
      <c r="U261" s="5"/>
      <c r="V261" s="3"/>
      <c r="W261" s="34"/>
      <c r="AB261" s="5"/>
      <c r="AC261" s="5"/>
      <c r="AD261" s="3"/>
      <c r="AE261" s="34"/>
      <c r="AJ261" s="5"/>
      <c r="AK261" s="5"/>
      <c r="AL261" s="3"/>
      <c r="AM261" s="34"/>
      <c r="AR261" s="5"/>
      <c r="AS261" s="5"/>
      <c r="AT261" s="3"/>
      <c r="AU261" s="34"/>
      <c r="AZ261" s="5"/>
      <c r="BA261" s="5"/>
      <c r="BB261" s="3"/>
      <c r="BC261" s="34"/>
      <c r="BH261" s="5"/>
      <c r="BI261" s="5"/>
      <c r="BJ261" s="3"/>
      <c r="BK261" s="34"/>
      <c r="BP261" s="5"/>
      <c r="BQ261" s="5"/>
      <c r="BR261" s="3"/>
      <c r="BS261" s="34"/>
      <c r="BX261" s="5"/>
      <c r="BY261" s="5"/>
      <c r="BZ261" s="3"/>
      <c r="CA261" s="34"/>
      <c r="CF261" s="5"/>
      <c r="CH261" s="3"/>
      <c r="CI261" s="34"/>
      <c r="CN261" s="5"/>
      <c r="CO261" s="5"/>
      <c r="CP261" s="3"/>
      <c r="CQ261" s="34"/>
      <c r="CV261" s="5"/>
      <c r="CW261" s="5"/>
      <c r="CX261" s="3"/>
      <c r="CY261" s="34"/>
      <c r="DD261" s="5"/>
      <c r="DE261" s="5"/>
      <c r="DF261" s="3"/>
      <c r="DG261" s="34"/>
      <c r="DL261" s="5"/>
      <c r="DM261" s="5"/>
      <c r="DN261" s="3"/>
      <c r="DO261" s="34"/>
      <c r="DT261" s="5"/>
      <c r="DU261" s="5"/>
      <c r="DV261" s="3"/>
      <c r="DW261" s="34"/>
      <c r="EB261" s="5"/>
      <c r="EC261" s="5"/>
      <c r="ED261" s="3"/>
      <c r="EE261" s="34"/>
      <c r="EJ261" s="5"/>
      <c r="EK261" s="5"/>
      <c r="EL261" s="3"/>
      <c r="EM261" s="34"/>
      <c r="ER261" s="5"/>
      <c r="ES261" s="5"/>
      <c r="ET261" s="3"/>
      <c r="EU261" s="34"/>
      <c r="EZ261" s="5"/>
      <c r="FA261" s="5"/>
      <c r="FB261" s="3"/>
      <c r="FC261" s="34"/>
      <c r="FH261" s="5"/>
      <c r="FJ261" s="3"/>
      <c r="FK261" s="34"/>
      <c r="FP261" s="5"/>
      <c r="FQ261" s="5"/>
      <c r="FR261" s="3"/>
      <c r="FS261" s="34"/>
      <c r="FX261" s="5"/>
      <c r="FY261" s="5"/>
      <c r="FZ261" s="3"/>
      <c r="GA261" s="34"/>
      <c r="GF261" s="5"/>
      <c r="GG261" s="5"/>
      <c r="GH261" s="3"/>
      <c r="GI261" s="34"/>
      <c r="GN261" s="5"/>
      <c r="GO261" s="5"/>
      <c r="GP261" s="3"/>
      <c r="GQ261" s="34"/>
      <c r="GV261" s="5"/>
      <c r="GW261" s="5"/>
      <c r="GX261" s="3"/>
      <c r="GY261" s="34"/>
      <c r="HD261" s="5"/>
      <c r="HE261" s="5"/>
      <c r="HF261" s="3"/>
      <c r="HG261" s="34"/>
      <c r="HL261" s="5"/>
      <c r="HM261" s="5"/>
      <c r="HN261" s="3"/>
      <c r="HO261" s="34"/>
      <c r="HT261" s="5"/>
      <c r="HU261" s="5"/>
      <c r="HV261" s="3"/>
      <c r="HW261" s="34"/>
      <c r="IB261" s="5"/>
      <c r="IC261" s="5"/>
      <c r="ID261" s="3"/>
      <c r="IE261" s="34"/>
      <c r="IJ261" s="5"/>
    </row>
    <row r="262" spans="6:244" s="1" customFormat="1" ht="13.5">
      <c r="F262" s="3"/>
      <c r="G262" s="34"/>
      <c r="L262" s="5"/>
      <c r="M262" s="5"/>
      <c r="N262" s="3"/>
      <c r="O262" s="34"/>
      <c r="T262" s="5"/>
      <c r="U262" s="5"/>
      <c r="V262" s="3"/>
      <c r="W262" s="34"/>
      <c r="AB262" s="5"/>
      <c r="AC262" s="5"/>
      <c r="AD262" s="3"/>
      <c r="AE262" s="34"/>
      <c r="AJ262" s="5"/>
      <c r="AK262" s="5"/>
      <c r="AL262" s="3"/>
      <c r="AM262" s="34"/>
      <c r="AR262" s="5"/>
      <c r="AS262" s="5"/>
      <c r="AT262" s="3"/>
      <c r="AU262" s="34"/>
      <c r="AZ262" s="5"/>
      <c r="BA262" s="5"/>
      <c r="BB262" s="3"/>
      <c r="BC262" s="34"/>
      <c r="BH262" s="5"/>
      <c r="BI262" s="5"/>
      <c r="BJ262" s="3"/>
      <c r="BK262" s="34"/>
      <c r="BP262" s="5"/>
      <c r="BQ262" s="5"/>
      <c r="BR262" s="3"/>
      <c r="BS262" s="34"/>
      <c r="BX262" s="5"/>
      <c r="BY262" s="5"/>
      <c r="BZ262" s="3"/>
      <c r="CA262" s="34"/>
      <c r="CF262" s="5"/>
      <c r="CH262" s="3"/>
      <c r="CI262" s="34"/>
      <c r="CN262" s="5"/>
      <c r="CO262" s="5"/>
      <c r="CP262" s="3"/>
      <c r="CQ262" s="34"/>
      <c r="CV262" s="5"/>
      <c r="CW262" s="5"/>
      <c r="CX262" s="3"/>
      <c r="CY262" s="34"/>
      <c r="DD262" s="5"/>
      <c r="DE262" s="5"/>
      <c r="DF262" s="3"/>
      <c r="DG262" s="34"/>
      <c r="DL262" s="5"/>
      <c r="DM262" s="5"/>
      <c r="DN262" s="3"/>
      <c r="DO262" s="34"/>
      <c r="DT262" s="5"/>
      <c r="DU262" s="5"/>
      <c r="DV262" s="3"/>
      <c r="DW262" s="34"/>
      <c r="EB262" s="5"/>
      <c r="EC262" s="5"/>
      <c r="ED262" s="3"/>
      <c r="EE262" s="34"/>
      <c r="EJ262" s="5"/>
      <c r="EK262" s="5"/>
      <c r="EL262" s="3"/>
      <c r="EM262" s="34"/>
      <c r="ER262" s="5"/>
      <c r="ES262" s="5"/>
      <c r="ET262" s="3"/>
      <c r="EU262" s="34"/>
      <c r="EZ262" s="5"/>
      <c r="FA262" s="5"/>
      <c r="FB262" s="3"/>
      <c r="FC262" s="34"/>
      <c r="FH262" s="5"/>
      <c r="FJ262" s="3"/>
      <c r="FK262" s="34"/>
      <c r="FP262" s="5"/>
      <c r="FQ262" s="5"/>
      <c r="FR262" s="3"/>
      <c r="FS262" s="34"/>
      <c r="FX262" s="5"/>
      <c r="FY262" s="5"/>
      <c r="FZ262" s="3"/>
      <c r="GA262" s="34"/>
      <c r="GF262" s="5"/>
      <c r="GG262" s="5"/>
      <c r="GH262" s="3"/>
      <c r="GI262" s="34"/>
      <c r="GN262" s="5"/>
      <c r="GO262" s="5"/>
      <c r="GP262" s="3"/>
      <c r="GQ262" s="34"/>
      <c r="GV262" s="5"/>
      <c r="GW262" s="5"/>
      <c r="GX262" s="3"/>
      <c r="GY262" s="34"/>
      <c r="HD262" s="5"/>
      <c r="HE262" s="5"/>
      <c r="HF262" s="3"/>
      <c r="HG262" s="34"/>
      <c r="HL262" s="5"/>
      <c r="HM262" s="5"/>
      <c r="HN262" s="3"/>
      <c r="HO262" s="34"/>
      <c r="HT262" s="5"/>
      <c r="HU262" s="5"/>
      <c r="HV262" s="3"/>
      <c r="HW262" s="34"/>
      <c r="IB262" s="5"/>
      <c r="IC262" s="5"/>
      <c r="ID262" s="3"/>
      <c r="IE262" s="34"/>
      <c r="IJ262" s="5"/>
    </row>
    <row r="263" spans="6:244" s="1" customFormat="1" ht="13.5">
      <c r="F263" s="3"/>
      <c r="G263" s="34"/>
      <c r="L263" s="5"/>
      <c r="M263" s="5"/>
      <c r="N263" s="3"/>
      <c r="O263" s="34"/>
      <c r="T263" s="5"/>
      <c r="U263" s="5"/>
      <c r="V263" s="3"/>
      <c r="W263" s="34"/>
      <c r="AB263" s="5"/>
      <c r="AC263" s="5"/>
      <c r="AD263" s="3"/>
      <c r="AE263" s="34"/>
      <c r="AJ263" s="5"/>
      <c r="AK263" s="5"/>
      <c r="AL263" s="3"/>
      <c r="AM263" s="34"/>
      <c r="AR263" s="5"/>
      <c r="AS263" s="5"/>
      <c r="AT263" s="3"/>
      <c r="AU263" s="34"/>
      <c r="AZ263" s="5"/>
      <c r="BA263" s="5"/>
      <c r="BB263" s="3"/>
      <c r="BC263" s="34"/>
      <c r="BH263" s="5"/>
      <c r="BI263" s="5"/>
      <c r="BJ263" s="3"/>
      <c r="BK263" s="34"/>
      <c r="BP263" s="5"/>
      <c r="BQ263" s="5"/>
      <c r="BR263" s="3"/>
      <c r="BS263" s="34"/>
      <c r="BX263" s="5"/>
      <c r="BY263" s="5"/>
      <c r="BZ263" s="3"/>
      <c r="CA263" s="34"/>
      <c r="CF263" s="5"/>
      <c r="CH263" s="3"/>
      <c r="CI263" s="34"/>
      <c r="CN263" s="5"/>
      <c r="CO263" s="5"/>
      <c r="CP263" s="3"/>
      <c r="CQ263" s="34"/>
      <c r="CV263" s="5"/>
      <c r="CW263" s="5"/>
      <c r="CX263" s="3"/>
      <c r="CY263" s="34"/>
      <c r="DD263" s="5"/>
      <c r="DE263" s="5"/>
      <c r="DF263" s="3"/>
      <c r="DG263" s="34"/>
      <c r="DL263" s="5"/>
      <c r="DM263" s="5"/>
      <c r="DN263" s="3"/>
      <c r="DO263" s="34"/>
      <c r="DT263" s="5"/>
      <c r="DU263" s="5"/>
      <c r="DV263" s="3"/>
      <c r="DW263" s="34"/>
      <c r="EB263" s="5"/>
      <c r="EC263" s="5"/>
      <c r="ED263" s="3"/>
      <c r="EE263" s="34"/>
      <c r="EJ263" s="5"/>
      <c r="EK263" s="5"/>
      <c r="EL263" s="3"/>
      <c r="EM263" s="34"/>
      <c r="ER263" s="5"/>
      <c r="ES263" s="5"/>
      <c r="ET263" s="3"/>
      <c r="EU263" s="34"/>
      <c r="EZ263" s="5"/>
      <c r="FA263" s="5"/>
      <c r="FB263" s="3"/>
      <c r="FC263" s="34"/>
      <c r="FH263" s="5"/>
      <c r="FJ263" s="3"/>
      <c r="FK263" s="34"/>
      <c r="FP263" s="5"/>
      <c r="FQ263" s="5"/>
      <c r="FR263" s="3"/>
      <c r="FS263" s="34"/>
      <c r="FX263" s="5"/>
      <c r="FY263" s="5"/>
      <c r="FZ263" s="3"/>
      <c r="GA263" s="34"/>
      <c r="GF263" s="5"/>
      <c r="GG263" s="5"/>
      <c r="GH263" s="3"/>
      <c r="GI263" s="34"/>
      <c r="GN263" s="5"/>
      <c r="GO263" s="5"/>
      <c r="GP263" s="3"/>
      <c r="GQ263" s="34"/>
      <c r="GV263" s="5"/>
      <c r="GW263" s="5"/>
      <c r="GX263" s="3"/>
      <c r="GY263" s="34"/>
      <c r="HD263" s="5"/>
      <c r="HE263" s="5"/>
      <c r="HF263" s="3"/>
      <c r="HG263" s="34"/>
      <c r="HL263" s="5"/>
      <c r="HM263" s="5"/>
      <c r="HN263" s="3"/>
      <c r="HO263" s="34"/>
      <c r="HT263" s="5"/>
      <c r="HU263" s="5"/>
      <c r="HV263" s="3"/>
      <c r="HW263" s="34"/>
      <c r="IB263" s="5"/>
      <c r="IC263" s="5"/>
      <c r="ID263" s="3"/>
      <c r="IE263" s="34"/>
      <c r="IJ263" s="5"/>
    </row>
    <row r="264" spans="6:244" s="1" customFormat="1" ht="13.5">
      <c r="F264" s="3"/>
      <c r="G264" s="34"/>
      <c r="L264" s="5"/>
      <c r="M264" s="5"/>
      <c r="N264" s="3"/>
      <c r="O264" s="34"/>
      <c r="T264" s="5"/>
      <c r="U264" s="5"/>
      <c r="V264" s="3"/>
      <c r="W264" s="34"/>
      <c r="AB264" s="5"/>
      <c r="AC264" s="5"/>
      <c r="AD264" s="3"/>
      <c r="AE264" s="34"/>
      <c r="AJ264" s="5"/>
      <c r="AK264" s="5"/>
      <c r="AL264" s="3"/>
      <c r="AM264" s="34"/>
      <c r="AR264" s="5"/>
      <c r="AS264" s="5"/>
      <c r="AT264" s="3"/>
      <c r="AU264" s="34"/>
      <c r="AZ264" s="5"/>
      <c r="BA264" s="5"/>
      <c r="BB264" s="3"/>
      <c r="BC264" s="34"/>
      <c r="BH264" s="5"/>
      <c r="BI264" s="5"/>
      <c r="BJ264" s="3"/>
      <c r="BK264" s="34"/>
      <c r="BP264" s="5"/>
      <c r="BQ264" s="5"/>
      <c r="BR264" s="3"/>
      <c r="BS264" s="34"/>
      <c r="BX264" s="5"/>
      <c r="BY264" s="5"/>
      <c r="BZ264" s="3"/>
      <c r="CA264" s="34"/>
      <c r="CF264" s="5"/>
      <c r="CH264" s="3"/>
      <c r="CI264" s="34"/>
      <c r="CN264" s="5"/>
      <c r="CO264" s="5"/>
      <c r="CP264" s="3"/>
      <c r="CQ264" s="34"/>
      <c r="CV264" s="5"/>
      <c r="CW264" s="5"/>
      <c r="CX264" s="3"/>
      <c r="CY264" s="34"/>
      <c r="DD264" s="5"/>
      <c r="DE264" s="5"/>
      <c r="DF264" s="3"/>
      <c r="DG264" s="34"/>
      <c r="DL264" s="5"/>
      <c r="DM264" s="5"/>
      <c r="DN264" s="3"/>
      <c r="DO264" s="34"/>
      <c r="DT264" s="5"/>
      <c r="DU264" s="5"/>
      <c r="DV264" s="3"/>
      <c r="DW264" s="34"/>
      <c r="EB264" s="5"/>
      <c r="EC264" s="5"/>
      <c r="ED264" s="3"/>
      <c r="EE264" s="34"/>
      <c r="EJ264" s="5"/>
      <c r="EK264" s="5"/>
      <c r="EL264" s="3"/>
      <c r="EM264" s="34"/>
      <c r="ER264" s="5"/>
      <c r="ES264" s="5"/>
      <c r="ET264" s="3"/>
      <c r="EU264" s="34"/>
      <c r="EZ264" s="5"/>
      <c r="FA264" s="5"/>
      <c r="FB264" s="3"/>
      <c r="FC264" s="34"/>
      <c r="FH264" s="5"/>
      <c r="FJ264" s="3"/>
      <c r="FK264" s="34"/>
      <c r="FP264" s="5"/>
      <c r="FQ264" s="5"/>
      <c r="FR264" s="3"/>
      <c r="FS264" s="34"/>
      <c r="FX264" s="5"/>
      <c r="FY264" s="5"/>
      <c r="FZ264" s="3"/>
      <c r="GA264" s="34"/>
      <c r="GF264" s="5"/>
      <c r="GG264" s="5"/>
      <c r="GH264" s="3"/>
      <c r="GI264" s="34"/>
      <c r="GN264" s="5"/>
      <c r="GO264" s="5"/>
      <c r="GP264" s="3"/>
      <c r="GQ264" s="34"/>
      <c r="GV264" s="5"/>
      <c r="GW264" s="5"/>
      <c r="GX264" s="3"/>
      <c r="GY264" s="34"/>
      <c r="HD264" s="5"/>
      <c r="HE264" s="5"/>
      <c r="HF264" s="3"/>
      <c r="HG264" s="34"/>
      <c r="HL264" s="5"/>
      <c r="HM264" s="5"/>
      <c r="HN264" s="3"/>
      <c r="HO264" s="34"/>
      <c r="HT264" s="5"/>
      <c r="HU264" s="5"/>
      <c r="HV264" s="3"/>
      <c r="HW264" s="34"/>
      <c r="IB264" s="5"/>
      <c r="IC264" s="5"/>
      <c r="ID264" s="3"/>
      <c r="IE264" s="34"/>
      <c r="IJ264" s="5"/>
    </row>
    <row r="265" spans="6:244" s="1" customFormat="1" ht="13.5">
      <c r="F265" s="3"/>
      <c r="G265" s="34"/>
      <c r="L265" s="5"/>
      <c r="M265" s="5"/>
      <c r="N265" s="3"/>
      <c r="O265" s="34"/>
      <c r="T265" s="5"/>
      <c r="U265" s="5"/>
      <c r="V265" s="3"/>
      <c r="W265" s="34"/>
      <c r="AB265" s="5"/>
      <c r="AC265" s="5"/>
      <c r="AD265" s="3"/>
      <c r="AE265" s="34"/>
      <c r="AJ265" s="5"/>
      <c r="AK265" s="5"/>
      <c r="AL265" s="3"/>
      <c r="AM265" s="34"/>
      <c r="AR265" s="5"/>
      <c r="AS265" s="5"/>
      <c r="AT265" s="3"/>
      <c r="AU265" s="34"/>
      <c r="AZ265" s="5"/>
      <c r="BA265" s="5"/>
      <c r="BB265" s="3"/>
      <c r="BC265" s="34"/>
      <c r="BH265" s="5"/>
      <c r="BI265" s="5"/>
      <c r="BJ265" s="3"/>
      <c r="BK265" s="34"/>
      <c r="BP265" s="5"/>
      <c r="BQ265" s="5"/>
      <c r="BR265" s="3"/>
      <c r="BS265" s="34"/>
      <c r="BX265" s="5"/>
      <c r="BY265" s="5"/>
      <c r="BZ265" s="3"/>
      <c r="CA265" s="34"/>
      <c r="CF265" s="5"/>
      <c r="CH265" s="3"/>
      <c r="CI265" s="34"/>
      <c r="CN265" s="5"/>
      <c r="CO265" s="5"/>
      <c r="CP265" s="3"/>
      <c r="CQ265" s="34"/>
      <c r="CV265" s="5"/>
      <c r="CW265" s="5"/>
      <c r="CX265" s="3"/>
      <c r="CY265" s="34"/>
      <c r="DD265" s="5"/>
      <c r="DE265" s="5"/>
      <c r="DF265" s="3"/>
      <c r="DG265" s="34"/>
      <c r="DL265" s="5"/>
      <c r="DM265" s="5"/>
      <c r="DN265" s="3"/>
      <c r="DO265" s="34"/>
      <c r="DT265" s="5"/>
      <c r="DU265" s="5"/>
      <c r="DV265" s="3"/>
      <c r="DW265" s="34"/>
      <c r="EB265" s="5"/>
      <c r="EC265" s="5"/>
      <c r="ED265" s="3"/>
      <c r="EE265" s="34"/>
      <c r="EJ265" s="5"/>
      <c r="EK265" s="5"/>
      <c r="EL265" s="3"/>
      <c r="EM265" s="34"/>
      <c r="ER265" s="5"/>
      <c r="ES265" s="5"/>
      <c r="ET265" s="3"/>
      <c r="EU265" s="34"/>
      <c r="EZ265" s="5"/>
      <c r="FA265" s="5"/>
      <c r="FB265" s="3"/>
      <c r="FC265" s="34"/>
      <c r="FH265" s="5"/>
      <c r="FJ265" s="3"/>
      <c r="FK265" s="34"/>
      <c r="FP265" s="5"/>
      <c r="FQ265" s="5"/>
      <c r="FR265" s="3"/>
      <c r="FS265" s="34"/>
      <c r="FX265" s="5"/>
      <c r="FY265" s="5"/>
      <c r="FZ265" s="3"/>
      <c r="GA265" s="34"/>
      <c r="GF265" s="5"/>
      <c r="GG265" s="5"/>
      <c r="GH265" s="3"/>
      <c r="GI265" s="34"/>
      <c r="GN265" s="5"/>
      <c r="GO265" s="5"/>
      <c r="GP265" s="3"/>
      <c r="GQ265" s="34"/>
      <c r="GV265" s="5"/>
      <c r="GW265" s="5"/>
      <c r="GX265" s="3"/>
      <c r="GY265" s="34"/>
      <c r="HD265" s="5"/>
      <c r="HE265" s="5"/>
      <c r="HF265" s="3"/>
      <c r="HG265" s="34"/>
      <c r="HL265" s="5"/>
      <c r="HM265" s="5"/>
      <c r="HN265" s="3"/>
      <c r="HO265" s="34"/>
      <c r="HT265" s="5"/>
      <c r="HU265" s="5"/>
      <c r="HV265" s="3"/>
      <c r="HW265" s="34"/>
      <c r="IB265" s="5"/>
      <c r="IC265" s="5"/>
      <c r="ID265" s="3"/>
      <c r="IE265" s="34"/>
      <c r="IJ265" s="5"/>
    </row>
    <row r="266" spans="6:244" s="1" customFormat="1" ht="13.5">
      <c r="F266" s="3"/>
      <c r="G266" s="34"/>
      <c r="L266" s="5"/>
      <c r="M266" s="5"/>
      <c r="N266" s="3"/>
      <c r="O266" s="34"/>
      <c r="T266" s="5"/>
      <c r="U266" s="5"/>
      <c r="V266" s="3"/>
      <c r="W266" s="34"/>
      <c r="AB266" s="5"/>
      <c r="AC266" s="5"/>
      <c r="AD266" s="3"/>
      <c r="AE266" s="34"/>
      <c r="AJ266" s="5"/>
      <c r="AK266" s="5"/>
      <c r="AL266" s="3"/>
      <c r="AM266" s="34"/>
      <c r="AR266" s="5"/>
      <c r="AS266" s="5"/>
      <c r="AT266" s="3"/>
      <c r="AU266" s="34"/>
      <c r="AZ266" s="5"/>
      <c r="BA266" s="5"/>
      <c r="BB266" s="3"/>
      <c r="BC266" s="34"/>
      <c r="BH266" s="5"/>
      <c r="BI266" s="5"/>
      <c r="BJ266" s="3"/>
      <c r="BK266" s="34"/>
      <c r="BP266" s="5"/>
      <c r="BQ266" s="5"/>
      <c r="BR266" s="3"/>
      <c r="BS266" s="34"/>
      <c r="BX266" s="5"/>
      <c r="BY266" s="5"/>
      <c r="BZ266" s="3"/>
      <c r="CA266" s="34"/>
      <c r="CF266" s="5"/>
      <c r="CH266" s="3"/>
      <c r="CI266" s="34"/>
      <c r="CN266" s="5"/>
      <c r="CO266" s="5"/>
      <c r="CP266" s="3"/>
      <c r="CQ266" s="34"/>
      <c r="CV266" s="5"/>
      <c r="CW266" s="5"/>
      <c r="CX266" s="3"/>
      <c r="CY266" s="34"/>
      <c r="DD266" s="5"/>
      <c r="DE266" s="5"/>
      <c r="DF266" s="3"/>
      <c r="DG266" s="34"/>
      <c r="DL266" s="5"/>
      <c r="DM266" s="5"/>
      <c r="DN266" s="3"/>
      <c r="DO266" s="34"/>
      <c r="DT266" s="5"/>
      <c r="DU266" s="5"/>
      <c r="DV266" s="3"/>
      <c r="DW266" s="34"/>
      <c r="EB266" s="5"/>
      <c r="EC266" s="5"/>
      <c r="ED266" s="3"/>
      <c r="EE266" s="34"/>
      <c r="EJ266" s="5"/>
      <c r="EK266" s="5"/>
      <c r="EL266" s="3"/>
      <c r="EM266" s="34"/>
      <c r="ER266" s="5"/>
      <c r="ES266" s="5"/>
      <c r="ET266" s="3"/>
      <c r="EU266" s="34"/>
      <c r="EZ266" s="5"/>
      <c r="FA266" s="5"/>
      <c r="FB266" s="3"/>
      <c r="FC266" s="34"/>
      <c r="FH266" s="5"/>
      <c r="FJ266" s="3"/>
      <c r="FK266" s="34"/>
      <c r="FP266" s="5"/>
      <c r="FQ266" s="5"/>
      <c r="FR266" s="3"/>
      <c r="FS266" s="34"/>
      <c r="FX266" s="5"/>
      <c r="FY266" s="5"/>
      <c r="FZ266" s="3"/>
      <c r="GA266" s="34"/>
      <c r="GF266" s="5"/>
      <c r="GG266" s="5"/>
      <c r="GH266" s="3"/>
      <c r="GI266" s="34"/>
      <c r="GN266" s="5"/>
      <c r="GO266" s="5"/>
      <c r="GP266" s="3"/>
      <c r="GQ266" s="34"/>
      <c r="GV266" s="5"/>
      <c r="GW266" s="5"/>
      <c r="GX266" s="3"/>
      <c r="GY266" s="34"/>
      <c r="HD266" s="5"/>
      <c r="HE266" s="5"/>
      <c r="HF266" s="3"/>
      <c r="HG266" s="34"/>
      <c r="HL266" s="5"/>
      <c r="HM266" s="5"/>
      <c r="HN266" s="3"/>
      <c r="HO266" s="34"/>
      <c r="HT266" s="5"/>
      <c r="HU266" s="5"/>
      <c r="HV266" s="3"/>
      <c r="HW266" s="34"/>
      <c r="IB266" s="5"/>
      <c r="IC266" s="5"/>
      <c r="ID266" s="3"/>
      <c r="IE266" s="34"/>
      <c r="IJ266" s="5"/>
    </row>
    <row r="267" spans="6:244" s="1" customFormat="1" ht="13.5">
      <c r="F267" s="3"/>
      <c r="G267" s="34"/>
      <c r="L267" s="5"/>
      <c r="M267" s="5"/>
      <c r="N267" s="3"/>
      <c r="O267" s="34"/>
      <c r="T267" s="5"/>
      <c r="U267" s="5"/>
      <c r="V267" s="3"/>
      <c r="W267" s="34"/>
      <c r="AB267" s="5"/>
      <c r="AC267" s="5"/>
      <c r="AD267" s="3"/>
      <c r="AE267" s="34"/>
      <c r="AJ267" s="5"/>
      <c r="AK267" s="5"/>
      <c r="AL267" s="3"/>
      <c r="AM267" s="34"/>
      <c r="AR267" s="5"/>
      <c r="AS267" s="5"/>
      <c r="AT267" s="3"/>
      <c r="AU267" s="34"/>
      <c r="AZ267" s="5"/>
      <c r="BA267" s="5"/>
      <c r="BB267" s="3"/>
      <c r="BC267" s="34"/>
      <c r="BH267" s="5"/>
      <c r="BI267" s="5"/>
      <c r="BJ267" s="3"/>
      <c r="BK267" s="34"/>
      <c r="BP267" s="5"/>
      <c r="BQ267" s="5"/>
      <c r="BR267" s="3"/>
      <c r="BS267" s="34"/>
      <c r="BX267" s="5"/>
      <c r="BY267" s="5"/>
      <c r="BZ267" s="3"/>
      <c r="CA267" s="34"/>
      <c r="CF267" s="5"/>
      <c r="CH267" s="3"/>
      <c r="CI267" s="34"/>
      <c r="CN267" s="5"/>
      <c r="CO267" s="5"/>
      <c r="CP267" s="3"/>
      <c r="CQ267" s="34"/>
      <c r="CV267" s="5"/>
      <c r="CW267" s="5"/>
      <c r="CX267" s="3"/>
      <c r="CY267" s="34"/>
      <c r="DD267" s="5"/>
      <c r="DE267" s="5"/>
      <c r="DF267" s="3"/>
      <c r="DG267" s="34"/>
      <c r="DL267" s="5"/>
      <c r="DM267" s="5"/>
      <c r="DN267" s="3"/>
      <c r="DO267" s="34"/>
      <c r="DT267" s="5"/>
      <c r="DU267" s="5"/>
      <c r="DV267" s="3"/>
      <c r="DW267" s="34"/>
      <c r="EB267" s="5"/>
      <c r="EC267" s="5"/>
      <c r="ED267" s="3"/>
      <c r="EE267" s="34"/>
      <c r="EJ267" s="5"/>
      <c r="EK267" s="5"/>
      <c r="EL267" s="3"/>
      <c r="EM267" s="34"/>
      <c r="ER267" s="5"/>
      <c r="ES267" s="5"/>
      <c r="ET267" s="3"/>
      <c r="EU267" s="34"/>
      <c r="EZ267" s="5"/>
      <c r="FA267" s="5"/>
      <c r="FB267" s="3"/>
      <c r="FC267" s="34"/>
      <c r="FH267" s="5"/>
      <c r="FJ267" s="3"/>
      <c r="FK267" s="34"/>
      <c r="FP267" s="5"/>
      <c r="FQ267" s="5"/>
      <c r="FR267" s="3"/>
      <c r="FS267" s="34"/>
      <c r="FX267" s="5"/>
      <c r="FY267" s="5"/>
      <c r="FZ267" s="3"/>
      <c r="GA267" s="34"/>
      <c r="GF267" s="5"/>
      <c r="GG267" s="5"/>
      <c r="GH267" s="3"/>
      <c r="GI267" s="34"/>
      <c r="GN267" s="5"/>
      <c r="GO267" s="5"/>
      <c r="GP267" s="3"/>
      <c r="GQ267" s="34"/>
      <c r="GV267" s="5"/>
      <c r="GW267" s="5"/>
      <c r="GX267" s="3"/>
      <c r="GY267" s="34"/>
      <c r="HD267" s="5"/>
      <c r="HE267" s="5"/>
      <c r="HF267" s="3"/>
      <c r="HG267" s="34"/>
      <c r="HL267" s="5"/>
      <c r="HM267" s="5"/>
      <c r="HN267" s="3"/>
      <c r="HO267" s="34"/>
      <c r="HT267" s="5"/>
      <c r="HU267" s="5"/>
      <c r="HV267" s="3"/>
      <c r="HW267" s="34"/>
      <c r="IB267" s="5"/>
      <c r="IC267" s="5"/>
      <c r="ID267" s="3"/>
      <c r="IE267" s="34"/>
      <c r="IJ267" s="5"/>
    </row>
    <row r="268" spans="6:244" s="1" customFormat="1" ht="13.5">
      <c r="F268" s="3"/>
      <c r="G268" s="34"/>
      <c r="L268" s="5"/>
      <c r="M268" s="5"/>
      <c r="N268" s="3"/>
      <c r="O268" s="34"/>
      <c r="T268" s="5"/>
      <c r="U268" s="5"/>
      <c r="V268" s="3"/>
      <c r="W268" s="34"/>
      <c r="AB268" s="5"/>
      <c r="AC268" s="5"/>
      <c r="AD268" s="3"/>
      <c r="AE268" s="34"/>
      <c r="AJ268" s="5"/>
      <c r="AK268" s="5"/>
      <c r="AL268" s="3"/>
      <c r="AM268" s="34"/>
      <c r="AR268" s="5"/>
      <c r="AS268" s="5"/>
      <c r="AT268" s="3"/>
      <c r="AU268" s="34"/>
      <c r="AZ268" s="5"/>
      <c r="BA268" s="5"/>
      <c r="BB268" s="3"/>
      <c r="BC268" s="34"/>
      <c r="BH268" s="5"/>
      <c r="BI268" s="5"/>
      <c r="BJ268" s="3"/>
      <c r="BK268" s="34"/>
      <c r="BP268" s="5"/>
      <c r="BQ268" s="5"/>
      <c r="BR268" s="3"/>
      <c r="BS268" s="34"/>
      <c r="BX268" s="5"/>
      <c r="BY268" s="5"/>
      <c r="BZ268" s="3"/>
      <c r="CA268" s="34"/>
      <c r="CF268" s="5"/>
      <c r="CH268" s="3"/>
      <c r="CI268" s="34"/>
      <c r="CN268" s="5"/>
      <c r="CO268" s="5"/>
      <c r="CP268" s="3"/>
      <c r="CQ268" s="34"/>
      <c r="CV268" s="5"/>
      <c r="CW268" s="5"/>
      <c r="CX268" s="3"/>
      <c r="CY268" s="34"/>
      <c r="DD268" s="5"/>
      <c r="DE268" s="5"/>
      <c r="DF268" s="3"/>
      <c r="DG268" s="34"/>
      <c r="DL268" s="5"/>
      <c r="DM268" s="5"/>
      <c r="DN268" s="3"/>
      <c r="DO268" s="34"/>
      <c r="DT268" s="5"/>
      <c r="DU268" s="5"/>
      <c r="DV268" s="3"/>
      <c r="DW268" s="34"/>
      <c r="EB268" s="5"/>
      <c r="EC268" s="5"/>
      <c r="ED268" s="3"/>
      <c r="EE268" s="34"/>
      <c r="EJ268" s="5"/>
      <c r="EK268" s="5"/>
      <c r="EL268" s="3"/>
      <c r="EM268" s="34"/>
      <c r="ER268" s="5"/>
      <c r="ES268" s="5"/>
      <c r="ET268" s="3"/>
      <c r="EU268" s="34"/>
      <c r="EZ268" s="5"/>
      <c r="FA268" s="5"/>
      <c r="FB268" s="3"/>
      <c r="FC268" s="34"/>
      <c r="FH268" s="5"/>
      <c r="FJ268" s="3"/>
      <c r="FK268" s="34"/>
      <c r="FP268" s="5"/>
      <c r="FQ268" s="5"/>
      <c r="FR268" s="3"/>
      <c r="FS268" s="34"/>
      <c r="FX268" s="5"/>
      <c r="FY268" s="5"/>
      <c r="FZ268" s="3"/>
      <c r="GA268" s="34"/>
      <c r="GF268" s="5"/>
      <c r="GG268" s="5"/>
      <c r="GH268" s="3"/>
      <c r="GI268" s="34"/>
      <c r="GN268" s="5"/>
      <c r="GO268" s="5"/>
      <c r="GP268" s="3"/>
      <c r="GQ268" s="34"/>
      <c r="GV268" s="5"/>
      <c r="GW268" s="5"/>
      <c r="GX268" s="3"/>
      <c r="GY268" s="34"/>
      <c r="HD268" s="5"/>
      <c r="HE268" s="5"/>
      <c r="HF268" s="3"/>
      <c r="HG268" s="34"/>
      <c r="HL268" s="5"/>
      <c r="HM268" s="5"/>
      <c r="HN268" s="3"/>
      <c r="HO268" s="34"/>
      <c r="HT268" s="5"/>
      <c r="HU268" s="5"/>
      <c r="HV268" s="3"/>
      <c r="HW268" s="34"/>
      <c r="IB268" s="5"/>
      <c r="IC268" s="5"/>
      <c r="ID268" s="3"/>
      <c r="IE268" s="34"/>
      <c r="IJ268" s="5"/>
    </row>
    <row r="269" spans="6:244" s="1" customFormat="1" ht="13.5">
      <c r="F269" s="3"/>
      <c r="G269" s="34"/>
      <c r="L269" s="5"/>
      <c r="M269" s="5"/>
      <c r="N269" s="3"/>
      <c r="O269" s="34"/>
      <c r="T269" s="5"/>
      <c r="U269" s="5"/>
      <c r="V269" s="3"/>
      <c r="W269" s="34"/>
      <c r="AB269" s="5"/>
      <c r="AC269" s="5"/>
      <c r="AD269" s="3"/>
      <c r="AE269" s="34"/>
      <c r="AJ269" s="5"/>
      <c r="AK269" s="5"/>
      <c r="AL269" s="3"/>
      <c r="AM269" s="34"/>
      <c r="AR269" s="5"/>
      <c r="AS269" s="5"/>
      <c r="AT269" s="3"/>
      <c r="AU269" s="34"/>
      <c r="AZ269" s="5"/>
      <c r="BA269" s="5"/>
      <c r="BB269" s="3"/>
      <c r="BC269" s="34"/>
      <c r="BH269" s="5"/>
      <c r="BI269" s="5"/>
      <c r="BJ269" s="3"/>
      <c r="BK269" s="34"/>
      <c r="BP269" s="5"/>
      <c r="BQ269" s="5"/>
      <c r="BR269" s="3"/>
      <c r="BS269" s="34"/>
      <c r="BX269" s="5"/>
      <c r="BY269" s="5"/>
      <c r="BZ269" s="3"/>
      <c r="CA269" s="34"/>
      <c r="CF269" s="5"/>
      <c r="CH269" s="3"/>
      <c r="CI269" s="34"/>
      <c r="CN269" s="5"/>
      <c r="CO269" s="5"/>
      <c r="CP269" s="3"/>
      <c r="CQ269" s="34"/>
      <c r="CV269" s="5"/>
      <c r="CW269" s="5"/>
      <c r="CX269" s="3"/>
      <c r="CY269" s="34"/>
      <c r="DD269" s="5"/>
      <c r="DE269" s="5"/>
      <c r="DF269" s="3"/>
      <c r="DG269" s="34"/>
      <c r="DL269" s="5"/>
      <c r="DM269" s="5"/>
      <c r="DN269" s="3"/>
      <c r="DO269" s="34"/>
      <c r="DT269" s="5"/>
      <c r="DU269" s="5"/>
      <c r="DV269" s="3"/>
      <c r="DW269" s="34"/>
      <c r="EB269" s="5"/>
      <c r="EC269" s="5"/>
      <c r="ED269" s="3"/>
      <c r="EE269" s="34"/>
      <c r="EJ269" s="5"/>
      <c r="EK269" s="5"/>
      <c r="EL269" s="3"/>
      <c r="EM269" s="34"/>
      <c r="ER269" s="5"/>
      <c r="ES269" s="5"/>
      <c r="ET269" s="3"/>
      <c r="EU269" s="34"/>
      <c r="EZ269" s="5"/>
      <c r="FA269" s="5"/>
      <c r="FB269" s="3"/>
      <c r="FC269" s="34"/>
      <c r="FH269" s="5"/>
      <c r="FJ269" s="3"/>
      <c r="FK269" s="34"/>
      <c r="FP269" s="5"/>
      <c r="FQ269" s="5"/>
      <c r="FR269" s="3"/>
      <c r="FS269" s="34"/>
      <c r="FX269" s="5"/>
      <c r="FY269" s="5"/>
      <c r="FZ269" s="3"/>
      <c r="GA269" s="34"/>
      <c r="GF269" s="5"/>
      <c r="GG269" s="5"/>
      <c r="GH269" s="3"/>
      <c r="GI269" s="34"/>
      <c r="GN269" s="5"/>
      <c r="GO269" s="5"/>
      <c r="GP269" s="3"/>
      <c r="GQ269" s="34"/>
      <c r="GV269" s="5"/>
      <c r="GW269" s="5"/>
      <c r="GX269" s="3"/>
      <c r="GY269" s="34"/>
      <c r="HD269" s="5"/>
      <c r="HE269" s="5"/>
      <c r="HF269" s="3"/>
      <c r="HG269" s="34"/>
      <c r="HL269" s="5"/>
      <c r="HM269" s="5"/>
      <c r="HN269" s="3"/>
      <c r="HO269" s="34"/>
      <c r="HT269" s="5"/>
      <c r="HU269" s="5"/>
      <c r="HV269" s="3"/>
      <c r="HW269" s="34"/>
      <c r="IB269" s="5"/>
      <c r="IC269" s="5"/>
      <c r="ID269" s="3"/>
      <c r="IE269" s="34"/>
      <c r="IJ269" s="5"/>
    </row>
    <row r="270" spans="6:244" s="1" customFormat="1" ht="13.5">
      <c r="F270" s="3"/>
      <c r="G270" s="34"/>
      <c r="L270" s="5"/>
      <c r="M270" s="5"/>
      <c r="N270" s="3"/>
      <c r="O270" s="34"/>
      <c r="T270" s="5"/>
      <c r="U270" s="5"/>
      <c r="V270" s="3"/>
      <c r="W270" s="34"/>
      <c r="AB270" s="5"/>
      <c r="AC270" s="5"/>
      <c r="AD270" s="3"/>
      <c r="AE270" s="34"/>
      <c r="AJ270" s="5"/>
      <c r="AK270" s="5"/>
      <c r="AL270" s="3"/>
      <c r="AM270" s="34"/>
      <c r="AR270" s="5"/>
      <c r="AS270" s="5"/>
      <c r="AT270" s="3"/>
      <c r="AU270" s="34"/>
      <c r="AZ270" s="5"/>
      <c r="BA270" s="5"/>
      <c r="BB270" s="3"/>
      <c r="BC270" s="34"/>
      <c r="BH270" s="5"/>
      <c r="BI270" s="5"/>
      <c r="BJ270" s="3"/>
      <c r="BK270" s="34"/>
      <c r="BP270" s="5"/>
      <c r="BQ270" s="5"/>
      <c r="BR270" s="3"/>
      <c r="BS270" s="34"/>
      <c r="BX270" s="5"/>
      <c r="BY270" s="5"/>
      <c r="BZ270" s="3"/>
      <c r="CA270" s="34"/>
      <c r="CF270" s="5"/>
      <c r="CH270" s="3"/>
      <c r="CI270" s="34"/>
      <c r="CN270" s="5"/>
      <c r="CO270" s="5"/>
      <c r="CP270" s="3"/>
      <c r="CQ270" s="34"/>
      <c r="CV270" s="5"/>
      <c r="CW270" s="5"/>
      <c r="CX270" s="3"/>
      <c r="CY270" s="34"/>
      <c r="DD270" s="5"/>
      <c r="DE270" s="5"/>
      <c r="DF270" s="3"/>
      <c r="DG270" s="34"/>
      <c r="DL270" s="5"/>
      <c r="DM270" s="5"/>
      <c r="DN270" s="3"/>
      <c r="DO270" s="34"/>
      <c r="DT270" s="5"/>
      <c r="DU270" s="5"/>
      <c r="DV270" s="3"/>
      <c r="DW270" s="34"/>
      <c r="EB270" s="5"/>
      <c r="EC270" s="5"/>
      <c r="ED270" s="3"/>
      <c r="EE270" s="34"/>
      <c r="EJ270" s="5"/>
      <c r="EK270" s="5"/>
      <c r="EL270" s="3"/>
      <c r="EM270" s="34"/>
      <c r="ER270" s="5"/>
      <c r="ES270" s="5"/>
      <c r="ET270" s="3"/>
      <c r="EU270" s="34"/>
      <c r="EZ270" s="5"/>
      <c r="FA270" s="5"/>
      <c r="FB270" s="3"/>
      <c r="FC270" s="34"/>
      <c r="FH270" s="5"/>
      <c r="FJ270" s="3"/>
      <c r="FK270" s="34"/>
      <c r="FP270" s="5"/>
      <c r="FQ270" s="5"/>
      <c r="FR270" s="3"/>
      <c r="FS270" s="34"/>
      <c r="FX270" s="5"/>
      <c r="FY270" s="5"/>
      <c r="FZ270" s="3"/>
      <c r="GA270" s="34"/>
      <c r="GF270" s="5"/>
      <c r="GG270" s="5"/>
      <c r="GH270" s="3"/>
      <c r="GI270" s="34"/>
      <c r="GN270" s="5"/>
      <c r="GO270" s="5"/>
      <c r="GP270" s="3"/>
      <c r="GQ270" s="34"/>
      <c r="GV270" s="5"/>
      <c r="GW270" s="5"/>
      <c r="GX270" s="3"/>
      <c r="GY270" s="34"/>
      <c r="HD270" s="5"/>
      <c r="HE270" s="5"/>
      <c r="HF270" s="3"/>
      <c r="HG270" s="34"/>
      <c r="HL270" s="5"/>
      <c r="HM270" s="5"/>
      <c r="HN270" s="3"/>
      <c r="HO270" s="34"/>
      <c r="HT270" s="5"/>
      <c r="HU270" s="5"/>
      <c r="HV270" s="3"/>
      <c r="HW270" s="34"/>
      <c r="IB270" s="5"/>
      <c r="IC270" s="5"/>
      <c r="ID270" s="3"/>
      <c r="IE270" s="34"/>
      <c r="IJ270" s="5"/>
    </row>
    <row r="271" spans="6:244" s="1" customFormat="1" ht="13.5">
      <c r="F271" s="3"/>
      <c r="G271" s="34"/>
      <c r="L271" s="5"/>
      <c r="M271" s="5"/>
      <c r="N271" s="3"/>
      <c r="O271" s="34"/>
      <c r="T271" s="5"/>
      <c r="U271" s="5"/>
      <c r="V271" s="3"/>
      <c r="W271" s="34"/>
      <c r="AB271" s="5"/>
      <c r="AC271" s="5"/>
      <c r="AD271" s="3"/>
      <c r="AE271" s="34"/>
      <c r="AJ271" s="5"/>
      <c r="AK271" s="5"/>
      <c r="AL271" s="3"/>
      <c r="AM271" s="34"/>
      <c r="AR271" s="5"/>
      <c r="AS271" s="5"/>
      <c r="AT271" s="3"/>
      <c r="AU271" s="34"/>
      <c r="AZ271" s="5"/>
      <c r="BA271" s="5"/>
      <c r="BB271" s="3"/>
      <c r="BC271" s="34"/>
      <c r="BH271" s="5"/>
      <c r="BI271" s="5"/>
      <c r="BJ271" s="3"/>
      <c r="BK271" s="34"/>
      <c r="BP271" s="5"/>
      <c r="BQ271" s="5"/>
      <c r="BR271" s="3"/>
      <c r="BS271" s="34"/>
      <c r="BX271" s="5"/>
      <c r="BY271" s="5"/>
      <c r="BZ271" s="3"/>
      <c r="CA271" s="34"/>
      <c r="CF271" s="5"/>
      <c r="CH271" s="3"/>
      <c r="CI271" s="34"/>
      <c r="CN271" s="5"/>
      <c r="CO271" s="5"/>
      <c r="CP271" s="3"/>
      <c r="CQ271" s="34"/>
      <c r="CV271" s="5"/>
      <c r="CW271" s="5"/>
      <c r="CX271" s="3"/>
      <c r="CY271" s="34"/>
      <c r="DD271" s="5"/>
      <c r="DE271" s="5"/>
      <c r="DF271" s="3"/>
      <c r="DG271" s="34"/>
      <c r="DL271" s="5"/>
      <c r="DM271" s="5"/>
      <c r="DN271" s="3"/>
      <c r="DO271" s="34"/>
      <c r="DT271" s="5"/>
      <c r="DU271" s="5"/>
      <c r="DV271" s="3"/>
      <c r="DW271" s="34"/>
      <c r="EB271" s="5"/>
      <c r="EC271" s="5"/>
      <c r="ED271" s="3"/>
      <c r="EE271" s="34"/>
      <c r="EJ271" s="5"/>
      <c r="EK271" s="5"/>
      <c r="EL271" s="3"/>
      <c r="EM271" s="34"/>
      <c r="ER271" s="5"/>
      <c r="ES271" s="5"/>
      <c r="ET271" s="3"/>
      <c r="EU271" s="34"/>
      <c r="EZ271" s="5"/>
      <c r="FA271" s="5"/>
      <c r="FB271" s="3"/>
      <c r="FC271" s="34"/>
      <c r="FH271" s="5"/>
      <c r="FJ271" s="3"/>
      <c r="FK271" s="34"/>
      <c r="FP271" s="5"/>
      <c r="FQ271" s="5"/>
      <c r="FR271" s="3"/>
      <c r="FS271" s="34"/>
      <c r="FX271" s="5"/>
      <c r="FY271" s="5"/>
      <c r="FZ271" s="3"/>
      <c r="GA271" s="34"/>
      <c r="GF271" s="5"/>
      <c r="GG271" s="5"/>
      <c r="GH271" s="3"/>
      <c r="GI271" s="34"/>
      <c r="GN271" s="5"/>
      <c r="GO271" s="5"/>
      <c r="GP271" s="3"/>
      <c r="GQ271" s="34"/>
      <c r="GV271" s="5"/>
      <c r="GW271" s="5"/>
      <c r="GX271" s="3"/>
      <c r="GY271" s="34"/>
      <c r="HD271" s="5"/>
      <c r="HE271" s="5"/>
      <c r="HF271" s="3"/>
      <c r="HG271" s="34"/>
      <c r="HL271" s="5"/>
      <c r="HM271" s="5"/>
      <c r="HN271" s="3"/>
      <c r="HO271" s="34"/>
      <c r="HT271" s="5"/>
      <c r="HU271" s="5"/>
      <c r="HV271" s="3"/>
      <c r="HW271" s="34"/>
      <c r="IB271" s="5"/>
      <c r="IC271" s="5"/>
      <c r="ID271" s="3"/>
      <c r="IE271" s="34"/>
      <c r="IJ271" s="5"/>
    </row>
    <row r="272" spans="6:244" s="1" customFormat="1" ht="13.5">
      <c r="F272" s="3"/>
      <c r="G272" s="34"/>
      <c r="L272" s="5"/>
      <c r="M272" s="5"/>
      <c r="N272" s="3"/>
      <c r="O272" s="34"/>
      <c r="T272" s="5"/>
      <c r="U272" s="5"/>
      <c r="V272" s="3"/>
      <c r="W272" s="34"/>
      <c r="AB272" s="5"/>
      <c r="AC272" s="5"/>
      <c r="AD272" s="3"/>
      <c r="AE272" s="34"/>
      <c r="AJ272" s="5"/>
      <c r="AK272" s="5"/>
      <c r="AL272" s="3"/>
      <c r="AM272" s="34"/>
      <c r="AR272" s="5"/>
      <c r="AS272" s="5"/>
      <c r="AT272" s="3"/>
      <c r="AU272" s="34"/>
      <c r="AZ272" s="5"/>
      <c r="BA272" s="5"/>
      <c r="BB272" s="3"/>
      <c r="BC272" s="34"/>
      <c r="BH272" s="5"/>
      <c r="BI272" s="5"/>
      <c r="BJ272" s="3"/>
      <c r="BK272" s="34"/>
      <c r="BP272" s="5"/>
      <c r="BQ272" s="5"/>
      <c r="BR272" s="3"/>
      <c r="BS272" s="34"/>
      <c r="BX272" s="5"/>
      <c r="BY272" s="5"/>
      <c r="BZ272" s="3"/>
      <c r="CA272" s="34"/>
      <c r="CF272" s="5"/>
      <c r="CH272" s="3"/>
      <c r="CI272" s="34"/>
      <c r="CN272" s="5"/>
      <c r="CO272" s="5"/>
      <c r="CP272" s="3"/>
      <c r="CQ272" s="34"/>
      <c r="CV272" s="5"/>
      <c r="CW272" s="5"/>
      <c r="CX272" s="3"/>
      <c r="CY272" s="34"/>
      <c r="DD272" s="5"/>
      <c r="DE272" s="5"/>
      <c r="DF272" s="3"/>
      <c r="DG272" s="34"/>
      <c r="DL272" s="5"/>
      <c r="DM272" s="5"/>
      <c r="DN272" s="3"/>
      <c r="DO272" s="34"/>
      <c r="DT272" s="5"/>
      <c r="DU272" s="5"/>
      <c r="DV272" s="3"/>
      <c r="DW272" s="34"/>
      <c r="EB272" s="5"/>
      <c r="EC272" s="5"/>
      <c r="ED272" s="3"/>
      <c r="EE272" s="34"/>
      <c r="EJ272" s="5"/>
      <c r="EK272" s="5"/>
      <c r="EL272" s="3"/>
      <c r="EM272" s="34"/>
      <c r="ER272" s="5"/>
      <c r="ES272" s="5"/>
      <c r="ET272" s="3"/>
      <c r="EU272" s="34"/>
      <c r="EZ272" s="5"/>
      <c r="FA272" s="5"/>
      <c r="FB272" s="3"/>
      <c r="FC272" s="34"/>
      <c r="FH272" s="5"/>
      <c r="FJ272" s="3"/>
      <c r="FK272" s="34"/>
      <c r="FP272" s="5"/>
      <c r="FQ272" s="5"/>
      <c r="FR272" s="3"/>
      <c r="FS272" s="34"/>
      <c r="FX272" s="5"/>
      <c r="FY272" s="5"/>
      <c r="FZ272" s="3"/>
      <c r="GA272" s="34"/>
      <c r="GF272" s="5"/>
      <c r="GG272" s="5"/>
      <c r="GH272" s="3"/>
      <c r="GI272" s="34"/>
      <c r="GN272" s="5"/>
      <c r="GO272" s="5"/>
      <c r="GP272" s="3"/>
      <c r="GQ272" s="34"/>
      <c r="GV272" s="5"/>
      <c r="GW272" s="5"/>
      <c r="GX272" s="3"/>
      <c r="GY272" s="34"/>
      <c r="HD272" s="5"/>
      <c r="HE272" s="5"/>
      <c r="HF272" s="3"/>
      <c r="HG272" s="34"/>
      <c r="HL272" s="5"/>
      <c r="HM272" s="5"/>
      <c r="HN272" s="3"/>
      <c r="HO272" s="34"/>
      <c r="HT272" s="5"/>
      <c r="HU272" s="5"/>
      <c r="HV272" s="3"/>
      <c r="HW272" s="34"/>
      <c r="IB272" s="5"/>
      <c r="IC272" s="5"/>
      <c r="ID272" s="3"/>
      <c r="IE272" s="34"/>
      <c r="IJ272" s="5"/>
    </row>
    <row r="273" spans="6:244" s="1" customFormat="1" ht="13.5">
      <c r="F273" s="3"/>
      <c r="G273" s="34"/>
      <c r="L273" s="5"/>
      <c r="M273" s="5"/>
      <c r="N273" s="3"/>
      <c r="O273" s="34"/>
      <c r="T273" s="5"/>
      <c r="U273" s="5"/>
      <c r="V273" s="3"/>
      <c r="W273" s="34"/>
      <c r="AB273" s="5"/>
      <c r="AC273" s="5"/>
      <c r="AD273" s="3"/>
      <c r="AE273" s="34"/>
      <c r="AJ273" s="5"/>
      <c r="AK273" s="5"/>
      <c r="AL273" s="3"/>
      <c r="AM273" s="34"/>
      <c r="AR273" s="5"/>
      <c r="AS273" s="5"/>
      <c r="AT273" s="3"/>
      <c r="AU273" s="34"/>
      <c r="AZ273" s="5"/>
      <c r="BA273" s="5"/>
      <c r="BB273" s="3"/>
      <c r="BC273" s="34"/>
      <c r="BH273" s="5"/>
      <c r="BI273" s="5"/>
      <c r="BJ273" s="3"/>
      <c r="BK273" s="34"/>
      <c r="BP273" s="5"/>
      <c r="BQ273" s="5"/>
      <c r="BR273" s="3"/>
      <c r="BS273" s="34"/>
      <c r="BX273" s="5"/>
      <c r="BY273" s="5"/>
      <c r="BZ273" s="3"/>
      <c r="CA273" s="34"/>
      <c r="CF273" s="5"/>
      <c r="CH273" s="3"/>
      <c r="CI273" s="34"/>
      <c r="CN273" s="5"/>
      <c r="CO273" s="5"/>
      <c r="CP273" s="3"/>
      <c r="CQ273" s="34"/>
      <c r="CV273" s="5"/>
      <c r="CW273" s="5"/>
      <c r="CX273" s="3"/>
      <c r="CY273" s="34"/>
      <c r="DD273" s="5"/>
      <c r="DE273" s="5"/>
      <c r="DF273" s="3"/>
      <c r="DG273" s="34"/>
      <c r="DL273" s="5"/>
      <c r="DM273" s="5"/>
      <c r="DN273" s="3"/>
      <c r="DO273" s="34"/>
      <c r="DT273" s="5"/>
      <c r="DU273" s="5"/>
      <c r="DV273" s="3"/>
      <c r="DW273" s="34"/>
      <c r="EB273" s="5"/>
      <c r="EC273" s="5"/>
      <c r="ED273" s="3"/>
      <c r="EE273" s="34"/>
      <c r="EJ273" s="5"/>
      <c r="EK273" s="5"/>
      <c r="EL273" s="3"/>
      <c r="EM273" s="34"/>
      <c r="ER273" s="5"/>
      <c r="ES273" s="5"/>
      <c r="ET273" s="3"/>
      <c r="EU273" s="34"/>
      <c r="EZ273" s="5"/>
      <c r="FA273" s="5"/>
      <c r="FB273" s="3"/>
      <c r="FC273" s="34"/>
      <c r="FH273" s="5"/>
      <c r="FJ273" s="3"/>
      <c r="FK273" s="34"/>
      <c r="FP273" s="5"/>
      <c r="FQ273" s="5"/>
      <c r="FR273" s="3"/>
      <c r="FS273" s="34"/>
      <c r="FX273" s="5"/>
      <c r="FY273" s="5"/>
      <c r="FZ273" s="3"/>
      <c r="GA273" s="34"/>
      <c r="GF273" s="5"/>
      <c r="GG273" s="5"/>
      <c r="GH273" s="3"/>
      <c r="GI273" s="34"/>
      <c r="GN273" s="5"/>
      <c r="GO273" s="5"/>
      <c r="GP273" s="3"/>
      <c r="GQ273" s="34"/>
      <c r="GV273" s="5"/>
      <c r="GW273" s="5"/>
      <c r="GX273" s="3"/>
      <c r="GY273" s="34"/>
      <c r="HD273" s="5"/>
      <c r="HE273" s="5"/>
      <c r="HF273" s="3"/>
      <c r="HG273" s="34"/>
      <c r="HL273" s="5"/>
      <c r="HM273" s="5"/>
      <c r="HN273" s="3"/>
      <c r="HO273" s="34"/>
      <c r="HT273" s="5"/>
      <c r="HU273" s="5"/>
      <c r="HV273" s="3"/>
      <c r="HW273" s="34"/>
      <c r="IB273" s="5"/>
      <c r="IC273" s="5"/>
      <c r="ID273" s="3"/>
      <c r="IE273" s="34"/>
      <c r="IJ273" s="5"/>
    </row>
    <row r="274" spans="6:244" s="1" customFormat="1" ht="13.5">
      <c r="F274" s="3"/>
      <c r="G274" s="34"/>
      <c r="L274" s="5"/>
      <c r="M274" s="5"/>
      <c r="N274" s="3"/>
      <c r="O274" s="34"/>
      <c r="T274" s="5"/>
      <c r="U274" s="5"/>
      <c r="V274" s="3"/>
      <c r="W274" s="34"/>
      <c r="AB274" s="5"/>
      <c r="AC274" s="5"/>
      <c r="AD274" s="3"/>
      <c r="AE274" s="34"/>
      <c r="AJ274" s="5"/>
      <c r="AK274" s="5"/>
      <c r="AL274" s="3"/>
      <c r="AM274" s="34"/>
      <c r="AR274" s="5"/>
      <c r="AS274" s="5"/>
      <c r="AT274" s="3"/>
      <c r="AU274" s="34"/>
      <c r="AZ274" s="5"/>
      <c r="BA274" s="5"/>
      <c r="BB274" s="3"/>
      <c r="BC274" s="34"/>
      <c r="BH274" s="5"/>
      <c r="BI274" s="5"/>
      <c r="BJ274" s="3"/>
      <c r="BK274" s="34"/>
      <c r="BP274" s="5"/>
      <c r="BQ274" s="5"/>
      <c r="BR274" s="3"/>
      <c r="BS274" s="34"/>
      <c r="BX274" s="5"/>
      <c r="BY274" s="5"/>
      <c r="BZ274" s="3"/>
      <c r="CA274" s="34"/>
      <c r="CF274" s="5"/>
      <c r="CH274" s="3"/>
      <c r="CI274" s="34"/>
      <c r="CN274" s="5"/>
      <c r="CO274" s="5"/>
      <c r="CP274" s="3"/>
      <c r="CQ274" s="34"/>
      <c r="CV274" s="5"/>
      <c r="CW274" s="5"/>
      <c r="CX274" s="3"/>
      <c r="CY274" s="34"/>
      <c r="DD274" s="5"/>
      <c r="DE274" s="5"/>
      <c r="DF274" s="3"/>
      <c r="DG274" s="34"/>
      <c r="DL274" s="5"/>
      <c r="DM274" s="5"/>
      <c r="DN274" s="3"/>
      <c r="DO274" s="34"/>
      <c r="DT274" s="5"/>
      <c r="DU274" s="5"/>
      <c r="DV274" s="3"/>
      <c r="DW274" s="34"/>
      <c r="EB274" s="5"/>
      <c r="EC274" s="5"/>
      <c r="ED274" s="3"/>
      <c r="EE274" s="34"/>
      <c r="EJ274" s="5"/>
      <c r="EK274" s="5"/>
      <c r="EL274" s="3"/>
      <c r="EM274" s="34"/>
      <c r="ER274" s="5"/>
      <c r="ES274" s="5"/>
      <c r="ET274" s="3"/>
      <c r="EU274" s="34"/>
      <c r="EZ274" s="5"/>
      <c r="FA274" s="5"/>
      <c r="FB274" s="3"/>
      <c r="FC274" s="34"/>
      <c r="FH274" s="5"/>
      <c r="FJ274" s="3"/>
      <c r="FK274" s="34"/>
      <c r="FP274" s="5"/>
      <c r="FQ274" s="5"/>
      <c r="FR274" s="3"/>
      <c r="FS274" s="34"/>
      <c r="FX274" s="5"/>
      <c r="FY274" s="5"/>
      <c r="FZ274" s="3"/>
      <c r="GA274" s="34"/>
      <c r="GF274" s="5"/>
      <c r="GG274" s="5"/>
      <c r="GH274" s="3"/>
      <c r="GI274" s="34"/>
      <c r="GN274" s="5"/>
      <c r="GO274" s="5"/>
      <c r="GP274" s="3"/>
      <c r="GQ274" s="34"/>
      <c r="GV274" s="5"/>
      <c r="GW274" s="5"/>
      <c r="GX274" s="3"/>
      <c r="GY274" s="34"/>
      <c r="HD274" s="5"/>
      <c r="HE274" s="5"/>
      <c r="HF274" s="3"/>
      <c r="HG274" s="34"/>
      <c r="HL274" s="5"/>
      <c r="HM274" s="5"/>
      <c r="HN274" s="3"/>
      <c r="HO274" s="34"/>
      <c r="HT274" s="5"/>
      <c r="HU274" s="5"/>
      <c r="HV274" s="3"/>
      <c r="HW274" s="34"/>
      <c r="IB274" s="5"/>
      <c r="IC274" s="5"/>
      <c r="ID274" s="3"/>
      <c r="IE274" s="34"/>
      <c r="IJ274" s="5"/>
    </row>
    <row r="275" spans="6:244" s="1" customFormat="1" ht="13.5">
      <c r="F275" s="3"/>
      <c r="G275" s="34"/>
      <c r="L275" s="5"/>
      <c r="M275" s="5"/>
      <c r="N275" s="3"/>
      <c r="O275" s="34"/>
      <c r="T275" s="5"/>
      <c r="U275" s="5"/>
      <c r="V275" s="3"/>
      <c r="W275" s="34"/>
      <c r="AB275" s="5"/>
      <c r="AC275" s="5"/>
      <c r="AD275" s="3"/>
      <c r="AE275" s="34"/>
      <c r="AJ275" s="5"/>
      <c r="AK275" s="5"/>
      <c r="AL275" s="3"/>
      <c r="AM275" s="34"/>
      <c r="AR275" s="5"/>
      <c r="AS275" s="5"/>
      <c r="AT275" s="3"/>
      <c r="AU275" s="34"/>
      <c r="AZ275" s="5"/>
      <c r="BA275" s="5"/>
      <c r="BB275" s="3"/>
      <c r="BC275" s="34"/>
      <c r="BH275" s="5"/>
      <c r="BI275" s="5"/>
      <c r="BJ275" s="3"/>
      <c r="BK275" s="34"/>
      <c r="BP275" s="5"/>
      <c r="BQ275" s="5"/>
      <c r="BR275" s="3"/>
      <c r="BS275" s="34"/>
      <c r="BX275" s="5"/>
      <c r="BY275" s="5"/>
      <c r="BZ275" s="3"/>
      <c r="CA275" s="34"/>
      <c r="CF275" s="5"/>
      <c r="CH275" s="3"/>
      <c r="CI275" s="34"/>
      <c r="CN275" s="5"/>
      <c r="CO275" s="5"/>
      <c r="CP275" s="3"/>
      <c r="CQ275" s="34"/>
      <c r="CV275" s="5"/>
      <c r="CW275" s="5"/>
      <c r="CX275" s="3"/>
      <c r="CY275" s="34"/>
      <c r="DD275" s="5"/>
      <c r="DE275" s="5"/>
      <c r="DF275" s="3"/>
      <c r="DG275" s="34"/>
      <c r="DL275" s="5"/>
      <c r="DM275" s="5"/>
      <c r="DN275" s="3"/>
      <c r="DO275" s="34"/>
      <c r="DT275" s="5"/>
      <c r="DU275" s="5"/>
      <c r="DV275" s="3"/>
      <c r="DW275" s="34"/>
      <c r="EB275" s="5"/>
      <c r="EC275" s="5"/>
      <c r="ED275" s="3"/>
      <c r="EE275" s="34"/>
      <c r="EJ275" s="5"/>
      <c r="EK275" s="5"/>
      <c r="EL275" s="3"/>
      <c r="EM275" s="34"/>
      <c r="ER275" s="5"/>
      <c r="ES275" s="5"/>
      <c r="ET275" s="3"/>
      <c r="EU275" s="34"/>
      <c r="EZ275" s="5"/>
      <c r="FA275" s="5"/>
      <c r="FB275" s="3"/>
      <c r="FC275" s="34"/>
      <c r="FH275" s="5"/>
      <c r="FJ275" s="3"/>
      <c r="FK275" s="34"/>
      <c r="FP275" s="5"/>
      <c r="FQ275" s="5"/>
      <c r="FR275" s="3"/>
      <c r="FS275" s="34"/>
      <c r="FX275" s="5"/>
      <c r="FY275" s="5"/>
      <c r="FZ275" s="3"/>
      <c r="GA275" s="34"/>
      <c r="GF275" s="5"/>
      <c r="GG275" s="5"/>
      <c r="GH275" s="3"/>
      <c r="GI275" s="34"/>
      <c r="GN275" s="5"/>
      <c r="GO275" s="5"/>
      <c r="GP275" s="3"/>
      <c r="GQ275" s="34"/>
      <c r="GV275" s="5"/>
      <c r="GW275" s="5"/>
      <c r="GX275" s="3"/>
      <c r="GY275" s="34"/>
      <c r="HD275" s="5"/>
      <c r="HE275" s="5"/>
      <c r="HF275" s="3"/>
      <c r="HG275" s="34"/>
      <c r="HL275" s="5"/>
      <c r="HM275" s="5"/>
      <c r="HN275" s="3"/>
      <c r="HO275" s="34"/>
      <c r="HT275" s="5"/>
      <c r="HU275" s="5"/>
      <c r="HV275" s="3"/>
      <c r="HW275" s="34"/>
      <c r="IB275" s="5"/>
      <c r="IC275" s="5"/>
      <c r="ID275" s="3"/>
      <c r="IE275" s="34"/>
      <c r="IJ275" s="5"/>
    </row>
    <row r="276" spans="6:244" s="1" customFormat="1" ht="13.5">
      <c r="F276" s="3"/>
      <c r="G276" s="34"/>
      <c r="L276" s="5"/>
      <c r="M276" s="5"/>
      <c r="N276" s="3"/>
      <c r="O276" s="34"/>
      <c r="T276" s="5"/>
      <c r="U276" s="5"/>
      <c r="V276" s="3"/>
      <c r="W276" s="34"/>
      <c r="AB276" s="5"/>
      <c r="AC276" s="5"/>
      <c r="AD276" s="3"/>
      <c r="AE276" s="34"/>
      <c r="AJ276" s="5"/>
      <c r="AK276" s="5"/>
      <c r="AL276" s="3"/>
      <c r="AM276" s="34"/>
      <c r="AR276" s="5"/>
      <c r="AS276" s="5"/>
      <c r="AT276" s="3"/>
      <c r="AU276" s="34"/>
      <c r="AZ276" s="5"/>
      <c r="BA276" s="5"/>
      <c r="BB276" s="3"/>
      <c r="BC276" s="34"/>
      <c r="BH276" s="5"/>
      <c r="BI276" s="5"/>
      <c r="BJ276" s="3"/>
      <c r="BK276" s="34"/>
      <c r="BP276" s="5"/>
      <c r="BQ276" s="5"/>
      <c r="BR276" s="3"/>
      <c r="BS276" s="34"/>
      <c r="BX276" s="5"/>
      <c r="BY276" s="5"/>
      <c r="BZ276" s="3"/>
      <c r="CA276" s="34"/>
      <c r="CF276" s="5"/>
      <c r="CH276" s="3"/>
      <c r="CI276" s="34"/>
      <c r="CN276" s="5"/>
      <c r="CO276" s="5"/>
      <c r="CP276" s="3"/>
      <c r="CQ276" s="34"/>
      <c r="CV276" s="5"/>
      <c r="CW276" s="5"/>
      <c r="CX276" s="3"/>
      <c r="CY276" s="34"/>
      <c r="DD276" s="5"/>
      <c r="DE276" s="5"/>
      <c r="DF276" s="3"/>
      <c r="DG276" s="34"/>
      <c r="DL276" s="5"/>
      <c r="DM276" s="5"/>
      <c r="DN276" s="3"/>
      <c r="DO276" s="34"/>
      <c r="DT276" s="5"/>
      <c r="DU276" s="5"/>
      <c r="DV276" s="3"/>
      <c r="DW276" s="34"/>
      <c r="EB276" s="5"/>
      <c r="EC276" s="5"/>
      <c r="ED276" s="3"/>
      <c r="EE276" s="34"/>
      <c r="EJ276" s="5"/>
      <c r="EK276" s="5"/>
      <c r="EL276" s="3"/>
      <c r="EM276" s="34"/>
      <c r="ER276" s="5"/>
      <c r="ES276" s="5"/>
      <c r="ET276" s="3"/>
      <c r="EU276" s="34"/>
      <c r="EZ276" s="5"/>
      <c r="FA276" s="5"/>
      <c r="FB276" s="3"/>
      <c r="FC276" s="34"/>
      <c r="FH276" s="5"/>
      <c r="FJ276" s="3"/>
      <c r="FK276" s="34"/>
      <c r="FP276" s="5"/>
      <c r="FQ276" s="5"/>
      <c r="FR276" s="3"/>
      <c r="FS276" s="34"/>
      <c r="FX276" s="5"/>
      <c r="FY276" s="5"/>
      <c r="FZ276" s="3"/>
      <c r="GA276" s="34"/>
      <c r="GF276" s="5"/>
      <c r="GG276" s="5"/>
      <c r="GH276" s="3"/>
      <c r="GI276" s="34"/>
      <c r="GN276" s="5"/>
      <c r="GO276" s="5"/>
      <c r="GP276" s="3"/>
      <c r="GQ276" s="34"/>
      <c r="GV276" s="5"/>
      <c r="GW276" s="5"/>
      <c r="GX276" s="3"/>
      <c r="GY276" s="34"/>
      <c r="HD276" s="5"/>
      <c r="HE276" s="5"/>
      <c r="HF276" s="3"/>
      <c r="HG276" s="34"/>
      <c r="HL276" s="5"/>
      <c r="HM276" s="5"/>
      <c r="HN276" s="3"/>
      <c r="HO276" s="34"/>
      <c r="HT276" s="5"/>
      <c r="HU276" s="5"/>
      <c r="HV276" s="3"/>
      <c r="HW276" s="34"/>
      <c r="IB276" s="5"/>
      <c r="IC276" s="5"/>
      <c r="ID276" s="3"/>
      <c r="IE276" s="34"/>
      <c r="IJ276" s="5"/>
    </row>
    <row r="277" spans="6:244" s="1" customFormat="1" ht="13.5">
      <c r="F277" s="3"/>
      <c r="G277" s="34"/>
      <c r="L277" s="5"/>
      <c r="M277" s="5"/>
      <c r="N277" s="3"/>
      <c r="O277" s="34"/>
      <c r="T277" s="5"/>
      <c r="U277" s="5"/>
      <c r="V277" s="3"/>
      <c r="W277" s="34"/>
      <c r="AB277" s="5"/>
      <c r="AC277" s="5"/>
      <c r="AD277" s="3"/>
      <c r="AE277" s="34"/>
      <c r="AJ277" s="5"/>
      <c r="AK277" s="5"/>
      <c r="AL277" s="3"/>
      <c r="AM277" s="34"/>
      <c r="AR277" s="5"/>
      <c r="AS277" s="5"/>
      <c r="AT277" s="3"/>
      <c r="AU277" s="34"/>
      <c r="AZ277" s="5"/>
      <c r="BA277" s="5"/>
      <c r="BB277" s="3"/>
      <c r="BC277" s="34"/>
      <c r="BH277" s="5"/>
      <c r="BI277" s="5"/>
      <c r="BJ277" s="3"/>
      <c r="BK277" s="34"/>
      <c r="BP277" s="5"/>
      <c r="BQ277" s="5"/>
      <c r="BR277" s="3"/>
      <c r="BS277" s="34"/>
      <c r="BX277" s="5"/>
      <c r="BY277" s="5"/>
      <c r="BZ277" s="3"/>
      <c r="CA277" s="34"/>
      <c r="CF277" s="5"/>
      <c r="CH277" s="3"/>
      <c r="CI277" s="34"/>
      <c r="CN277" s="5"/>
      <c r="CO277" s="5"/>
      <c r="CP277" s="3"/>
      <c r="CQ277" s="34"/>
      <c r="CV277" s="5"/>
      <c r="CW277" s="5"/>
      <c r="CX277" s="3"/>
      <c r="CY277" s="34"/>
      <c r="DD277" s="5"/>
      <c r="DE277" s="5"/>
      <c r="DF277" s="3"/>
      <c r="DG277" s="34"/>
      <c r="DL277" s="5"/>
      <c r="DM277" s="5"/>
      <c r="DN277" s="3"/>
      <c r="DO277" s="34"/>
      <c r="DT277" s="5"/>
      <c r="DU277" s="5"/>
      <c r="DV277" s="3"/>
      <c r="DW277" s="34"/>
      <c r="EB277" s="5"/>
      <c r="EC277" s="5"/>
      <c r="ED277" s="3"/>
      <c r="EE277" s="34"/>
      <c r="EJ277" s="5"/>
      <c r="EK277" s="5"/>
      <c r="EL277" s="3"/>
      <c r="EM277" s="34"/>
      <c r="ER277" s="5"/>
      <c r="ES277" s="5"/>
      <c r="ET277" s="3"/>
      <c r="EU277" s="34"/>
      <c r="EZ277" s="5"/>
      <c r="FA277" s="5"/>
      <c r="FB277" s="3"/>
      <c r="FC277" s="34"/>
      <c r="FH277" s="5"/>
      <c r="FJ277" s="3"/>
      <c r="FK277" s="34"/>
      <c r="FP277" s="5"/>
      <c r="FQ277" s="5"/>
      <c r="FR277" s="3"/>
      <c r="FS277" s="34"/>
      <c r="FX277" s="5"/>
      <c r="FY277" s="5"/>
      <c r="FZ277" s="3"/>
      <c r="GA277" s="34"/>
      <c r="GF277" s="5"/>
      <c r="GG277" s="5"/>
      <c r="GH277" s="3"/>
      <c r="GI277" s="34"/>
      <c r="GN277" s="5"/>
      <c r="GO277" s="5"/>
      <c r="GP277" s="3"/>
      <c r="GQ277" s="34"/>
      <c r="GV277" s="5"/>
      <c r="GW277" s="5"/>
      <c r="GX277" s="3"/>
      <c r="GY277" s="34"/>
      <c r="HD277" s="5"/>
      <c r="HE277" s="5"/>
      <c r="HF277" s="3"/>
      <c r="HG277" s="34"/>
      <c r="HL277" s="5"/>
      <c r="HM277" s="5"/>
      <c r="HN277" s="3"/>
      <c r="HO277" s="34"/>
      <c r="HT277" s="5"/>
      <c r="HU277" s="5"/>
      <c r="HV277" s="3"/>
      <c r="HW277" s="34"/>
      <c r="IB277" s="5"/>
      <c r="IC277" s="5"/>
      <c r="ID277" s="3"/>
      <c r="IE277" s="34"/>
      <c r="IJ277" s="5"/>
    </row>
    <row r="278" spans="6:244" s="1" customFormat="1" ht="13.5">
      <c r="F278" s="3"/>
      <c r="G278" s="34"/>
      <c r="L278" s="5"/>
      <c r="M278" s="5"/>
      <c r="N278" s="3"/>
      <c r="O278" s="34"/>
      <c r="T278" s="5"/>
      <c r="U278" s="5"/>
      <c r="V278" s="3"/>
      <c r="W278" s="34"/>
      <c r="AB278" s="5"/>
      <c r="AC278" s="5"/>
      <c r="AD278" s="3"/>
      <c r="AE278" s="34"/>
      <c r="AJ278" s="5"/>
      <c r="AK278" s="5"/>
      <c r="AL278" s="3"/>
      <c r="AM278" s="34"/>
      <c r="AR278" s="5"/>
      <c r="AS278" s="5"/>
      <c r="AT278" s="3"/>
      <c r="AU278" s="34"/>
      <c r="AZ278" s="5"/>
      <c r="BA278" s="5"/>
      <c r="BB278" s="3"/>
      <c r="BC278" s="34"/>
      <c r="BH278" s="5"/>
      <c r="BI278" s="5"/>
      <c r="BJ278" s="3"/>
      <c r="BK278" s="34"/>
      <c r="BP278" s="5"/>
      <c r="BQ278" s="5"/>
      <c r="BR278" s="3"/>
      <c r="BS278" s="34"/>
      <c r="BX278" s="5"/>
      <c r="BY278" s="5"/>
      <c r="BZ278" s="3"/>
      <c r="CA278" s="34"/>
      <c r="CF278" s="5"/>
      <c r="CH278" s="3"/>
      <c r="CI278" s="34"/>
      <c r="CN278" s="5"/>
      <c r="CO278" s="5"/>
      <c r="CP278" s="3"/>
      <c r="CQ278" s="34"/>
      <c r="CV278" s="5"/>
      <c r="CW278" s="5"/>
      <c r="CX278" s="3"/>
      <c r="CY278" s="34"/>
      <c r="DD278" s="5"/>
      <c r="DE278" s="5"/>
      <c r="DF278" s="3"/>
      <c r="DG278" s="34"/>
      <c r="DL278" s="5"/>
      <c r="DM278" s="5"/>
      <c r="DN278" s="3"/>
      <c r="DO278" s="34"/>
      <c r="DT278" s="5"/>
      <c r="DU278" s="5"/>
      <c r="DV278" s="3"/>
      <c r="DW278" s="34"/>
      <c r="EB278" s="5"/>
      <c r="EC278" s="5"/>
      <c r="ED278" s="3"/>
      <c r="EE278" s="34"/>
      <c r="EJ278" s="5"/>
      <c r="EK278" s="5"/>
      <c r="EL278" s="3"/>
      <c r="EM278" s="34"/>
      <c r="ER278" s="5"/>
      <c r="ES278" s="5"/>
      <c r="ET278" s="3"/>
      <c r="EU278" s="34"/>
      <c r="EZ278" s="5"/>
      <c r="FA278" s="5"/>
      <c r="FB278" s="3"/>
      <c r="FC278" s="34"/>
      <c r="FH278" s="5"/>
      <c r="FJ278" s="3"/>
      <c r="FK278" s="34"/>
      <c r="FP278" s="5"/>
      <c r="FQ278" s="5"/>
      <c r="FR278" s="3"/>
      <c r="FS278" s="34"/>
      <c r="FX278" s="5"/>
      <c r="FY278" s="5"/>
      <c r="FZ278" s="3"/>
      <c r="GA278" s="34"/>
      <c r="GF278" s="5"/>
      <c r="GG278" s="5"/>
      <c r="GH278" s="3"/>
      <c r="GI278" s="34"/>
      <c r="GN278" s="5"/>
      <c r="GO278" s="5"/>
      <c r="GP278" s="3"/>
      <c r="GQ278" s="34"/>
      <c r="GV278" s="5"/>
      <c r="GW278" s="5"/>
      <c r="GX278" s="3"/>
      <c r="GY278" s="34"/>
      <c r="HD278" s="5"/>
      <c r="HE278" s="5"/>
      <c r="HF278" s="3"/>
      <c r="HG278" s="34"/>
      <c r="HL278" s="5"/>
      <c r="HM278" s="5"/>
      <c r="HN278" s="3"/>
      <c r="HO278" s="34"/>
      <c r="HT278" s="5"/>
      <c r="HU278" s="5"/>
      <c r="HV278" s="3"/>
      <c r="HW278" s="34"/>
      <c r="IB278" s="5"/>
      <c r="IC278" s="5"/>
      <c r="ID278" s="3"/>
      <c r="IE278" s="34"/>
      <c r="IJ278" s="5"/>
    </row>
    <row r="279" spans="6:244" s="1" customFormat="1" ht="13.5">
      <c r="F279" s="3"/>
      <c r="G279" s="34"/>
      <c r="L279" s="5"/>
      <c r="M279" s="5"/>
      <c r="N279" s="3"/>
      <c r="O279" s="34"/>
      <c r="T279" s="5"/>
      <c r="U279" s="5"/>
      <c r="V279" s="3"/>
      <c r="W279" s="34"/>
      <c r="AB279" s="5"/>
      <c r="AC279" s="5"/>
      <c r="AD279" s="3"/>
      <c r="AE279" s="34"/>
      <c r="AJ279" s="5"/>
      <c r="AK279" s="5"/>
      <c r="AL279" s="3"/>
      <c r="AM279" s="34"/>
      <c r="AR279" s="5"/>
      <c r="AS279" s="5"/>
      <c r="AT279" s="3"/>
      <c r="AU279" s="34"/>
      <c r="AZ279" s="5"/>
      <c r="BA279" s="5"/>
      <c r="BB279" s="3"/>
      <c r="BC279" s="34"/>
      <c r="BH279" s="5"/>
      <c r="BI279" s="5"/>
      <c r="BJ279" s="3"/>
      <c r="BK279" s="34"/>
      <c r="BP279" s="5"/>
      <c r="BQ279" s="5"/>
      <c r="BR279" s="3"/>
      <c r="BS279" s="34"/>
      <c r="BX279" s="5"/>
      <c r="BY279" s="5"/>
      <c r="BZ279" s="3"/>
      <c r="CA279" s="34"/>
      <c r="CF279" s="5"/>
      <c r="CH279" s="3"/>
      <c r="CI279" s="34"/>
      <c r="CN279" s="5"/>
      <c r="CO279" s="5"/>
      <c r="CP279" s="3"/>
      <c r="CQ279" s="34"/>
      <c r="CV279" s="5"/>
      <c r="CW279" s="5"/>
      <c r="CX279" s="3"/>
      <c r="CY279" s="34"/>
      <c r="DD279" s="5"/>
      <c r="DE279" s="5"/>
      <c r="DF279" s="3"/>
      <c r="DG279" s="34"/>
      <c r="DL279" s="5"/>
      <c r="DM279" s="5"/>
      <c r="DN279" s="3"/>
      <c r="DO279" s="34"/>
      <c r="DT279" s="5"/>
      <c r="DU279" s="5"/>
      <c r="DV279" s="3"/>
      <c r="DW279" s="34"/>
      <c r="EB279" s="5"/>
      <c r="EC279" s="5"/>
      <c r="ED279" s="3"/>
      <c r="EE279" s="34"/>
      <c r="EJ279" s="5"/>
      <c r="EK279" s="5"/>
      <c r="EL279" s="3"/>
      <c r="EM279" s="34"/>
      <c r="ER279" s="5"/>
      <c r="ES279" s="5"/>
      <c r="ET279" s="3"/>
      <c r="EU279" s="34"/>
      <c r="EZ279" s="5"/>
      <c r="FA279" s="5"/>
      <c r="FB279" s="3"/>
      <c r="FC279" s="34"/>
      <c r="FH279" s="5"/>
      <c r="FJ279" s="3"/>
      <c r="FK279" s="34"/>
      <c r="FP279" s="5"/>
      <c r="FQ279" s="5"/>
      <c r="FR279" s="3"/>
      <c r="FS279" s="34"/>
      <c r="FX279" s="5"/>
      <c r="FY279" s="5"/>
      <c r="FZ279" s="3"/>
      <c r="GA279" s="34"/>
      <c r="GF279" s="5"/>
      <c r="GG279" s="5"/>
      <c r="GH279" s="3"/>
      <c r="GI279" s="34"/>
      <c r="GN279" s="5"/>
      <c r="GO279" s="5"/>
      <c r="GP279" s="3"/>
      <c r="GQ279" s="34"/>
      <c r="GV279" s="5"/>
      <c r="GW279" s="5"/>
      <c r="GX279" s="3"/>
      <c r="GY279" s="34"/>
      <c r="HD279" s="5"/>
      <c r="HE279" s="5"/>
      <c r="HF279" s="3"/>
      <c r="HG279" s="34"/>
      <c r="HL279" s="5"/>
      <c r="HM279" s="5"/>
      <c r="HN279" s="3"/>
      <c r="HO279" s="34"/>
      <c r="HT279" s="5"/>
      <c r="HU279" s="5"/>
      <c r="HV279" s="3"/>
      <c r="HW279" s="34"/>
      <c r="IB279" s="5"/>
      <c r="IC279" s="5"/>
      <c r="ID279" s="3"/>
      <c r="IE279" s="34"/>
      <c r="IJ279" s="5"/>
    </row>
    <row r="280" spans="6:244" s="1" customFormat="1" ht="13.5">
      <c r="F280" s="3"/>
      <c r="G280" s="34"/>
      <c r="L280" s="5"/>
      <c r="M280" s="5"/>
      <c r="N280" s="3"/>
      <c r="O280" s="34"/>
      <c r="T280" s="5"/>
      <c r="U280" s="5"/>
      <c r="V280" s="3"/>
      <c r="W280" s="34"/>
      <c r="AB280" s="5"/>
      <c r="AC280" s="5"/>
      <c r="AD280" s="3"/>
      <c r="AE280" s="34"/>
      <c r="AJ280" s="5"/>
      <c r="AK280" s="5"/>
      <c r="AL280" s="3"/>
      <c r="AM280" s="34"/>
      <c r="AR280" s="5"/>
      <c r="AS280" s="5"/>
      <c r="AT280" s="3"/>
      <c r="AU280" s="34"/>
      <c r="AZ280" s="5"/>
      <c r="BA280" s="5"/>
      <c r="BB280" s="3"/>
      <c r="BC280" s="34"/>
      <c r="BH280" s="5"/>
      <c r="BI280" s="5"/>
      <c r="BJ280" s="3"/>
      <c r="BK280" s="34"/>
      <c r="BP280" s="5"/>
      <c r="BQ280" s="5"/>
      <c r="BR280" s="3"/>
      <c r="BS280" s="34"/>
      <c r="BX280" s="5"/>
      <c r="BY280" s="5"/>
      <c r="BZ280" s="3"/>
      <c r="CA280" s="34"/>
      <c r="CF280" s="5"/>
      <c r="CH280" s="3"/>
      <c r="CI280" s="34"/>
      <c r="CN280" s="5"/>
      <c r="CO280" s="5"/>
      <c r="CP280" s="3"/>
      <c r="CQ280" s="34"/>
      <c r="CV280" s="5"/>
      <c r="CW280" s="5"/>
      <c r="CX280" s="3"/>
      <c r="CY280" s="34"/>
      <c r="DD280" s="5"/>
      <c r="DE280" s="5"/>
      <c r="DF280" s="3"/>
      <c r="DG280" s="34"/>
      <c r="DL280" s="5"/>
      <c r="DM280" s="5"/>
      <c r="DN280" s="3"/>
      <c r="DO280" s="34"/>
      <c r="DT280" s="5"/>
      <c r="DU280" s="5"/>
      <c r="DV280" s="3"/>
      <c r="DW280" s="34"/>
      <c r="EB280" s="5"/>
      <c r="EC280" s="5"/>
      <c r="ED280" s="3"/>
      <c r="EE280" s="34"/>
      <c r="EJ280" s="5"/>
      <c r="EK280" s="5"/>
      <c r="EL280" s="3"/>
      <c r="EM280" s="34"/>
      <c r="ER280" s="5"/>
      <c r="ES280" s="5"/>
      <c r="ET280" s="3"/>
      <c r="EU280" s="34"/>
      <c r="EZ280" s="5"/>
      <c r="FA280" s="5"/>
      <c r="FB280" s="3"/>
      <c r="FC280" s="34"/>
      <c r="FH280" s="5"/>
      <c r="FJ280" s="3"/>
      <c r="FK280" s="34"/>
      <c r="FP280" s="5"/>
      <c r="FQ280" s="5"/>
      <c r="FR280" s="3"/>
      <c r="FS280" s="34"/>
      <c r="FX280" s="5"/>
      <c r="FY280" s="5"/>
      <c r="FZ280" s="3"/>
      <c r="GA280" s="34"/>
      <c r="GF280" s="5"/>
      <c r="GG280" s="5"/>
      <c r="GH280" s="3"/>
      <c r="GI280" s="34"/>
      <c r="GN280" s="5"/>
      <c r="GO280" s="5"/>
      <c r="GP280" s="3"/>
      <c r="GQ280" s="34"/>
      <c r="GV280" s="5"/>
      <c r="GW280" s="5"/>
      <c r="GX280" s="3"/>
      <c r="GY280" s="34"/>
      <c r="HD280" s="5"/>
      <c r="HE280" s="5"/>
      <c r="HF280" s="3"/>
      <c r="HG280" s="34"/>
      <c r="HL280" s="5"/>
      <c r="HM280" s="5"/>
      <c r="HN280" s="3"/>
      <c r="HO280" s="34"/>
      <c r="HT280" s="5"/>
      <c r="HU280" s="5"/>
      <c r="HV280" s="3"/>
      <c r="HW280" s="34"/>
      <c r="IB280" s="5"/>
      <c r="IC280" s="5"/>
      <c r="ID280" s="3"/>
      <c r="IE280" s="34"/>
      <c r="IJ280" s="5"/>
    </row>
    <row r="281" spans="6:244" s="1" customFormat="1" ht="13.5">
      <c r="F281" s="3"/>
      <c r="G281" s="34"/>
      <c r="L281" s="5"/>
      <c r="M281" s="5"/>
      <c r="N281" s="3"/>
      <c r="O281" s="34"/>
      <c r="T281" s="5"/>
      <c r="U281" s="5"/>
      <c r="V281" s="3"/>
      <c r="W281" s="34"/>
      <c r="AB281" s="5"/>
      <c r="AC281" s="5"/>
      <c r="AD281" s="3"/>
      <c r="AE281" s="34"/>
      <c r="AJ281" s="5"/>
      <c r="AK281" s="5"/>
      <c r="AL281" s="3"/>
      <c r="AM281" s="34"/>
      <c r="AR281" s="5"/>
      <c r="AS281" s="5"/>
      <c r="AT281" s="3"/>
      <c r="AU281" s="34"/>
      <c r="AZ281" s="5"/>
      <c r="BA281" s="5"/>
      <c r="BB281" s="3"/>
      <c r="BC281" s="34"/>
      <c r="BH281" s="5"/>
      <c r="BI281" s="5"/>
      <c r="BJ281" s="3"/>
      <c r="BK281" s="34"/>
      <c r="BP281" s="5"/>
      <c r="BQ281" s="5"/>
      <c r="BR281" s="3"/>
      <c r="BS281" s="34"/>
      <c r="BX281" s="5"/>
      <c r="BY281" s="5"/>
      <c r="BZ281" s="3"/>
      <c r="CA281" s="34"/>
      <c r="CF281" s="5"/>
      <c r="CH281" s="3"/>
      <c r="CI281" s="34"/>
      <c r="CN281" s="5"/>
      <c r="CO281" s="5"/>
      <c r="CP281" s="3"/>
      <c r="CQ281" s="34"/>
      <c r="CV281" s="5"/>
      <c r="CW281" s="5"/>
      <c r="CX281" s="3"/>
      <c r="CY281" s="34"/>
      <c r="DD281" s="5"/>
      <c r="DE281" s="5"/>
      <c r="DF281" s="3"/>
      <c r="DG281" s="34"/>
      <c r="DL281" s="5"/>
      <c r="DM281" s="5"/>
      <c r="DN281" s="3"/>
      <c r="DO281" s="34"/>
      <c r="DT281" s="5"/>
      <c r="DU281" s="5"/>
      <c r="DV281" s="3"/>
      <c r="DW281" s="34"/>
      <c r="EB281" s="5"/>
      <c r="EC281" s="5"/>
      <c r="ED281" s="3"/>
      <c r="EE281" s="34"/>
      <c r="EJ281" s="5"/>
      <c r="EK281" s="5"/>
      <c r="EL281" s="3"/>
      <c r="EM281" s="34"/>
      <c r="ER281" s="5"/>
      <c r="ES281" s="5"/>
      <c r="ET281" s="3"/>
      <c r="EU281" s="34"/>
      <c r="EZ281" s="5"/>
      <c r="FA281" s="5"/>
      <c r="FB281" s="3"/>
      <c r="FC281" s="34"/>
      <c r="FH281" s="5"/>
      <c r="FJ281" s="3"/>
      <c r="FK281" s="34"/>
      <c r="FP281" s="5"/>
      <c r="FQ281" s="5"/>
      <c r="FR281" s="3"/>
      <c r="FS281" s="34"/>
      <c r="FX281" s="5"/>
      <c r="FY281" s="5"/>
      <c r="FZ281" s="3"/>
      <c r="GA281" s="34"/>
      <c r="GF281" s="5"/>
      <c r="GG281" s="5"/>
      <c r="GH281" s="3"/>
      <c r="GI281" s="34"/>
      <c r="GN281" s="5"/>
      <c r="GO281" s="5"/>
      <c r="GP281" s="3"/>
      <c r="GQ281" s="34"/>
      <c r="GV281" s="5"/>
      <c r="GW281" s="5"/>
      <c r="GX281" s="3"/>
      <c r="GY281" s="34"/>
      <c r="HD281" s="5"/>
      <c r="HE281" s="5"/>
      <c r="HF281" s="3"/>
      <c r="HG281" s="34"/>
      <c r="HL281" s="5"/>
      <c r="HM281" s="5"/>
      <c r="HN281" s="3"/>
      <c r="HO281" s="34"/>
      <c r="HT281" s="5"/>
      <c r="HU281" s="5"/>
      <c r="HV281" s="3"/>
      <c r="HW281" s="34"/>
      <c r="IB281" s="5"/>
      <c r="IC281" s="5"/>
      <c r="ID281" s="3"/>
      <c r="IE281" s="34"/>
      <c r="IJ281" s="5"/>
    </row>
    <row r="282" spans="6:244" s="1" customFormat="1" ht="13.5">
      <c r="F282" s="3"/>
      <c r="G282" s="34"/>
      <c r="L282" s="5"/>
      <c r="M282" s="5"/>
      <c r="N282" s="3"/>
      <c r="O282" s="34"/>
      <c r="T282" s="5"/>
      <c r="U282" s="5"/>
      <c r="V282" s="3"/>
      <c r="W282" s="34"/>
      <c r="AB282" s="5"/>
      <c r="AC282" s="5"/>
      <c r="AD282" s="3"/>
      <c r="AE282" s="34"/>
      <c r="AJ282" s="5"/>
      <c r="AK282" s="5"/>
      <c r="AL282" s="3"/>
      <c r="AM282" s="34"/>
      <c r="AR282" s="5"/>
      <c r="AS282" s="5"/>
      <c r="AT282" s="3"/>
      <c r="AU282" s="34"/>
      <c r="AZ282" s="5"/>
      <c r="BA282" s="5"/>
      <c r="BB282" s="3"/>
      <c r="BC282" s="34"/>
      <c r="BH282" s="5"/>
      <c r="BI282" s="5"/>
      <c r="BJ282" s="3"/>
      <c r="BK282" s="34"/>
      <c r="BP282" s="5"/>
      <c r="BQ282" s="5"/>
      <c r="BR282" s="3"/>
      <c r="BS282" s="34"/>
      <c r="BX282" s="5"/>
      <c r="BY282" s="5"/>
      <c r="BZ282" s="3"/>
      <c r="CA282" s="34"/>
      <c r="CF282" s="5"/>
      <c r="CH282" s="3"/>
      <c r="CI282" s="34"/>
      <c r="CN282" s="5"/>
      <c r="CO282" s="5"/>
      <c r="CP282" s="3"/>
      <c r="CQ282" s="34"/>
      <c r="CV282" s="5"/>
      <c r="CW282" s="5"/>
      <c r="CX282" s="3"/>
      <c r="CY282" s="34"/>
      <c r="DD282" s="5"/>
      <c r="DE282" s="5"/>
      <c r="DF282" s="3"/>
      <c r="DG282" s="34"/>
      <c r="DL282" s="5"/>
      <c r="DM282" s="5"/>
      <c r="DN282" s="3"/>
      <c r="DO282" s="34"/>
      <c r="DT282" s="5"/>
      <c r="DU282" s="5"/>
      <c r="DV282" s="3"/>
      <c r="DW282" s="34"/>
      <c r="EB282" s="5"/>
      <c r="EC282" s="5"/>
      <c r="ED282" s="3"/>
      <c r="EE282" s="34"/>
      <c r="EJ282" s="5"/>
      <c r="EK282" s="5"/>
      <c r="EL282" s="3"/>
      <c r="EM282" s="34"/>
      <c r="ER282" s="5"/>
      <c r="ES282" s="5"/>
      <c r="ET282" s="3"/>
      <c r="EU282" s="34"/>
      <c r="EZ282" s="5"/>
      <c r="FA282" s="5"/>
      <c r="FB282" s="3"/>
      <c r="FC282" s="34"/>
      <c r="FH282" s="5"/>
      <c r="FJ282" s="3"/>
      <c r="FK282" s="34"/>
      <c r="FP282" s="5"/>
      <c r="FQ282" s="5"/>
      <c r="FR282" s="3"/>
      <c r="FS282" s="34"/>
      <c r="FX282" s="5"/>
      <c r="FY282" s="5"/>
      <c r="FZ282" s="3"/>
      <c r="GA282" s="34"/>
      <c r="GF282" s="5"/>
      <c r="GG282" s="5"/>
      <c r="GH282" s="3"/>
      <c r="GI282" s="34"/>
      <c r="GN282" s="5"/>
      <c r="GO282" s="5"/>
      <c r="GP282" s="3"/>
      <c r="GQ282" s="34"/>
      <c r="GV282" s="5"/>
      <c r="GW282" s="5"/>
      <c r="GX282" s="3"/>
      <c r="GY282" s="34"/>
      <c r="HD282" s="5"/>
      <c r="HE282" s="5"/>
      <c r="HF282" s="3"/>
      <c r="HG282" s="34"/>
      <c r="HL282" s="5"/>
      <c r="HM282" s="5"/>
      <c r="HN282" s="3"/>
      <c r="HO282" s="34"/>
      <c r="HT282" s="5"/>
      <c r="HU282" s="5"/>
      <c r="HV282" s="3"/>
      <c r="HW282" s="34"/>
      <c r="IB282" s="5"/>
      <c r="IC282" s="5"/>
      <c r="ID282" s="3"/>
      <c r="IE282" s="34"/>
      <c r="IJ282" s="5"/>
    </row>
    <row r="283" spans="6:244" s="1" customFormat="1" ht="13.5">
      <c r="F283" s="3"/>
      <c r="G283" s="34"/>
      <c r="L283" s="5"/>
      <c r="M283" s="5"/>
      <c r="N283" s="3"/>
      <c r="O283" s="34"/>
      <c r="T283" s="5"/>
      <c r="U283" s="5"/>
      <c r="V283" s="3"/>
      <c r="W283" s="34"/>
      <c r="AB283" s="5"/>
      <c r="AC283" s="5"/>
      <c r="AD283" s="3"/>
      <c r="AE283" s="34"/>
      <c r="AJ283" s="5"/>
      <c r="AK283" s="5"/>
      <c r="AL283" s="3"/>
      <c r="AM283" s="34"/>
      <c r="AR283" s="5"/>
      <c r="AS283" s="5"/>
      <c r="AT283" s="3"/>
      <c r="AU283" s="34"/>
      <c r="AZ283" s="5"/>
      <c r="BA283" s="5"/>
      <c r="BB283" s="3"/>
      <c r="BC283" s="34"/>
      <c r="BH283" s="5"/>
      <c r="BI283" s="5"/>
      <c r="BJ283" s="3"/>
      <c r="BK283" s="34"/>
      <c r="BP283" s="5"/>
      <c r="BQ283" s="5"/>
      <c r="BR283" s="3"/>
      <c r="BS283" s="34"/>
      <c r="BX283" s="5"/>
      <c r="BY283" s="5"/>
      <c r="BZ283" s="3"/>
      <c r="CA283" s="34"/>
      <c r="CF283" s="5"/>
      <c r="CH283" s="3"/>
      <c r="CI283" s="34"/>
      <c r="CN283" s="5"/>
      <c r="CO283" s="5"/>
      <c r="CP283" s="3"/>
      <c r="CQ283" s="34"/>
      <c r="CV283" s="5"/>
      <c r="CW283" s="5"/>
      <c r="CX283" s="3"/>
      <c r="CY283" s="34"/>
      <c r="DD283" s="5"/>
      <c r="DE283" s="5"/>
      <c r="DF283" s="3"/>
      <c r="DG283" s="34"/>
      <c r="DL283" s="5"/>
      <c r="DM283" s="5"/>
      <c r="DN283" s="3"/>
      <c r="DO283" s="34"/>
      <c r="DT283" s="5"/>
      <c r="DU283" s="5"/>
      <c r="DV283" s="3"/>
      <c r="DW283" s="34"/>
      <c r="EB283" s="5"/>
      <c r="EC283" s="5"/>
      <c r="ED283" s="3"/>
      <c r="EE283" s="34"/>
      <c r="EJ283" s="5"/>
      <c r="EK283" s="5"/>
      <c r="EL283" s="3"/>
      <c r="EM283" s="34"/>
      <c r="ER283" s="5"/>
      <c r="ES283" s="5"/>
      <c r="ET283" s="3"/>
      <c r="EU283" s="34"/>
      <c r="EZ283" s="5"/>
      <c r="FA283" s="5"/>
      <c r="FB283" s="3"/>
      <c r="FC283" s="34"/>
      <c r="FH283" s="5"/>
      <c r="FJ283" s="3"/>
      <c r="FK283" s="34"/>
      <c r="FP283" s="5"/>
      <c r="FQ283" s="5"/>
      <c r="FR283" s="3"/>
      <c r="FS283" s="34"/>
      <c r="FX283" s="5"/>
      <c r="FY283" s="5"/>
      <c r="FZ283" s="3"/>
      <c r="GA283" s="34"/>
      <c r="GF283" s="5"/>
      <c r="GG283" s="5"/>
      <c r="GH283" s="3"/>
      <c r="GI283" s="34"/>
      <c r="GN283" s="5"/>
      <c r="GO283" s="5"/>
      <c r="GP283" s="3"/>
      <c r="GQ283" s="34"/>
      <c r="GV283" s="5"/>
      <c r="GW283" s="5"/>
      <c r="GX283" s="3"/>
      <c r="GY283" s="34"/>
      <c r="HD283" s="5"/>
      <c r="HE283" s="5"/>
      <c r="HF283" s="3"/>
      <c r="HG283" s="34"/>
      <c r="HL283" s="5"/>
      <c r="HM283" s="5"/>
      <c r="HN283" s="3"/>
      <c r="HO283" s="34"/>
      <c r="HT283" s="5"/>
      <c r="HU283" s="5"/>
      <c r="HV283" s="3"/>
      <c r="HW283" s="34"/>
      <c r="IB283" s="5"/>
      <c r="IC283" s="5"/>
      <c r="ID283" s="3"/>
      <c r="IE283" s="34"/>
      <c r="IJ283" s="5"/>
    </row>
    <row r="284" spans="6:244" s="1" customFormat="1" ht="13.5">
      <c r="F284" s="3"/>
      <c r="G284" s="34"/>
      <c r="L284" s="5"/>
      <c r="M284" s="5"/>
      <c r="N284" s="3"/>
      <c r="O284" s="34"/>
      <c r="T284" s="5"/>
      <c r="U284" s="5"/>
      <c r="V284" s="3"/>
      <c r="W284" s="34"/>
      <c r="AB284" s="5"/>
      <c r="AC284" s="5"/>
      <c r="AD284" s="3"/>
      <c r="AE284" s="34"/>
      <c r="AJ284" s="5"/>
      <c r="AK284" s="5"/>
      <c r="AL284" s="3"/>
      <c r="AM284" s="34"/>
      <c r="AR284" s="5"/>
      <c r="AS284" s="5"/>
      <c r="AT284" s="3"/>
      <c r="AU284" s="34"/>
      <c r="AZ284" s="5"/>
      <c r="BA284" s="5"/>
      <c r="BB284" s="3"/>
      <c r="BC284" s="34"/>
      <c r="BH284" s="5"/>
      <c r="BI284" s="5"/>
      <c r="BJ284" s="3"/>
      <c r="BK284" s="34"/>
      <c r="BP284" s="5"/>
      <c r="BQ284" s="5"/>
      <c r="BR284" s="3"/>
      <c r="BS284" s="34"/>
      <c r="BX284" s="5"/>
      <c r="BY284" s="5"/>
      <c r="BZ284" s="3"/>
      <c r="CA284" s="34"/>
      <c r="CF284" s="5"/>
      <c r="CH284" s="3"/>
      <c r="CI284" s="34"/>
      <c r="CN284" s="5"/>
      <c r="CO284" s="5"/>
      <c r="CP284" s="3"/>
      <c r="CQ284" s="34"/>
      <c r="CV284" s="5"/>
      <c r="CW284" s="5"/>
      <c r="CX284" s="3"/>
      <c r="CY284" s="34"/>
      <c r="DD284" s="5"/>
      <c r="DE284" s="5"/>
      <c r="DF284" s="3"/>
      <c r="DG284" s="34"/>
      <c r="DL284" s="5"/>
      <c r="DM284" s="5"/>
      <c r="DN284" s="3"/>
      <c r="DO284" s="34"/>
      <c r="DT284" s="5"/>
      <c r="DU284" s="5"/>
      <c r="DV284" s="3"/>
      <c r="DW284" s="34"/>
      <c r="EB284" s="5"/>
      <c r="EC284" s="5"/>
      <c r="ED284" s="3"/>
      <c r="EE284" s="34"/>
      <c r="EJ284" s="5"/>
      <c r="EK284" s="5"/>
      <c r="EL284" s="3"/>
      <c r="EM284" s="34"/>
      <c r="ER284" s="5"/>
      <c r="ES284" s="5"/>
      <c r="ET284" s="3"/>
      <c r="EU284" s="34"/>
      <c r="EZ284" s="5"/>
      <c r="FA284" s="5"/>
      <c r="FB284" s="3"/>
      <c r="FC284" s="34"/>
      <c r="FH284" s="5"/>
      <c r="FJ284" s="3"/>
      <c r="FK284" s="34"/>
      <c r="FP284" s="5"/>
      <c r="FQ284" s="5"/>
      <c r="FR284" s="3"/>
      <c r="FS284" s="34"/>
      <c r="FX284" s="5"/>
      <c r="FY284" s="5"/>
      <c r="FZ284" s="3"/>
      <c r="GA284" s="34"/>
      <c r="GF284" s="5"/>
      <c r="GG284" s="5"/>
      <c r="GH284" s="3"/>
      <c r="GI284" s="34"/>
      <c r="GN284" s="5"/>
      <c r="GO284" s="5"/>
      <c r="GP284" s="3"/>
      <c r="GQ284" s="34"/>
      <c r="GV284" s="5"/>
      <c r="GW284" s="5"/>
      <c r="GX284" s="3"/>
      <c r="GY284" s="34"/>
      <c r="HD284" s="5"/>
      <c r="HE284" s="5"/>
      <c r="HF284" s="3"/>
      <c r="HG284" s="34"/>
      <c r="HL284" s="5"/>
      <c r="HM284" s="5"/>
      <c r="HN284" s="3"/>
      <c r="HO284" s="34"/>
      <c r="HT284" s="5"/>
      <c r="HU284" s="5"/>
      <c r="HV284" s="3"/>
      <c r="HW284" s="34"/>
      <c r="IB284" s="5"/>
      <c r="IC284" s="5"/>
      <c r="ID284" s="3"/>
      <c r="IE284" s="34"/>
      <c r="IJ284" s="5"/>
    </row>
    <row r="285" spans="6:244" s="1" customFormat="1" ht="13.5">
      <c r="F285" s="3"/>
      <c r="G285" s="34"/>
      <c r="L285" s="5"/>
      <c r="M285" s="5"/>
      <c r="N285" s="3"/>
      <c r="O285" s="34"/>
      <c r="T285" s="5"/>
      <c r="U285" s="5"/>
      <c r="V285" s="3"/>
      <c r="W285" s="34"/>
      <c r="AB285" s="5"/>
      <c r="AC285" s="5"/>
      <c r="AD285" s="3"/>
      <c r="AE285" s="34"/>
      <c r="AJ285" s="5"/>
      <c r="AK285" s="5"/>
      <c r="AL285" s="3"/>
      <c r="AM285" s="34"/>
      <c r="AR285" s="5"/>
      <c r="AS285" s="5"/>
      <c r="AT285" s="3"/>
      <c r="AU285" s="34"/>
      <c r="AZ285" s="5"/>
      <c r="BA285" s="5"/>
      <c r="BB285" s="3"/>
      <c r="BC285" s="34"/>
      <c r="BH285" s="5"/>
      <c r="BI285" s="5"/>
      <c r="BJ285" s="3"/>
      <c r="BK285" s="34"/>
      <c r="BP285" s="5"/>
      <c r="BQ285" s="5"/>
      <c r="BR285" s="3"/>
      <c r="BS285" s="34"/>
      <c r="BX285" s="5"/>
      <c r="BY285" s="5"/>
      <c r="BZ285" s="3"/>
      <c r="CA285" s="34"/>
      <c r="CF285" s="5"/>
      <c r="CH285" s="3"/>
      <c r="CI285" s="34"/>
      <c r="CN285" s="5"/>
      <c r="CO285" s="5"/>
      <c r="CP285" s="3"/>
      <c r="CQ285" s="34"/>
      <c r="CV285" s="5"/>
      <c r="CW285" s="5"/>
      <c r="CX285" s="3"/>
      <c r="CY285" s="34"/>
      <c r="DD285" s="5"/>
      <c r="DE285" s="5"/>
      <c r="DF285" s="3"/>
      <c r="DG285" s="34"/>
      <c r="DL285" s="5"/>
      <c r="DM285" s="5"/>
      <c r="DN285" s="3"/>
      <c r="DO285" s="34"/>
      <c r="DT285" s="5"/>
      <c r="DU285" s="5"/>
      <c r="DV285" s="3"/>
      <c r="DW285" s="34"/>
      <c r="EB285" s="5"/>
      <c r="EC285" s="5"/>
      <c r="ED285" s="3"/>
      <c r="EE285" s="34"/>
      <c r="EJ285" s="5"/>
      <c r="EK285" s="5"/>
      <c r="EL285" s="3"/>
      <c r="EM285" s="34"/>
      <c r="ER285" s="5"/>
      <c r="ES285" s="5"/>
      <c r="ET285" s="3"/>
      <c r="EU285" s="34"/>
      <c r="EZ285" s="5"/>
      <c r="FA285" s="5"/>
      <c r="FB285" s="3"/>
      <c r="FC285" s="34"/>
      <c r="FH285" s="5"/>
      <c r="FJ285" s="3"/>
      <c r="FK285" s="34"/>
      <c r="FP285" s="5"/>
      <c r="FQ285" s="5"/>
      <c r="FR285" s="3"/>
      <c r="FS285" s="34"/>
      <c r="FX285" s="5"/>
      <c r="FY285" s="5"/>
      <c r="FZ285" s="3"/>
      <c r="GA285" s="34"/>
      <c r="GF285" s="5"/>
      <c r="GG285" s="5"/>
      <c r="GH285" s="3"/>
      <c r="GI285" s="34"/>
      <c r="GN285" s="5"/>
      <c r="GO285" s="5"/>
      <c r="GP285" s="3"/>
      <c r="GQ285" s="34"/>
      <c r="GV285" s="5"/>
      <c r="GW285" s="5"/>
      <c r="GX285" s="3"/>
      <c r="GY285" s="34"/>
      <c r="HD285" s="5"/>
      <c r="HE285" s="5"/>
      <c r="HF285" s="3"/>
      <c r="HG285" s="34"/>
      <c r="HL285" s="5"/>
      <c r="HM285" s="5"/>
      <c r="HN285" s="3"/>
      <c r="HO285" s="34"/>
      <c r="HT285" s="5"/>
      <c r="HU285" s="5"/>
      <c r="HV285" s="3"/>
      <c r="HW285" s="34"/>
      <c r="IB285" s="5"/>
      <c r="IC285" s="5"/>
      <c r="ID285" s="3"/>
      <c r="IE285" s="34"/>
      <c r="IJ285" s="5"/>
    </row>
    <row r="286" spans="6:244" s="1" customFormat="1" ht="13.5">
      <c r="F286" s="3"/>
      <c r="G286" s="34"/>
      <c r="L286" s="5"/>
      <c r="M286" s="5"/>
      <c r="N286" s="3"/>
      <c r="O286" s="34"/>
      <c r="T286" s="5"/>
      <c r="U286" s="5"/>
      <c r="V286" s="3"/>
      <c r="W286" s="34"/>
      <c r="AB286" s="5"/>
      <c r="AC286" s="5"/>
      <c r="AD286" s="3"/>
      <c r="AE286" s="34"/>
      <c r="AJ286" s="5"/>
      <c r="AK286" s="5"/>
      <c r="AL286" s="3"/>
      <c r="AM286" s="34"/>
      <c r="AR286" s="5"/>
      <c r="AS286" s="5"/>
      <c r="AT286" s="3"/>
      <c r="AU286" s="34"/>
      <c r="AZ286" s="5"/>
      <c r="BA286" s="5"/>
      <c r="BB286" s="3"/>
      <c r="BC286" s="34"/>
      <c r="BH286" s="5"/>
      <c r="BI286" s="5"/>
      <c r="BJ286" s="3"/>
      <c r="BK286" s="34"/>
      <c r="BP286" s="5"/>
      <c r="BQ286" s="5"/>
      <c r="BR286" s="3"/>
      <c r="BS286" s="34"/>
      <c r="BX286" s="5"/>
      <c r="BY286" s="5"/>
      <c r="BZ286" s="3"/>
      <c r="CA286" s="34"/>
      <c r="CF286" s="5"/>
      <c r="CH286" s="3"/>
      <c r="CI286" s="34"/>
      <c r="CN286" s="5"/>
      <c r="CO286" s="5"/>
      <c r="CP286" s="3"/>
      <c r="CQ286" s="34"/>
      <c r="CV286" s="5"/>
      <c r="CW286" s="5"/>
      <c r="CX286" s="3"/>
      <c r="CY286" s="34"/>
      <c r="DD286" s="5"/>
      <c r="DE286" s="5"/>
      <c r="DF286" s="3"/>
      <c r="DG286" s="34"/>
      <c r="DL286" s="5"/>
      <c r="DM286" s="5"/>
      <c r="DN286" s="3"/>
      <c r="DO286" s="34"/>
      <c r="DT286" s="5"/>
      <c r="DU286" s="5"/>
      <c r="DV286" s="3"/>
      <c r="DW286" s="34"/>
      <c r="EB286" s="5"/>
      <c r="EC286" s="5"/>
      <c r="ED286" s="3"/>
      <c r="EE286" s="34"/>
      <c r="EJ286" s="5"/>
      <c r="EK286" s="5"/>
      <c r="EL286" s="3"/>
      <c r="EM286" s="34"/>
      <c r="ER286" s="5"/>
      <c r="ES286" s="5"/>
      <c r="ET286" s="3"/>
      <c r="EU286" s="34"/>
      <c r="EZ286" s="5"/>
      <c r="FA286" s="5"/>
      <c r="FB286" s="3"/>
      <c r="FC286" s="34"/>
      <c r="FH286" s="5"/>
      <c r="FJ286" s="3"/>
      <c r="FK286" s="34"/>
      <c r="FP286" s="5"/>
      <c r="FQ286" s="5"/>
      <c r="FR286" s="3"/>
      <c r="FS286" s="34"/>
      <c r="FX286" s="5"/>
      <c r="FY286" s="5"/>
      <c r="FZ286" s="3"/>
      <c r="GA286" s="34"/>
      <c r="GF286" s="5"/>
      <c r="GG286" s="5"/>
      <c r="GH286" s="3"/>
      <c r="GI286" s="34"/>
      <c r="GN286" s="5"/>
      <c r="GO286" s="5"/>
      <c r="GP286" s="3"/>
      <c r="GQ286" s="34"/>
      <c r="GV286" s="5"/>
      <c r="GW286" s="5"/>
      <c r="GX286" s="3"/>
      <c r="GY286" s="34"/>
      <c r="HD286" s="5"/>
      <c r="HE286" s="5"/>
      <c r="HF286" s="3"/>
      <c r="HG286" s="34"/>
      <c r="HL286" s="5"/>
      <c r="HM286" s="5"/>
      <c r="HN286" s="3"/>
      <c r="HO286" s="34"/>
      <c r="HT286" s="5"/>
      <c r="HU286" s="5"/>
      <c r="HV286" s="3"/>
      <c r="HW286" s="34"/>
      <c r="IB286" s="5"/>
      <c r="IC286" s="5"/>
      <c r="ID286" s="3"/>
      <c r="IE286" s="34"/>
      <c r="IJ286" s="5"/>
    </row>
    <row r="287" spans="6:244" s="1" customFormat="1" ht="13.5">
      <c r="F287" s="3"/>
      <c r="G287" s="34"/>
      <c r="L287" s="5"/>
      <c r="M287" s="5"/>
      <c r="N287" s="3"/>
      <c r="O287" s="34"/>
      <c r="T287" s="5"/>
      <c r="U287" s="5"/>
      <c r="V287" s="3"/>
      <c r="W287" s="34"/>
      <c r="AB287" s="5"/>
      <c r="AC287" s="5"/>
      <c r="AD287" s="3"/>
      <c r="AE287" s="34"/>
      <c r="AJ287" s="5"/>
      <c r="AK287" s="5"/>
      <c r="AL287" s="3"/>
      <c r="AM287" s="34"/>
      <c r="AR287" s="5"/>
      <c r="AS287" s="5"/>
      <c r="AT287" s="3"/>
      <c r="AU287" s="34"/>
      <c r="AZ287" s="5"/>
      <c r="BA287" s="5"/>
      <c r="BB287" s="3"/>
      <c r="BC287" s="34"/>
      <c r="BH287" s="5"/>
      <c r="BI287" s="5"/>
      <c r="BJ287" s="3"/>
      <c r="BK287" s="34"/>
      <c r="BP287" s="5"/>
      <c r="BQ287" s="5"/>
      <c r="BR287" s="3"/>
      <c r="BS287" s="34"/>
      <c r="BX287" s="5"/>
      <c r="BY287" s="5"/>
      <c r="BZ287" s="3"/>
      <c r="CA287" s="34"/>
      <c r="CF287" s="5"/>
      <c r="CH287" s="3"/>
      <c r="CI287" s="34"/>
      <c r="CN287" s="5"/>
      <c r="CO287" s="5"/>
      <c r="CP287" s="3"/>
      <c r="CQ287" s="34"/>
      <c r="CV287" s="5"/>
      <c r="CW287" s="5"/>
      <c r="CX287" s="3"/>
      <c r="CY287" s="34"/>
      <c r="DD287" s="5"/>
      <c r="DE287" s="5"/>
      <c r="DF287" s="3"/>
      <c r="DG287" s="34"/>
      <c r="DL287" s="5"/>
      <c r="DM287" s="5"/>
      <c r="DN287" s="3"/>
      <c r="DO287" s="34"/>
      <c r="DT287" s="5"/>
      <c r="DU287" s="5"/>
      <c r="DV287" s="3"/>
      <c r="DW287" s="34"/>
      <c r="EB287" s="5"/>
      <c r="EC287" s="5"/>
      <c r="ED287" s="3"/>
      <c r="EE287" s="34"/>
      <c r="EJ287" s="5"/>
      <c r="EK287" s="5"/>
      <c r="EL287" s="3"/>
      <c r="EM287" s="34"/>
      <c r="ER287" s="5"/>
      <c r="ES287" s="5"/>
      <c r="ET287" s="3"/>
      <c r="EU287" s="34"/>
      <c r="EZ287" s="5"/>
      <c r="FA287" s="5"/>
      <c r="FB287" s="3"/>
      <c r="FC287" s="34"/>
      <c r="FH287" s="5"/>
      <c r="FJ287" s="3"/>
      <c r="FK287" s="34"/>
      <c r="FP287" s="5"/>
      <c r="FQ287" s="5"/>
      <c r="FR287" s="3"/>
      <c r="FS287" s="34"/>
      <c r="FX287" s="5"/>
      <c r="FY287" s="5"/>
      <c r="FZ287" s="3"/>
      <c r="GA287" s="34"/>
      <c r="GF287" s="5"/>
      <c r="GG287" s="5"/>
      <c r="GH287" s="3"/>
      <c r="GI287" s="34"/>
      <c r="GN287" s="5"/>
      <c r="GO287" s="5"/>
      <c r="GP287" s="3"/>
      <c r="GQ287" s="34"/>
      <c r="GV287" s="5"/>
      <c r="GW287" s="5"/>
      <c r="GX287" s="3"/>
      <c r="GY287" s="34"/>
      <c r="HD287" s="5"/>
      <c r="HE287" s="5"/>
      <c r="HF287" s="3"/>
      <c r="HG287" s="34"/>
      <c r="HL287" s="5"/>
      <c r="HM287" s="5"/>
      <c r="HN287" s="3"/>
      <c r="HO287" s="34"/>
      <c r="HT287" s="5"/>
      <c r="HU287" s="5"/>
      <c r="HV287" s="3"/>
      <c r="HW287" s="34"/>
      <c r="IB287" s="5"/>
      <c r="IC287" s="5"/>
      <c r="ID287" s="3"/>
      <c r="IE287" s="34"/>
      <c r="IJ287" s="5"/>
    </row>
    <row r="288" spans="6:244" s="1" customFormat="1" ht="13.5">
      <c r="F288" s="3"/>
      <c r="G288" s="34"/>
      <c r="L288" s="5"/>
      <c r="M288" s="5"/>
      <c r="N288" s="3"/>
      <c r="O288" s="34"/>
      <c r="T288" s="5"/>
      <c r="U288" s="5"/>
      <c r="V288" s="3"/>
      <c r="W288" s="34"/>
      <c r="AB288" s="5"/>
      <c r="AC288" s="5"/>
      <c r="AD288" s="3"/>
      <c r="AE288" s="34"/>
      <c r="AJ288" s="5"/>
      <c r="AK288" s="5"/>
      <c r="AL288" s="3"/>
      <c r="AM288" s="34"/>
      <c r="AR288" s="5"/>
      <c r="AS288" s="5"/>
      <c r="AT288" s="3"/>
      <c r="AU288" s="34"/>
      <c r="AZ288" s="5"/>
      <c r="BA288" s="5"/>
      <c r="BB288" s="3"/>
      <c r="BC288" s="34"/>
      <c r="BH288" s="5"/>
      <c r="BI288" s="5"/>
      <c r="BJ288" s="3"/>
      <c r="BK288" s="34"/>
      <c r="BP288" s="5"/>
      <c r="BQ288" s="5"/>
      <c r="BR288" s="3"/>
      <c r="BS288" s="34"/>
      <c r="BX288" s="5"/>
      <c r="BY288" s="5"/>
      <c r="BZ288" s="3"/>
      <c r="CA288" s="34"/>
      <c r="CF288" s="5"/>
      <c r="CH288" s="3"/>
      <c r="CI288" s="34"/>
      <c r="CN288" s="5"/>
      <c r="CO288" s="5"/>
      <c r="CP288" s="3"/>
      <c r="CQ288" s="34"/>
      <c r="CV288" s="5"/>
      <c r="CW288" s="5"/>
      <c r="CX288" s="3"/>
      <c r="CY288" s="34"/>
      <c r="DD288" s="5"/>
      <c r="DE288" s="5"/>
      <c r="DF288" s="3"/>
      <c r="DG288" s="34"/>
      <c r="DL288" s="5"/>
      <c r="DM288" s="5"/>
      <c r="DN288" s="3"/>
      <c r="DO288" s="34"/>
      <c r="DT288" s="5"/>
      <c r="DU288" s="5"/>
      <c r="DV288" s="3"/>
      <c r="DW288" s="34"/>
      <c r="EB288" s="5"/>
      <c r="EC288" s="5"/>
      <c r="ED288" s="3"/>
      <c r="EE288" s="34"/>
      <c r="EJ288" s="5"/>
      <c r="EK288" s="5"/>
      <c r="EL288" s="3"/>
      <c r="EM288" s="34"/>
      <c r="ER288" s="5"/>
      <c r="ES288" s="5"/>
      <c r="ET288" s="3"/>
      <c r="EU288" s="34"/>
      <c r="EZ288" s="5"/>
      <c r="FA288" s="5"/>
      <c r="FB288" s="3"/>
      <c r="FC288" s="34"/>
      <c r="FH288" s="5"/>
      <c r="FJ288" s="3"/>
      <c r="FK288" s="34"/>
      <c r="FP288" s="5"/>
      <c r="FQ288" s="5"/>
      <c r="FR288" s="3"/>
      <c r="FS288" s="34"/>
      <c r="FX288" s="5"/>
      <c r="FY288" s="5"/>
      <c r="FZ288" s="3"/>
      <c r="GA288" s="34"/>
      <c r="GF288" s="5"/>
      <c r="GG288" s="5"/>
      <c r="GH288" s="3"/>
      <c r="GI288" s="34"/>
      <c r="GN288" s="5"/>
      <c r="GO288" s="5"/>
      <c r="GP288" s="3"/>
      <c r="GQ288" s="34"/>
      <c r="GV288" s="5"/>
      <c r="GW288" s="5"/>
      <c r="GX288" s="3"/>
      <c r="GY288" s="34"/>
      <c r="HD288" s="5"/>
      <c r="HE288" s="5"/>
      <c r="HF288" s="3"/>
      <c r="HG288" s="34"/>
      <c r="HL288" s="5"/>
      <c r="HM288" s="5"/>
      <c r="HN288" s="3"/>
      <c r="HO288" s="34"/>
      <c r="HT288" s="5"/>
      <c r="HU288" s="5"/>
      <c r="HV288" s="3"/>
      <c r="HW288" s="34"/>
      <c r="IB288" s="5"/>
      <c r="IC288" s="5"/>
      <c r="ID288" s="3"/>
      <c r="IE288" s="34"/>
      <c r="IJ288" s="5"/>
    </row>
    <row r="289" spans="6:244" s="1" customFormat="1" ht="13.5">
      <c r="F289" s="3"/>
      <c r="G289" s="34"/>
      <c r="L289" s="5"/>
      <c r="M289" s="5"/>
      <c r="N289" s="3"/>
      <c r="O289" s="34"/>
      <c r="T289" s="5"/>
      <c r="U289" s="5"/>
      <c r="V289" s="3"/>
      <c r="W289" s="34"/>
      <c r="AB289" s="5"/>
      <c r="AC289" s="5"/>
      <c r="AD289" s="3"/>
      <c r="AE289" s="34"/>
      <c r="AJ289" s="5"/>
      <c r="AK289" s="5"/>
      <c r="AL289" s="3"/>
      <c r="AM289" s="34"/>
      <c r="AR289" s="5"/>
      <c r="AS289" s="5"/>
      <c r="AT289" s="3"/>
      <c r="AU289" s="34"/>
      <c r="AZ289" s="5"/>
      <c r="BA289" s="5"/>
      <c r="BB289" s="3"/>
      <c r="BC289" s="34"/>
      <c r="BH289" s="5"/>
      <c r="BI289" s="5"/>
      <c r="BJ289" s="3"/>
      <c r="BK289" s="34"/>
      <c r="BP289" s="5"/>
      <c r="BQ289" s="5"/>
      <c r="BR289" s="3"/>
      <c r="BS289" s="34"/>
      <c r="BX289" s="5"/>
      <c r="BY289" s="5"/>
      <c r="BZ289" s="3"/>
      <c r="CA289" s="34"/>
      <c r="CF289" s="5"/>
      <c r="CH289" s="3"/>
      <c r="CI289" s="34"/>
      <c r="CN289" s="5"/>
      <c r="CO289" s="5"/>
      <c r="CP289" s="3"/>
      <c r="CQ289" s="34"/>
      <c r="CV289" s="5"/>
      <c r="CW289" s="5"/>
      <c r="CX289" s="3"/>
      <c r="CY289" s="34"/>
      <c r="DD289" s="5"/>
      <c r="DE289" s="5"/>
      <c r="DF289" s="3"/>
      <c r="DG289" s="34"/>
      <c r="DL289" s="5"/>
      <c r="DM289" s="5"/>
      <c r="DN289" s="3"/>
      <c r="DO289" s="34"/>
      <c r="DT289" s="5"/>
      <c r="DU289" s="5"/>
      <c r="DV289" s="3"/>
      <c r="DW289" s="34"/>
      <c r="EB289" s="5"/>
      <c r="EC289" s="5"/>
      <c r="ED289" s="3"/>
      <c r="EE289" s="34"/>
      <c r="EJ289" s="5"/>
      <c r="EK289" s="5"/>
      <c r="EL289" s="3"/>
      <c r="EM289" s="34"/>
      <c r="ER289" s="5"/>
      <c r="ES289" s="5"/>
      <c r="ET289" s="3"/>
      <c r="EU289" s="34"/>
      <c r="EZ289" s="5"/>
      <c r="FA289" s="5"/>
      <c r="FB289" s="3"/>
      <c r="FC289" s="34"/>
      <c r="FH289" s="5"/>
      <c r="FJ289" s="3"/>
      <c r="FK289" s="34"/>
      <c r="FP289" s="5"/>
      <c r="FQ289" s="5"/>
      <c r="FR289" s="3"/>
      <c r="FS289" s="34"/>
      <c r="FX289" s="5"/>
      <c r="FY289" s="5"/>
      <c r="FZ289" s="3"/>
      <c r="GA289" s="34"/>
      <c r="GF289" s="5"/>
      <c r="GG289" s="5"/>
      <c r="GH289" s="3"/>
      <c r="GI289" s="34"/>
      <c r="GN289" s="5"/>
      <c r="GO289" s="5"/>
      <c r="GP289" s="3"/>
      <c r="GQ289" s="34"/>
      <c r="GV289" s="5"/>
      <c r="GW289" s="5"/>
      <c r="GX289" s="3"/>
      <c r="GY289" s="34"/>
      <c r="HD289" s="5"/>
      <c r="HE289" s="5"/>
      <c r="HF289" s="3"/>
      <c r="HG289" s="34"/>
      <c r="HL289" s="5"/>
      <c r="HM289" s="5"/>
      <c r="HN289" s="3"/>
      <c r="HO289" s="34"/>
      <c r="HT289" s="5"/>
      <c r="HU289" s="5"/>
      <c r="HV289" s="3"/>
      <c r="HW289" s="34"/>
      <c r="IB289" s="5"/>
      <c r="IC289" s="5"/>
      <c r="ID289" s="3"/>
      <c r="IE289" s="34"/>
      <c r="IJ289" s="5"/>
    </row>
    <row r="290" spans="6:244" s="1" customFormat="1" ht="13.5">
      <c r="F290" s="3"/>
      <c r="G290" s="34"/>
      <c r="L290" s="5"/>
      <c r="M290" s="5"/>
      <c r="N290" s="3"/>
      <c r="O290" s="34"/>
      <c r="T290" s="5"/>
      <c r="U290" s="5"/>
      <c r="V290" s="3"/>
      <c r="W290" s="34"/>
      <c r="AB290" s="5"/>
      <c r="AC290" s="5"/>
      <c r="AD290" s="3"/>
      <c r="AE290" s="34"/>
      <c r="AJ290" s="5"/>
      <c r="AK290" s="5"/>
      <c r="AL290" s="3"/>
      <c r="AM290" s="34"/>
      <c r="AR290" s="5"/>
      <c r="AS290" s="5"/>
      <c r="AT290" s="3"/>
      <c r="AU290" s="34"/>
      <c r="AZ290" s="5"/>
      <c r="BA290" s="5"/>
      <c r="BB290" s="3"/>
      <c r="BC290" s="34"/>
      <c r="BH290" s="5"/>
      <c r="BI290" s="5"/>
      <c r="BJ290" s="3"/>
      <c r="BK290" s="34"/>
      <c r="BP290" s="5"/>
      <c r="BQ290" s="5"/>
      <c r="BR290" s="3"/>
      <c r="BS290" s="34"/>
      <c r="BX290" s="5"/>
      <c r="BY290" s="5"/>
      <c r="BZ290" s="3"/>
      <c r="CA290" s="34"/>
      <c r="CF290" s="5"/>
      <c r="CH290" s="3"/>
      <c r="CI290" s="34"/>
      <c r="CN290" s="5"/>
      <c r="CO290" s="5"/>
      <c r="CP290" s="3"/>
      <c r="CQ290" s="34"/>
      <c r="CV290" s="5"/>
      <c r="CW290" s="5"/>
      <c r="CX290" s="3"/>
      <c r="CY290" s="34"/>
      <c r="DD290" s="5"/>
      <c r="DE290" s="5"/>
      <c r="DF290" s="3"/>
      <c r="DG290" s="34"/>
      <c r="DL290" s="5"/>
      <c r="DM290" s="5"/>
      <c r="DN290" s="3"/>
      <c r="DO290" s="34"/>
      <c r="DT290" s="5"/>
      <c r="DU290" s="5"/>
      <c r="DV290" s="3"/>
      <c r="DW290" s="34"/>
      <c r="EB290" s="5"/>
      <c r="EC290" s="5"/>
      <c r="ED290" s="3"/>
      <c r="EE290" s="34"/>
      <c r="EJ290" s="5"/>
      <c r="EK290" s="5"/>
      <c r="EL290" s="3"/>
      <c r="EM290" s="34"/>
      <c r="ER290" s="5"/>
      <c r="ES290" s="5"/>
      <c r="ET290" s="3"/>
      <c r="EU290" s="34"/>
      <c r="EZ290" s="5"/>
      <c r="FA290" s="5"/>
      <c r="FB290" s="3"/>
      <c r="FC290" s="34"/>
      <c r="FH290" s="5"/>
      <c r="FJ290" s="3"/>
      <c r="FK290" s="34"/>
      <c r="FP290" s="5"/>
      <c r="FQ290" s="5"/>
      <c r="FR290" s="3"/>
      <c r="FS290" s="34"/>
      <c r="FX290" s="5"/>
      <c r="FY290" s="5"/>
      <c r="FZ290" s="3"/>
      <c r="GA290" s="34"/>
      <c r="GF290" s="5"/>
      <c r="GG290" s="5"/>
      <c r="GH290" s="3"/>
      <c r="GI290" s="34"/>
      <c r="GN290" s="5"/>
      <c r="GO290" s="5"/>
      <c r="GP290" s="3"/>
      <c r="GQ290" s="34"/>
      <c r="GV290" s="5"/>
      <c r="GW290" s="5"/>
      <c r="GX290" s="3"/>
      <c r="GY290" s="34"/>
      <c r="HD290" s="5"/>
      <c r="HE290" s="5"/>
      <c r="HF290" s="3"/>
      <c r="HG290" s="34"/>
      <c r="HL290" s="5"/>
      <c r="HM290" s="5"/>
      <c r="HN290" s="3"/>
      <c r="HO290" s="34"/>
      <c r="HT290" s="5"/>
      <c r="HU290" s="5"/>
      <c r="HV290" s="3"/>
      <c r="HW290" s="34"/>
      <c r="IB290" s="5"/>
      <c r="IC290" s="5"/>
      <c r="ID290" s="3"/>
      <c r="IE290" s="34"/>
      <c r="IJ290" s="5"/>
    </row>
    <row r="291" spans="6:244" s="1" customFormat="1" ht="13.5">
      <c r="F291" s="3"/>
      <c r="G291" s="34"/>
      <c r="L291" s="5"/>
      <c r="M291" s="5"/>
      <c r="N291" s="3"/>
      <c r="O291" s="34"/>
      <c r="T291" s="5"/>
      <c r="U291" s="5"/>
      <c r="V291" s="3"/>
      <c r="W291" s="34"/>
      <c r="AB291" s="5"/>
      <c r="AC291" s="5"/>
      <c r="AD291" s="3"/>
      <c r="AE291" s="34"/>
      <c r="AJ291" s="5"/>
      <c r="AK291" s="5"/>
      <c r="AL291" s="3"/>
      <c r="AM291" s="34"/>
      <c r="AR291" s="5"/>
      <c r="AS291" s="5"/>
      <c r="AT291" s="3"/>
      <c r="AU291" s="34"/>
      <c r="AZ291" s="5"/>
      <c r="BA291" s="5"/>
      <c r="BB291" s="3"/>
      <c r="BC291" s="34"/>
      <c r="BH291" s="5"/>
      <c r="BI291" s="5"/>
      <c r="BJ291" s="3"/>
      <c r="BK291" s="34"/>
      <c r="BP291" s="5"/>
      <c r="BQ291" s="5"/>
      <c r="BR291" s="3"/>
      <c r="BS291" s="34"/>
      <c r="BX291" s="5"/>
      <c r="BY291" s="5"/>
      <c r="BZ291" s="3"/>
      <c r="CA291" s="34"/>
      <c r="CF291" s="5"/>
      <c r="CH291" s="3"/>
      <c r="CI291" s="34"/>
      <c r="CN291" s="5"/>
      <c r="CO291" s="5"/>
      <c r="CP291" s="3"/>
      <c r="CQ291" s="34"/>
      <c r="CV291" s="5"/>
      <c r="CW291" s="5"/>
      <c r="CX291" s="3"/>
      <c r="CY291" s="34"/>
      <c r="DD291" s="5"/>
      <c r="DE291" s="5"/>
      <c r="DF291" s="3"/>
      <c r="DG291" s="34"/>
      <c r="DL291" s="5"/>
      <c r="DM291" s="5"/>
      <c r="DN291" s="3"/>
      <c r="DO291" s="34"/>
      <c r="DT291" s="5"/>
      <c r="DU291" s="5"/>
      <c r="DV291" s="3"/>
      <c r="DW291" s="34"/>
      <c r="EB291" s="5"/>
      <c r="EC291" s="5"/>
      <c r="ED291" s="3"/>
      <c r="EE291" s="34"/>
      <c r="EJ291" s="5"/>
      <c r="EK291" s="5"/>
      <c r="EL291" s="3"/>
      <c r="EM291" s="34"/>
      <c r="ER291" s="5"/>
      <c r="ES291" s="5"/>
      <c r="ET291" s="3"/>
      <c r="EU291" s="34"/>
      <c r="EZ291" s="5"/>
      <c r="FA291" s="5"/>
      <c r="FB291" s="3"/>
      <c r="FC291" s="34"/>
      <c r="FH291" s="5"/>
      <c r="FJ291" s="3"/>
      <c r="FK291" s="34"/>
      <c r="FP291" s="5"/>
      <c r="FQ291" s="5"/>
      <c r="FR291" s="3"/>
      <c r="FS291" s="34"/>
      <c r="FX291" s="5"/>
      <c r="FY291" s="5"/>
      <c r="FZ291" s="3"/>
      <c r="GA291" s="34"/>
      <c r="GF291" s="5"/>
      <c r="GG291" s="5"/>
      <c r="GH291" s="3"/>
      <c r="GI291" s="34"/>
      <c r="GN291" s="5"/>
      <c r="GO291" s="5"/>
      <c r="GP291" s="3"/>
      <c r="GQ291" s="34"/>
      <c r="GV291" s="5"/>
      <c r="GW291" s="5"/>
      <c r="GX291" s="3"/>
      <c r="GY291" s="34"/>
      <c r="HD291" s="5"/>
      <c r="HE291" s="5"/>
      <c r="HF291" s="3"/>
      <c r="HG291" s="34"/>
      <c r="HL291" s="5"/>
      <c r="HM291" s="5"/>
      <c r="HN291" s="3"/>
      <c r="HO291" s="34"/>
      <c r="HT291" s="5"/>
      <c r="HU291" s="5"/>
      <c r="HV291" s="3"/>
      <c r="HW291" s="34"/>
      <c r="IB291" s="5"/>
      <c r="IC291" s="5"/>
      <c r="ID291" s="3"/>
      <c r="IE291" s="34"/>
      <c r="IJ291" s="5"/>
    </row>
    <row r="292" spans="6:244" s="1" customFormat="1" ht="13.5">
      <c r="F292" s="3"/>
      <c r="G292" s="34"/>
      <c r="L292" s="5"/>
      <c r="M292" s="5"/>
      <c r="N292" s="3"/>
      <c r="O292" s="34"/>
      <c r="T292" s="5"/>
      <c r="U292" s="5"/>
      <c r="V292" s="3"/>
      <c r="W292" s="34"/>
      <c r="AB292" s="5"/>
      <c r="AC292" s="5"/>
      <c r="AD292" s="3"/>
      <c r="AE292" s="34"/>
      <c r="AJ292" s="5"/>
      <c r="AK292" s="5"/>
      <c r="AL292" s="3"/>
      <c r="AM292" s="34"/>
      <c r="AR292" s="5"/>
      <c r="AS292" s="5"/>
      <c r="AT292" s="3"/>
      <c r="AU292" s="34"/>
      <c r="AZ292" s="5"/>
      <c r="BA292" s="5"/>
      <c r="BB292" s="3"/>
      <c r="BC292" s="34"/>
      <c r="BH292" s="5"/>
      <c r="BI292" s="5"/>
      <c r="BJ292" s="3"/>
      <c r="BK292" s="34"/>
      <c r="BP292" s="5"/>
      <c r="BQ292" s="5"/>
      <c r="BR292" s="3"/>
      <c r="BS292" s="34"/>
      <c r="BX292" s="5"/>
      <c r="BY292" s="5"/>
      <c r="BZ292" s="3"/>
      <c r="CA292" s="34"/>
      <c r="CF292" s="5"/>
      <c r="CH292" s="3"/>
      <c r="CI292" s="34"/>
      <c r="CN292" s="5"/>
      <c r="CO292" s="5"/>
      <c r="CP292" s="3"/>
      <c r="CQ292" s="34"/>
      <c r="CV292" s="5"/>
      <c r="CW292" s="5"/>
      <c r="CX292" s="3"/>
      <c r="CY292" s="34"/>
      <c r="DD292" s="5"/>
      <c r="DE292" s="5"/>
      <c r="DF292" s="3"/>
      <c r="DG292" s="34"/>
      <c r="DL292" s="5"/>
      <c r="DM292" s="5"/>
      <c r="DN292" s="3"/>
      <c r="DO292" s="34"/>
      <c r="DT292" s="5"/>
      <c r="DU292" s="5"/>
      <c r="DV292" s="3"/>
      <c r="DW292" s="34"/>
      <c r="EB292" s="5"/>
      <c r="EC292" s="5"/>
      <c r="ED292" s="3"/>
      <c r="EE292" s="34"/>
      <c r="EJ292" s="5"/>
      <c r="EK292" s="5"/>
      <c r="EL292" s="3"/>
      <c r="EM292" s="34"/>
      <c r="ER292" s="5"/>
      <c r="ES292" s="5"/>
      <c r="ET292" s="3"/>
      <c r="EU292" s="34"/>
      <c r="EZ292" s="5"/>
      <c r="FA292" s="5"/>
      <c r="FB292" s="3"/>
      <c r="FC292" s="34"/>
      <c r="FH292" s="5"/>
      <c r="FJ292" s="3"/>
      <c r="FK292" s="34"/>
      <c r="FP292" s="5"/>
      <c r="FQ292" s="5"/>
      <c r="FR292" s="3"/>
      <c r="FS292" s="34"/>
      <c r="FX292" s="5"/>
      <c r="FY292" s="5"/>
      <c r="FZ292" s="3"/>
      <c r="GA292" s="34"/>
      <c r="GF292" s="5"/>
      <c r="GG292" s="5"/>
      <c r="GH292" s="3"/>
      <c r="GI292" s="34"/>
      <c r="GN292" s="5"/>
      <c r="GO292" s="5"/>
      <c r="GP292" s="3"/>
      <c r="GQ292" s="34"/>
      <c r="GV292" s="5"/>
      <c r="GW292" s="5"/>
      <c r="GX292" s="3"/>
      <c r="GY292" s="34"/>
      <c r="HD292" s="5"/>
      <c r="HE292" s="5"/>
      <c r="HF292" s="3"/>
      <c r="HG292" s="34"/>
      <c r="HL292" s="5"/>
      <c r="HM292" s="5"/>
      <c r="HN292" s="3"/>
      <c r="HO292" s="34"/>
      <c r="HT292" s="5"/>
      <c r="HU292" s="5"/>
      <c r="HV292" s="3"/>
      <c r="HW292" s="34"/>
      <c r="IB292" s="5"/>
      <c r="IC292" s="5"/>
      <c r="ID292" s="3"/>
      <c r="IE292" s="34"/>
      <c r="IJ292" s="5"/>
    </row>
    <row r="293" spans="6:244" s="1" customFormat="1" ht="13.5">
      <c r="F293" s="3"/>
      <c r="G293" s="34"/>
      <c r="L293" s="5"/>
      <c r="M293" s="5"/>
      <c r="N293" s="3"/>
      <c r="O293" s="34"/>
      <c r="T293" s="5"/>
      <c r="U293" s="5"/>
      <c r="V293" s="3"/>
      <c r="W293" s="34"/>
      <c r="AB293" s="5"/>
      <c r="AC293" s="5"/>
      <c r="AD293" s="3"/>
      <c r="AE293" s="34"/>
      <c r="AJ293" s="5"/>
      <c r="AK293" s="5"/>
      <c r="AL293" s="3"/>
      <c r="AM293" s="34"/>
      <c r="AR293" s="5"/>
      <c r="AS293" s="5"/>
      <c r="AT293" s="3"/>
      <c r="AU293" s="34"/>
      <c r="AZ293" s="5"/>
      <c r="BA293" s="5"/>
      <c r="BB293" s="3"/>
      <c r="BC293" s="34"/>
      <c r="BH293" s="5"/>
      <c r="BI293" s="5"/>
      <c r="BJ293" s="3"/>
      <c r="BK293" s="34"/>
      <c r="BP293" s="5"/>
      <c r="BQ293" s="5"/>
      <c r="BR293" s="3"/>
      <c r="BS293" s="34"/>
      <c r="BX293" s="5"/>
      <c r="BY293" s="5"/>
      <c r="BZ293" s="3"/>
      <c r="CA293" s="34"/>
      <c r="CF293" s="5"/>
      <c r="CH293" s="3"/>
      <c r="CI293" s="34"/>
      <c r="CN293" s="5"/>
      <c r="CO293" s="5"/>
      <c r="CP293" s="3"/>
      <c r="CQ293" s="34"/>
      <c r="CV293" s="5"/>
      <c r="CW293" s="5"/>
      <c r="CX293" s="3"/>
      <c r="CY293" s="34"/>
      <c r="DD293" s="5"/>
      <c r="DE293" s="5"/>
      <c r="DF293" s="3"/>
      <c r="DG293" s="34"/>
      <c r="DL293" s="5"/>
      <c r="DM293" s="5"/>
      <c r="DN293" s="3"/>
      <c r="DO293" s="34"/>
      <c r="DT293" s="5"/>
      <c r="DU293" s="5"/>
      <c r="DV293" s="3"/>
      <c r="DW293" s="34"/>
      <c r="EB293" s="5"/>
      <c r="EC293" s="5"/>
      <c r="ED293" s="3"/>
      <c r="EE293" s="34"/>
      <c r="EJ293" s="5"/>
      <c r="EK293" s="5"/>
      <c r="EL293" s="3"/>
      <c r="EM293" s="34"/>
      <c r="ER293" s="5"/>
      <c r="ES293" s="5"/>
      <c r="ET293" s="3"/>
      <c r="EU293" s="34"/>
      <c r="EZ293" s="5"/>
      <c r="FA293" s="5"/>
      <c r="FB293" s="3"/>
      <c r="FC293" s="34"/>
      <c r="FH293" s="5"/>
      <c r="FJ293" s="3"/>
      <c r="FK293" s="34"/>
      <c r="FP293" s="5"/>
      <c r="FQ293" s="5"/>
      <c r="FR293" s="3"/>
      <c r="FS293" s="34"/>
      <c r="FX293" s="5"/>
      <c r="FY293" s="5"/>
      <c r="FZ293" s="3"/>
      <c r="GA293" s="34"/>
      <c r="GF293" s="5"/>
      <c r="GG293" s="5"/>
      <c r="GH293" s="3"/>
      <c r="GI293" s="34"/>
      <c r="GN293" s="5"/>
      <c r="GO293" s="5"/>
      <c r="GP293" s="3"/>
      <c r="GQ293" s="34"/>
      <c r="GV293" s="5"/>
      <c r="GW293" s="5"/>
      <c r="GX293" s="3"/>
      <c r="GY293" s="34"/>
      <c r="HD293" s="5"/>
      <c r="HE293" s="5"/>
      <c r="HF293" s="3"/>
      <c r="HG293" s="34"/>
      <c r="HL293" s="5"/>
      <c r="HM293" s="5"/>
      <c r="HN293" s="3"/>
      <c r="HO293" s="34"/>
      <c r="HT293" s="5"/>
      <c r="HU293" s="5"/>
      <c r="HV293" s="3"/>
      <c r="HW293" s="34"/>
      <c r="IB293" s="5"/>
      <c r="IC293" s="5"/>
      <c r="ID293" s="3"/>
      <c r="IE293" s="34"/>
      <c r="IJ293" s="5"/>
    </row>
    <row r="294" spans="6:244" s="1" customFormat="1" ht="13.5">
      <c r="F294" s="3"/>
      <c r="G294" s="34"/>
      <c r="L294" s="5"/>
      <c r="M294" s="5"/>
      <c r="N294" s="3"/>
      <c r="O294" s="34"/>
      <c r="T294" s="5"/>
      <c r="U294" s="5"/>
      <c r="V294" s="3"/>
      <c r="W294" s="34"/>
      <c r="AB294" s="5"/>
      <c r="AC294" s="5"/>
      <c r="AD294" s="3"/>
      <c r="AE294" s="34"/>
      <c r="AJ294" s="5"/>
      <c r="AK294" s="5"/>
      <c r="AL294" s="3"/>
      <c r="AM294" s="34"/>
      <c r="AR294" s="5"/>
      <c r="AS294" s="5"/>
      <c r="AT294" s="3"/>
      <c r="AU294" s="34"/>
      <c r="AZ294" s="5"/>
      <c r="BA294" s="5"/>
      <c r="BB294" s="3"/>
      <c r="BC294" s="34"/>
      <c r="BH294" s="5"/>
      <c r="BI294" s="5"/>
      <c r="BJ294" s="3"/>
      <c r="BK294" s="34"/>
      <c r="BP294" s="5"/>
      <c r="BQ294" s="5"/>
      <c r="BR294" s="3"/>
      <c r="BS294" s="34"/>
      <c r="BX294" s="5"/>
      <c r="BY294" s="5"/>
      <c r="BZ294" s="3"/>
      <c r="CA294" s="34"/>
      <c r="CF294" s="5"/>
      <c r="CH294" s="3"/>
      <c r="CI294" s="34"/>
      <c r="CN294" s="5"/>
      <c r="CO294" s="5"/>
      <c r="CP294" s="3"/>
      <c r="CQ294" s="34"/>
      <c r="CV294" s="5"/>
      <c r="CW294" s="5"/>
      <c r="CX294" s="3"/>
      <c r="CY294" s="34"/>
      <c r="DD294" s="5"/>
      <c r="DE294" s="5"/>
      <c r="DF294" s="3"/>
      <c r="DG294" s="34"/>
      <c r="DL294" s="5"/>
      <c r="DM294" s="5"/>
      <c r="DN294" s="3"/>
      <c r="DO294" s="34"/>
      <c r="DT294" s="5"/>
      <c r="DU294" s="5"/>
      <c r="DV294" s="3"/>
      <c r="DW294" s="34"/>
      <c r="EB294" s="5"/>
      <c r="EC294" s="5"/>
      <c r="ED294" s="3"/>
      <c r="EE294" s="34"/>
      <c r="EJ294" s="5"/>
      <c r="EK294" s="5"/>
      <c r="EL294" s="3"/>
      <c r="EM294" s="34"/>
      <c r="ER294" s="5"/>
      <c r="ES294" s="5"/>
      <c r="ET294" s="3"/>
      <c r="EU294" s="34"/>
      <c r="EZ294" s="5"/>
      <c r="FA294" s="5"/>
      <c r="FB294" s="3"/>
      <c r="FC294" s="34"/>
      <c r="FH294" s="5"/>
      <c r="FJ294" s="3"/>
      <c r="FK294" s="34"/>
      <c r="FP294" s="5"/>
      <c r="FQ294" s="5"/>
      <c r="FR294" s="3"/>
      <c r="FS294" s="34"/>
      <c r="FX294" s="5"/>
      <c r="FY294" s="5"/>
      <c r="FZ294" s="3"/>
      <c r="GA294" s="34"/>
      <c r="GF294" s="5"/>
      <c r="GG294" s="5"/>
      <c r="GH294" s="3"/>
      <c r="GI294" s="34"/>
      <c r="GN294" s="5"/>
      <c r="GO294" s="5"/>
      <c r="GP294" s="3"/>
      <c r="GQ294" s="34"/>
      <c r="GV294" s="5"/>
      <c r="GW294" s="5"/>
      <c r="GX294" s="3"/>
      <c r="GY294" s="34"/>
      <c r="HD294" s="5"/>
      <c r="HE294" s="5"/>
      <c r="HF294" s="3"/>
      <c r="HG294" s="34"/>
      <c r="HL294" s="5"/>
      <c r="HM294" s="5"/>
      <c r="HN294" s="3"/>
      <c r="HO294" s="34"/>
      <c r="HT294" s="5"/>
      <c r="HU294" s="5"/>
      <c r="HV294" s="3"/>
      <c r="HW294" s="34"/>
      <c r="IB294" s="5"/>
      <c r="IC294" s="5"/>
      <c r="ID294" s="3"/>
      <c r="IE294" s="34"/>
      <c r="IJ294" s="5"/>
    </row>
    <row r="295" spans="6:244" s="1" customFormat="1" ht="13.5">
      <c r="F295" s="3"/>
      <c r="G295" s="34"/>
      <c r="L295" s="5"/>
      <c r="M295" s="5"/>
      <c r="N295" s="3"/>
      <c r="O295" s="34"/>
      <c r="T295" s="5"/>
      <c r="U295" s="5"/>
      <c r="V295" s="3"/>
      <c r="W295" s="34"/>
      <c r="AB295" s="5"/>
      <c r="AC295" s="5"/>
      <c r="AD295" s="3"/>
      <c r="AE295" s="34"/>
      <c r="AJ295" s="5"/>
      <c r="AK295" s="5"/>
      <c r="AL295" s="3"/>
      <c r="AM295" s="34"/>
      <c r="AR295" s="5"/>
      <c r="AS295" s="5"/>
      <c r="AT295" s="3"/>
      <c r="AU295" s="34"/>
      <c r="AZ295" s="5"/>
      <c r="BA295" s="5"/>
      <c r="BB295" s="3"/>
      <c r="BC295" s="34"/>
      <c r="BH295" s="5"/>
      <c r="BI295" s="5"/>
      <c r="BJ295" s="3"/>
      <c r="BK295" s="34"/>
      <c r="BP295" s="5"/>
      <c r="BQ295" s="5"/>
      <c r="BR295" s="3"/>
      <c r="BS295" s="34"/>
      <c r="BX295" s="5"/>
      <c r="BY295" s="5"/>
      <c r="BZ295" s="3"/>
      <c r="CA295" s="34"/>
      <c r="CF295" s="5"/>
      <c r="CH295" s="3"/>
      <c r="CI295" s="34"/>
      <c r="CN295" s="5"/>
      <c r="CO295" s="5"/>
      <c r="CP295" s="3"/>
      <c r="CQ295" s="34"/>
      <c r="CV295" s="5"/>
      <c r="CW295" s="5"/>
      <c r="CX295" s="3"/>
      <c r="CY295" s="34"/>
      <c r="DD295" s="5"/>
      <c r="DE295" s="5"/>
      <c r="DF295" s="3"/>
      <c r="DG295" s="34"/>
      <c r="DL295" s="5"/>
      <c r="DM295" s="5"/>
      <c r="DN295" s="3"/>
      <c r="DO295" s="34"/>
      <c r="DT295" s="5"/>
      <c r="DU295" s="5"/>
      <c r="DV295" s="3"/>
      <c r="DW295" s="34"/>
      <c r="EB295" s="5"/>
      <c r="EC295" s="5"/>
      <c r="ED295" s="3"/>
      <c r="EE295" s="34"/>
      <c r="EJ295" s="5"/>
      <c r="EK295" s="5"/>
      <c r="EL295" s="3"/>
      <c r="EM295" s="34"/>
      <c r="ER295" s="5"/>
      <c r="ES295" s="5"/>
      <c r="ET295" s="3"/>
      <c r="EU295" s="34"/>
      <c r="EZ295" s="5"/>
      <c r="FA295" s="5"/>
      <c r="FB295" s="3"/>
      <c r="FC295" s="34"/>
      <c r="FH295" s="5"/>
      <c r="FJ295" s="3"/>
      <c r="FK295" s="34"/>
      <c r="FP295" s="5"/>
      <c r="FQ295" s="5"/>
      <c r="FR295" s="3"/>
      <c r="FS295" s="34"/>
      <c r="FX295" s="5"/>
      <c r="FY295" s="5"/>
      <c r="FZ295" s="3"/>
      <c r="GA295" s="34"/>
      <c r="GF295" s="5"/>
      <c r="GG295" s="5"/>
      <c r="GH295" s="3"/>
      <c r="GI295" s="34"/>
      <c r="GN295" s="5"/>
      <c r="GO295" s="5"/>
      <c r="GP295" s="3"/>
      <c r="GQ295" s="34"/>
      <c r="GV295" s="5"/>
      <c r="GW295" s="5"/>
      <c r="GX295" s="3"/>
      <c r="GY295" s="34"/>
      <c r="HD295" s="5"/>
      <c r="HE295" s="5"/>
      <c r="HF295" s="3"/>
      <c r="HG295" s="34"/>
      <c r="HL295" s="5"/>
      <c r="HM295" s="5"/>
      <c r="HN295" s="3"/>
      <c r="HO295" s="34"/>
      <c r="HT295" s="5"/>
      <c r="HU295" s="5"/>
      <c r="HV295" s="3"/>
      <c r="HW295" s="34"/>
      <c r="IB295" s="5"/>
      <c r="IC295" s="5"/>
      <c r="ID295" s="3"/>
      <c r="IE295" s="34"/>
      <c r="IJ295" s="5"/>
    </row>
    <row r="296" spans="6:244" s="1" customFormat="1" ht="13.5">
      <c r="F296" s="3"/>
      <c r="G296" s="34"/>
      <c r="L296" s="5"/>
      <c r="M296" s="5"/>
      <c r="N296" s="3"/>
      <c r="O296" s="34"/>
      <c r="T296" s="5"/>
      <c r="U296" s="5"/>
      <c r="V296" s="3"/>
      <c r="W296" s="34"/>
      <c r="AB296" s="5"/>
      <c r="AC296" s="5"/>
      <c r="AD296" s="3"/>
      <c r="AE296" s="34"/>
      <c r="AJ296" s="5"/>
      <c r="AK296" s="5"/>
      <c r="AL296" s="3"/>
      <c r="AM296" s="34"/>
      <c r="AR296" s="5"/>
      <c r="AS296" s="5"/>
      <c r="AT296" s="3"/>
      <c r="AU296" s="34"/>
      <c r="AZ296" s="5"/>
      <c r="BA296" s="5"/>
      <c r="BB296" s="3"/>
      <c r="BC296" s="34"/>
      <c r="BH296" s="5"/>
      <c r="BI296" s="5"/>
      <c r="BJ296" s="3"/>
      <c r="BK296" s="34"/>
      <c r="BP296" s="5"/>
      <c r="BQ296" s="5"/>
      <c r="BR296" s="3"/>
      <c r="BS296" s="34"/>
      <c r="BX296" s="5"/>
      <c r="BY296" s="5"/>
      <c r="BZ296" s="3"/>
      <c r="CA296" s="34"/>
      <c r="CF296" s="5"/>
      <c r="CH296" s="3"/>
      <c r="CI296" s="34"/>
      <c r="CN296" s="5"/>
      <c r="CO296" s="5"/>
      <c r="CP296" s="3"/>
      <c r="CQ296" s="34"/>
      <c r="CV296" s="5"/>
      <c r="CW296" s="5"/>
      <c r="CX296" s="3"/>
      <c r="CY296" s="34"/>
      <c r="DD296" s="5"/>
      <c r="DE296" s="5"/>
      <c r="DF296" s="3"/>
      <c r="DG296" s="34"/>
      <c r="DL296" s="5"/>
      <c r="DM296" s="5"/>
      <c r="DN296" s="3"/>
      <c r="DO296" s="34"/>
      <c r="DT296" s="5"/>
      <c r="DU296" s="5"/>
      <c r="DV296" s="3"/>
      <c r="DW296" s="34"/>
      <c r="EB296" s="5"/>
      <c r="EC296" s="5"/>
      <c r="ED296" s="3"/>
      <c r="EE296" s="34"/>
      <c r="EJ296" s="5"/>
      <c r="EK296" s="5"/>
      <c r="EL296" s="3"/>
      <c r="EM296" s="34"/>
      <c r="ER296" s="5"/>
      <c r="ES296" s="5"/>
      <c r="ET296" s="3"/>
      <c r="EU296" s="34"/>
      <c r="EZ296" s="5"/>
      <c r="FA296" s="5"/>
      <c r="FB296" s="3"/>
      <c r="FC296" s="34"/>
      <c r="FH296" s="5"/>
      <c r="FJ296" s="3"/>
      <c r="FK296" s="34"/>
      <c r="FP296" s="5"/>
      <c r="FQ296" s="5"/>
      <c r="FR296" s="3"/>
      <c r="FS296" s="34"/>
      <c r="FX296" s="5"/>
      <c r="FY296" s="5"/>
      <c r="FZ296" s="3"/>
      <c r="GA296" s="34"/>
      <c r="GF296" s="5"/>
      <c r="GG296" s="5"/>
      <c r="GH296" s="3"/>
      <c r="GI296" s="34"/>
      <c r="GN296" s="5"/>
      <c r="GO296" s="5"/>
      <c r="GP296" s="3"/>
      <c r="GQ296" s="34"/>
      <c r="GV296" s="5"/>
      <c r="GW296" s="5"/>
      <c r="GX296" s="3"/>
      <c r="GY296" s="34"/>
      <c r="HD296" s="5"/>
      <c r="HE296" s="5"/>
      <c r="HF296" s="3"/>
      <c r="HG296" s="34"/>
      <c r="HL296" s="5"/>
      <c r="HM296" s="5"/>
      <c r="HN296" s="3"/>
      <c r="HO296" s="34"/>
      <c r="HT296" s="5"/>
      <c r="HU296" s="5"/>
      <c r="HV296" s="3"/>
      <c r="HW296" s="34"/>
      <c r="IB296" s="5"/>
      <c r="IC296" s="5"/>
      <c r="ID296" s="3"/>
      <c r="IE296" s="34"/>
      <c r="IJ296" s="5"/>
    </row>
    <row r="297" spans="6:244" s="1" customFormat="1" ht="13.5">
      <c r="F297" s="3"/>
      <c r="G297" s="34"/>
      <c r="L297" s="5"/>
      <c r="M297" s="5"/>
      <c r="N297" s="3"/>
      <c r="O297" s="34"/>
      <c r="T297" s="5"/>
      <c r="U297" s="5"/>
      <c r="V297" s="3"/>
      <c r="W297" s="34"/>
      <c r="AB297" s="5"/>
      <c r="AC297" s="5"/>
      <c r="AD297" s="3"/>
      <c r="AE297" s="34"/>
      <c r="AJ297" s="5"/>
      <c r="AK297" s="5"/>
      <c r="AL297" s="3"/>
      <c r="AM297" s="34"/>
      <c r="AR297" s="5"/>
      <c r="AS297" s="5"/>
      <c r="AT297" s="3"/>
      <c r="AU297" s="34"/>
      <c r="AZ297" s="5"/>
      <c r="BA297" s="5"/>
      <c r="BB297" s="3"/>
      <c r="BC297" s="34"/>
      <c r="BH297" s="5"/>
      <c r="BI297" s="5"/>
      <c r="BJ297" s="3"/>
      <c r="BK297" s="34"/>
      <c r="BP297" s="5"/>
      <c r="BQ297" s="5"/>
      <c r="BR297" s="3"/>
      <c r="BS297" s="34"/>
      <c r="BX297" s="5"/>
      <c r="BY297" s="5"/>
      <c r="BZ297" s="3"/>
      <c r="CA297" s="34"/>
      <c r="CF297" s="5"/>
      <c r="CH297" s="3"/>
      <c r="CI297" s="34"/>
      <c r="CN297" s="5"/>
      <c r="CO297" s="5"/>
      <c r="CP297" s="3"/>
      <c r="CQ297" s="34"/>
      <c r="CV297" s="5"/>
      <c r="CW297" s="5"/>
      <c r="CX297" s="3"/>
      <c r="CY297" s="34"/>
      <c r="DD297" s="5"/>
      <c r="DE297" s="5"/>
      <c r="DF297" s="3"/>
      <c r="DG297" s="34"/>
      <c r="DL297" s="5"/>
      <c r="DM297" s="5"/>
      <c r="DN297" s="3"/>
      <c r="DO297" s="34"/>
      <c r="DT297" s="5"/>
      <c r="DU297" s="5"/>
      <c r="DV297" s="3"/>
      <c r="DW297" s="34"/>
      <c r="EB297" s="5"/>
      <c r="EC297" s="5"/>
      <c r="ED297" s="3"/>
      <c r="EE297" s="34"/>
      <c r="EJ297" s="5"/>
      <c r="EK297" s="5"/>
      <c r="EL297" s="3"/>
      <c r="EM297" s="34"/>
      <c r="ER297" s="5"/>
      <c r="ES297" s="5"/>
      <c r="ET297" s="3"/>
      <c r="EU297" s="34"/>
      <c r="EZ297" s="5"/>
      <c r="FA297" s="5"/>
      <c r="FB297" s="3"/>
      <c r="FC297" s="34"/>
      <c r="FH297" s="5"/>
      <c r="FJ297" s="3"/>
      <c r="FK297" s="34"/>
      <c r="FP297" s="5"/>
      <c r="FQ297" s="5"/>
      <c r="FR297" s="3"/>
      <c r="FS297" s="34"/>
      <c r="FX297" s="5"/>
      <c r="FY297" s="5"/>
      <c r="FZ297" s="3"/>
      <c r="GA297" s="34"/>
      <c r="GF297" s="5"/>
      <c r="GG297" s="5"/>
      <c r="GH297" s="3"/>
      <c r="GI297" s="34"/>
      <c r="GN297" s="5"/>
      <c r="GO297" s="5"/>
      <c r="GP297" s="3"/>
      <c r="GQ297" s="34"/>
      <c r="GV297" s="5"/>
      <c r="GW297" s="5"/>
      <c r="GX297" s="3"/>
      <c r="GY297" s="34"/>
      <c r="HD297" s="5"/>
      <c r="HE297" s="5"/>
      <c r="HF297" s="3"/>
      <c r="HG297" s="34"/>
      <c r="HL297" s="5"/>
      <c r="HM297" s="5"/>
      <c r="HN297" s="3"/>
      <c r="HO297" s="34"/>
      <c r="HT297" s="5"/>
      <c r="HU297" s="5"/>
      <c r="HV297" s="3"/>
      <c r="HW297" s="34"/>
      <c r="IB297" s="5"/>
      <c r="IC297" s="5"/>
      <c r="ID297" s="3"/>
      <c r="IE297" s="34"/>
      <c r="IJ297" s="5"/>
    </row>
    <row r="298" spans="6:244" s="1" customFormat="1" ht="13.5">
      <c r="F298" s="3"/>
      <c r="G298" s="34"/>
      <c r="L298" s="5"/>
      <c r="M298" s="5"/>
      <c r="N298" s="3"/>
      <c r="O298" s="34"/>
      <c r="T298" s="5"/>
      <c r="U298" s="5"/>
      <c r="V298" s="3"/>
      <c r="W298" s="34"/>
      <c r="AB298" s="5"/>
      <c r="AC298" s="5"/>
      <c r="AD298" s="3"/>
      <c r="AE298" s="34"/>
      <c r="AJ298" s="5"/>
      <c r="AK298" s="5"/>
      <c r="AL298" s="3"/>
      <c r="AM298" s="34"/>
      <c r="AR298" s="5"/>
      <c r="AS298" s="5"/>
      <c r="AT298" s="3"/>
      <c r="AU298" s="34"/>
      <c r="AZ298" s="5"/>
      <c r="BA298" s="5"/>
      <c r="BB298" s="3"/>
      <c r="BC298" s="34"/>
      <c r="BH298" s="5"/>
      <c r="BI298" s="5"/>
      <c r="BJ298" s="3"/>
      <c r="BK298" s="34"/>
      <c r="BP298" s="5"/>
      <c r="BQ298" s="5"/>
      <c r="BR298" s="3"/>
      <c r="BS298" s="34"/>
      <c r="BX298" s="5"/>
      <c r="BY298" s="5"/>
      <c r="BZ298" s="3"/>
      <c r="CA298" s="34"/>
      <c r="CF298" s="5"/>
      <c r="CH298" s="3"/>
      <c r="CI298" s="34"/>
      <c r="CN298" s="5"/>
      <c r="CO298" s="5"/>
      <c r="CP298" s="3"/>
      <c r="CQ298" s="34"/>
      <c r="CV298" s="5"/>
      <c r="CW298" s="5"/>
      <c r="CX298" s="3"/>
      <c r="CY298" s="34"/>
      <c r="DD298" s="5"/>
      <c r="DE298" s="5"/>
      <c r="DF298" s="3"/>
      <c r="DG298" s="34"/>
      <c r="DL298" s="5"/>
      <c r="DM298" s="5"/>
      <c r="DN298" s="3"/>
      <c r="DO298" s="34"/>
      <c r="DT298" s="5"/>
      <c r="DU298" s="5"/>
      <c r="DV298" s="3"/>
      <c r="DW298" s="34"/>
      <c r="EB298" s="5"/>
      <c r="EC298" s="5"/>
      <c r="ED298" s="3"/>
      <c r="EE298" s="34"/>
      <c r="EJ298" s="5"/>
      <c r="EK298" s="5"/>
      <c r="EL298" s="3"/>
      <c r="EM298" s="34"/>
      <c r="ER298" s="5"/>
      <c r="ES298" s="5"/>
      <c r="ET298" s="3"/>
      <c r="EU298" s="34"/>
      <c r="EZ298" s="5"/>
      <c r="FA298" s="5"/>
      <c r="FB298" s="3"/>
      <c r="FC298" s="34"/>
      <c r="FH298" s="5"/>
      <c r="FJ298" s="3"/>
      <c r="FK298" s="34"/>
      <c r="FP298" s="5"/>
      <c r="FQ298" s="5"/>
      <c r="FR298" s="3"/>
      <c r="FS298" s="34"/>
      <c r="FX298" s="5"/>
      <c r="FY298" s="5"/>
      <c r="FZ298" s="3"/>
      <c r="GA298" s="34"/>
      <c r="GF298" s="5"/>
      <c r="GG298" s="5"/>
      <c r="GH298" s="3"/>
      <c r="GI298" s="34"/>
      <c r="GN298" s="5"/>
      <c r="GO298" s="5"/>
      <c r="GP298" s="3"/>
      <c r="GQ298" s="34"/>
      <c r="GV298" s="5"/>
      <c r="GW298" s="5"/>
      <c r="GX298" s="3"/>
      <c r="GY298" s="34"/>
      <c r="HD298" s="5"/>
      <c r="HE298" s="5"/>
      <c r="HF298" s="3"/>
      <c r="HG298" s="34"/>
      <c r="HL298" s="5"/>
      <c r="HM298" s="5"/>
      <c r="HN298" s="3"/>
      <c r="HO298" s="34"/>
      <c r="HT298" s="5"/>
      <c r="HU298" s="5"/>
      <c r="HV298" s="3"/>
      <c r="HW298" s="34"/>
      <c r="IB298" s="5"/>
      <c r="IC298" s="5"/>
      <c r="ID298" s="3"/>
      <c r="IE298" s="34"/>
      <c r="IJ298" s="5"/>
    </row>
    <row r="299" spans="6:244" s="1" customFormat="1" ht="13.5">
      <c r="F299" s="3"/>
      <c r="G299" s="34"/>
      <c r="L299" s="5"/>
      <c r="M299" s="5"/>
      <c r="N299" s="3"/>
      <c r="O299" s="34"/>
      <c r="T299" s="5"/>
      <c r="U299" s="5"/>
      <c r="V299" s="3"/>
      <c r="W299" s="34"/>
      <c r="AB299" s="5"/>
      <c r="AC299" s="5"/>
      <c r="AD299" s="3"/>
      <c r="AE299" s="34"/>
      <c r="AJ299" s="5"/>
      <c r="AK299" s="5"/>
      <c r="AL299" s="3"/>
      <c r="AM299" s="34"/>
      <c r="AR299" s="5"/>
      <c r="AS299" s="5"/>
      <c r="AT299" s="3"/>
      <c r="AU299" s="34"/>
      <c r="AZ299" s="5"/>
      <c r="BA299" s="5"/>
      <c r="BB299" s="3"/>
      <c r="BC299" s="34"/>
      <c r="BH299" s="5"/>
      <c r="BI299" s="5"/>
      <c r="BJ299" s="3"/>
      <c r="BK299" s="34"/>
      <c r="BP299" s="5"/>
      <c r="BQ299" s="5"/>
      <c r="BR299" s="3"/>
      <c r="BS299" s="34"/>
      <c r="BX299" s="5"/>
      <c r="BY299" s="5"/>
      <c r="BZ299" s="3"/>
      <c r="CA299" s="34"/>
      <c r="CF299" s="5"/>
      <c r="CH299" s="3"/>
      <c r="CI299" s="34"/>
      <c r="CN299" s="5"/>
      <c r="CO299" s="5"/>
      <c r="CP299" s="3"/>
      <c r="CQ299" s="34"/>
      <c r="CV299" s="5"/>
      <c r="CW299" s="5"/>
      <c r="CX299" s="3"/>
      <c r="CY299" s="34"/>
      <c r="DD299" s="5"/>
      <c r="DE299" s="5"/>
      <c r="DF299" s="3"/>
      <c r="DG299" s="34"/>
      <c r="DL299" s="5"/>
      <c r="DM299" s="5"/>
      <c r="DN299" s="3"/>
      <c r="DO299" s="34"/>
      <c r="DT299" s="5"/>
      <c r="DU299" s="5"/>
      <c r="DV299" s="3"/>
      <c r="DW299" s="34"/>
      <c r="EB299" s="5"/>
      <c r="EC299" s="5"/>
      <c r="ED299" s="3"/>
      <c r="EE299" s="34"/>
      <c r="EJ299" s="5"/>
      <c r="EK299" s="5"/>
      <c r="EL299" s="3"/>
      <c r="EM299" s="34"/>
      <c r="ER299" s="5"/>
      <c r="ES299" s="5"/>
      <c r="ET299" s="3"/>
      <c r="EU299" s="34"/>
      <c r="EZ299" s="5"/>
      <c r="FA299" s="5"/>
      <c r="FB299" s="3"/>
      <c r="FC299" s="34"/>
      <c r="FH299" s="5"/>
      <c r="FJ299" s="3"/>
      <c r="FK299" s="34"/>
      <c r="FP299" s="5"/>
      <c r="FQ299" s="5"/>
      <c r="FR299" s="3"/>
      <c r="FS299" s="34"/>
      <c r="FX299" s="5"/>
      <c r="FY299" s="5"/>
      <c r="FZ299" s="3"/>
      <c r="GA299" s="34"/>
      <c r="GF299" s="5"/>
      <c r="GG299" s="5"/>
      <c r="GH299" s="3"/>
      <c r="GI299" s="34"/>
      <c r="GN299" s="5"/>
      <c r="GO299" s="5"/>
      <c r="GP299" s="3"/>
      <c r="GQ299" s="34"/>
      <c r="GV299" s="5"/>
      <c r="GW299" s="5"/>
      <c r="GX299" s="3"/>
      <c r="GY299" s="34"/>
      <c r="HD299" s="5"/>
      <c r="HE299" s="5"/>
      <c r="HF299" s="3"/>
      <c r="HG299" s="34"/>
      <c r="HL299" s="5"/>
      <c r="HM299" s="5"/>
      <c r="HN299" s="3"/>
      <c r="HO299" s="34"/>
      <c r="HT299" s="5"/>
      <c r="HU299" s="5"/>
      <c r="HV299" s="3"/>
      <c r="HW299" s="34"/>
      <c r="IB299" s="5"/>
      <c r="IC299" s="5"/>
      <c r="ID299" s="3"/>
      <c r="IE299" s="34"/>
      <c r="IJ299" s="5"/>
    </row>
    <row r="300" spans="6:244" s="1" customFormat="1" ht="13.5">
      <c r="F300" s="3"/>
      <c r="G300" s="34"/>
      <c r="L300" s="5"/>
      <c r="M300" s="5"/>
      <c r="N300" s="3"/>
      <c r="O300" s="34"/>
      <c r="T300" s="5"/>
      <c r="U300" s="5"/>
      <c r="V300" s="3"/>
      <c r="W300" s="34"/>
      <c r="AB300" s="5"/>
      <c r="AC300" s="5"/>
      <c r="AD300" s="3"/>
      <c r="AE300" s="34"/>
      <c r="AJ300" s="5"/>
      <c r="AK300" s="5"/>
      <c r="AL300" s="3"/>
      <c r="AM300" s="34"/>
      <c r="AR300" s="5"/>
      <c r="AS300" s="5"/>
      <c r="AT300" s="3"/>
      <c r="AU300" s="34"/>
      <c r="AZ300" s="5"/>
      <c r="BA300" s="5"/>
      <c r="BB300" s="3"/>
      <c r="BC300" s="34"/>
      <c r="BH300" s="5"/>
      <c r="BI300" s="5"/>
      <c r="BJ300" s="3"/>
      <c r="BK300" s="34"/>
      <c r="BP300" s="5"/>
      <c r="BQ300" s="5"/>
      <c r="BR300" s="3"/>
      <c r="BS300" s="34"/>
      <c r="BX300" s="5"/>
      <c r="BY300" s="5"/>
      <c r="BZ300" s="3"/>
      <c r="CA300" s="34"/>
      <c r="CF300" s="5"/>
      <c r="CH300" s="3"/>
      <c r="CI300" s="34"/>
      <c r="CN300" s="5"/>
      <c r="CO300" s="5"/>
      <c r="CP300" s="3"/>
      <c r="CQ300" s="34"/>
      <c r="CV300" s="5"/>
      <c r="CW300" s="5"/>
      <c r="CX300" s="3"/>
      <c r="CY300" s="34"/>
      <c r="DD300" s="5"/>
      <c r="DE300" s="5"/>
      <c r="DF300" s="3"/>
      <c r="DG300" s="34"/>
      <c r="DL300" s="5"/>
      <c r="DM300" s="5"/>
      <c r="DN300" s="3"/>
      <c r="DO300" s="34"/>
      <c r="DT300" s="5"/>
      <c r="DU300" s="5"/>
      <c r="DV300" s="3"/>
      <c r="DW300" s="34"/>
      <c r="EB300" s="5"/>
      <c r="EC300" s="5"/>
      <c r="ED300" s="3"/>
      <c r="EE300" s="34"/>
      <c r="EJ300" s="5"/>
      <c r="EK300" s="5"/>
      <c r="EL300" s="3"/>
      <c r="EM300" s="34"/>
      <c r="ER300" s="5"/>
      <c r="ES300" s="5"/>
      <c r="ET300" s="3"/>
      <c r="EU300" s="34"/>
      <c r="EZ300" s="5"/>
      <c r="FA300" s="5"/>
      <c r="FB300" s="3"/>
      <c r="FC300" s="34"/>
      <c r="FH300" s="5"/>
      <c r="FJ300" s="3"/>
      <c r="FK300" s="34"/>
      <c r="FP300" s="5"/>
      <c r="FQ300" s="5"/>
      <c r="FR300" s="3"/>
      <c r="FS300" s="34"/>
      <c r="FX300" s="5"/>
      <c r="FY300" s="5"/>
      <c r="FZ300" s="3"/>
      <c r="GA300" s="34"/>
      <c r="GF300" s="5"/>
      <c r="GG300" s="5"/>
      <c r="GH300" s="3"/>
      <c r="GI300" s="34"/>
      <c r="GN300" s="5"/>
      <c r="GO300" s="5"/>
      <c r="GP300" s="3"/>
      <c r="GQ300" s="34"/>
      <c r="GV300" s="5"/>
      <c r="GW300" s="5"/>
      <c r="GX300" s="3"/>
      <c r="GY300" s="34"/>
      <c r="HD300" s="5"/>
      <c r="HE300" s="5"/>
      <c r="HF300" s="3"/>
      <c r="HG300" s="34"/>
      <c r="HL300" s="5"/>
      <c r="HM300" s="5"/>
      <c r="HN300" s="3"/>
      <c r="HO300" s="34"/>
      <c r="HT300" s="5"/>
      <c r="HU300" s="5"/>
      <c r="HV300" s="3"/>
      <c r="HW300" s="34"/>
      <c r="IB300" s="5"/>
      <c r="IC300" s="5"/>
      <c r="ID300" s="3"/>
      <c r="IE300" s="34"/>
      <c r="IJ300" s="5"/>
    </row>
    <row r="301" spans="6:244" s="1" customFormat="1" ht="13.5">
      <c r="F301" s="3"/>
      <c r="G301" s="34"/>
      <c r="L301" s="5"/>
      <c r="M301" s="5"/>
      <c r="N301" s="3"/>
      <c r="O301" s="34"/>
      <c r="T301" s="5"/>
      <c r="U301" s="5"/>
      <c r="V301" s="3"/>
      <c r="W301" s="34"/>
      <c r="AB301" s="5"/>
      <c r="AC301" s="5"/>
      <c r="AD301" s="3"/>
      <c r="AE301" s="34"/>
      <c r="AJ301" s="5"/>
      <c r="AK301" s="5"/>
      <c r="AL301" s="3"/>
      <c r="AM301" s="34"/>
      <c r="AR301" s="5"/>
      <c r="AS301" s="5"/>
      <c r="AT301" s="3"/>
      <c r="AU301" s="34"/>
      <c r="AZ301" s="5"/>
      <c r="BA301" s="5"/>
      <c r="BB301" s="3"/>
      <c r="BC301" s="34"/>
      <c r="BH301" s="5"/>
      <c r="BI301" s="5"/>
      <c r="BJ301" s="3"/>
      <c r="BK301" s="34"/>
      <c r="BP301" s="5"/>
      <c r="BQ301" s="5"/>
      <c r="BR301" s="3"/>
      <c r="BS301" s="34"/>
      <c r="BX301" s="5"/>
      <c r="BY301" s="5"/>
      <c r="BZ301" s="3"/>
      <c r="CA301" s="34"/>
      <c r="CF301" s="5"/>
      <c r="CH301" s="3"/>
      <c r="CI301" s="34"/>
      <c r="CN301" s="5"/>
      <c r="CO301" s="5"/>
      <c r="CP301" s="3"/>
      <c r="CQ301" s="34"/>
      <c r="CV301" s="5"/>
      <c r="CW301" s="5"/>
      <c r="CX301" s="3"/>
      <c r="CY301" s="34"/>
      <c r="DD301" s="5"/>
      <c r="DE301" s="5"/>
      <c r="DF301" s="3"/>
      <c r="DG301" s="34"/>
      <c r="DL301" s="5"/>
      <c r="DM301" s="5"/>
      <c r="DN301" s="3"/>
      <c r="DO301" s="34"/>
      <c r="DT301" s="5"/>
      <c r="DU301" s="5"/>
      <c r="DV301" s="3"/>
      <c r="DW301" s="34"/>
      <c r="EB301" s="5"/>
      <c r="EC301" s="5"/>
      <c r="ED301" s="3"/>
      <c r="EE301" s="34"/>
      <c r="EJ301" s="5"/>
      <c r="EK301" s="5"/>
      <c r="EL301" s="3"/>
      <c r="EM301" s="34"/>
      <c r="ER301" s="5"/>
      <c r="ES301" s="5"/>
      <c r="ET301" s="3"/>
      <c r="EU301" s="34"/>
      <c r="EZ301" s="5"/>
      <c r="FA301" s="5"/>
      <c r="FB301" s="3"/>
      <c r="FC301" s="34"/>
      <c r="FH301" s="5"/>
      <c r="FJ301" s="3"/>
      <c r="FK301" s="34"/>
      <c r="FP301" s="5"/>
      <c r="FQ301" s="5"/>
      <c r="FR301" s="3"/>
      <c r="FS301" s="34"/>
      <c r="FX301" s="5"/>
      <c r="FY301" s="5"/>
      <c r="FZ301" s="3"/>
      <c r="GA301" s="34"/>
      <c r="GF301" s="5"/>
      <c r="GG301" s="5"/>
      <c r="GH301" s="3"/>
      <c r="GI301" s="34"/>
      <c r="GN301" s="5"/>
      <c r="GO301" s="5"/>
      <c r="GP301" s="3"/>
      <c r="GQ301" s="34"/>
      <c r="GV301" s="5"/>
      <c r="GW301" s="5"/>
      <c r="GX301" s="3"/>
      <c r="GY301" s="34"/>
      <c r="HD301" s="5"/>
      <c r="HE301" s="5"/>
      <c r="HF301" s="3"/>
      <c r="HG301" s="34"/>
      <c r="HL301" s="5"/>
      <c r="HM301" s="5"/>
      <c r="HN301" s="3"/>
      <c r="HO301" s="34"/>
      <c r="HT301" s="5"/>
      <c r="HU301" s="5"/>
      <c r="HV301" s="3"/>
      <c r="HW301" s="34"/>
      <c r="IB301" s="5"/>
      <c r="IC301" s="5"/>
      <c r="ID301" s="3"/>
      <c r="IE301" s="34"/>
      <c r="IJ301" s="5"/>
    </row>
    <row r="302" spans="6:244" s="1" customFormat="1" ht="13.5">
      <c r="F302" s="3"/>
      <c r="G302" s="34"/>
      <c r="L302" s="5"/>
      <c r="M302" s="5"/>
      <c r="N302" s="3"/>
      <c r="O302" s="34"/>
      <c r="T302" s="5"/>
      <c r="U302" s="5"/>
      <c r="V302" s="3"/>
      <c r="W302" s="34"/>
      <c r="AB302" s="5"/>
      <c r="AC302" s="5"/>
      <c r="AD302" s="3"/>
      <c r="AE302" s="34"/>
      <c r="AJ302" s="5"/>
      <c r="AK302" s="5"/>
      <c r="AL302" s="3"/>
      <c r="AM302" s="34"/>
      <c r="AR302" s="5"/>
      <c r="AS302" s="5"/>
      <c r="AT302" s="3"/>
      <c r="AU302" s="34"/>
      <c r="AZ302" s="5"/>
      <c r="BA302" s="5"/>
      <c r="BB302" s="3"/>
      <c r="BC302" s="34"/>
      <c r="BH302" s="5"/>
      <c r="BI302" s="5"/>
      <c r="BJ302" s="3"/>
      <c r="BK302" s="34"/>
      <c r="BP302" s="5"/>
      <c r="BQ302" s="5"/>
      <c r="BR302" s="3"/>
      <c r="BS302" s="34"/>
      <c r="BX302" s="5"/>
      <c r="BY302" s="5"/>
      <c r="BZ302" s="3"/>
      <c r="CA302" s="34"/>
      <c r="CF302" s="5"/>
      <c r="CH302" s="3"/>
      <c r="CI302" s="34"/>
      <c r="CN302" s="5"/>
      <c r="CO302" s="5"/>
      <c r="CP302" s="3"/>
      <c r="CQ302" s="34"/>
      <c r="CV302" s="5"/>
      <c r="CW302" s="5"/>
      <c r="CX302" s="3"/>
      <c r="CY302" s="34"/>
      <c r="DD302" s="5"/>
      <c r="DE302" s="5"/>
      <c r="DF302" s="3"/>
      <c r="DG302" s="34"/>
      <c r="DL302" s="5"/>
      <c r="DM302" s="5"/>
      <c r="DN302" s="3"/>
      <c r="DO302" s="34"/>
      <c r="DT302" s="5"/>
      <c r="DU302" s="5"/>
      <c r="DV302" s="3"/>
      <c r="DW302" s="34"/>
      <c r="EB302" s="5"/>
      <c r="EC302" s="5"/>
      <c r="ED302" s="3"/>
      <c r="EE302" s="34"/>
      <c r="EJ302" s="5"/>
      <c r="EK302" s="5"/>
      <c r="EL302" s="3"/>
      <c r="EM302" s="34"/>
      <c r="ER302" s="5"/>
      <c r="ES302" s="5"/>
      <c r="ET302" s="3"/>
      <c r="EU302" s="34"/>
      <c r="EZ302" s="5"/>
      <c r="FA302" s="5"/>
      <c r="FB302" s="3"/>
      <c r="FC302" s="34"/>
      <c r="FH302" s="5"/>
      <c r="FJ302" s="3"/>
      <c r="FK302" s="34"/>
      <c r="FP302" s="5"/>
      <c r="FQ302" s="5"/>
      <c r="FR302" s="3"/>
      <c r="FS302" s="34"/>
      <c r="FX302" s="5"/>
      <c r="FY302" s="5"/>
      <c r="FZ302" s="3"/>
      <c r="GA302" s="34"/>
      <c r="GF302" s="5"/>
      <c r="GG302" s="5"/>
      <c r="GH302" s="3"/>
      <c r="GI302" s="34"/>
      <c r="GN302" s="5"/>
      <c r="GO302" s="5"/>
      <c r="GP302" s="3"/>
      <c r="GQ302" s="34"/>
      <c r="GV302" s="5"/>
      <c r="GW302" s="5"/>
      <c r="GX302" s="3"/>
      <c r="GY302" s="34"/>
      <c r="HD302" s="5"/>
      <c r="HE302" s="5"/>
      <c r="HF302" s="3"/>
      <c r="HG302" s="34"/>
      <c r="HL302" s="5"/>
      <c r="HM302" s="5"/>
      <c r="HN302" s="3"/>
      <c r="HO302" s="34"/>
      <c r="HT302" s="5"/>
      <c r="HU302" s="5"/>
      <c r="HV302" s="3"/>
      <c r="HW302" s="34"/>
      <c r="IB302" s="5"/>
      <c r="IC302" s="5"/>
      <c r="ID302" s="3"/>
      <c r="IE302" s="34"/>
      <c r="IJ302" s="5"/>
    </row>
    <row r="303" spans="6:244" s="1" customFormat="1" ht="13.5">
      <c r="F303" s="3"/>
      <c r="G303" s="34"/>
      <c r="L303" s="5"/>
      <c r="M303" s="5"/>
      <c r="N303" s="3"/>
      <c r="O303" s="34"/>
      <c r="T303" s="5"/>
      <c r="U303" s="5"/>
      <c r="V303" s="3"/>
      <c r="W303" s="34"/>
      <c r="AB303" s="5"/>
      <c r="AC303" s="5"/>
      <c r="AD303" s="3"/>
      <c r="AE303" s="34"/>
      <c r="AJ303" s="5"/>
      <c r="AK303" s="5"/>
      <c r="AL303" s="3"/>
      <c r="AM303" s="34"/>
      <c r="AR303" s="5"/>
      <c r="AS303" s="5"/>
      <c r="AT303" s="3"/>
      <c r="AU303" s="34"/>
      <c r="AZ303" s="5"/>
      <c r="BA303" s="5"/>
      <c r="BB303" s="3"/>
      <c r="BC303" s="34"/>
      <c r="BH303" s="5"/>
      <c r="BI303" s="5"/>
      <c r="BJ303" s="3"/>
      <c r="BK303" s="34"/>
      <c r="BP303" s="5"/>
      <c r="BQ303" s="5"/>
      <c r="BR303" s="3"/>
      <c r="BS303" s="34"/>
      <c r="BX303" s="5"/>
      <c r="BY303" s="5"/>
      <c r="BZ303" s="3"/>
      <c r="CA303" s="34"/>
      <c r="CF303" s="5"/>
      <c r="CH303" s="3"/>
      <c r="CI303" s="34"/>
      <c r="CN303" s="5"/>
      <c r="CO303" s="5"/>
      <c r="CP303" s="3"/>
      <c r="CQ303" s="34"/>
      <c r="CV303" s="5"/>
      <c r="CW303" s="5"/>
      <c r="CX303" s="3"/>
      <c r="CY303" s="34"/>
      <c r="DD303" s="5"/>
      <c r="DE303" s="5"/>
      <c r="DF303" s="3"/>
      <c r="DG303" s="34"/>
      <c r="DL303" s="5"/>
      <c r="DM303" s="5"/>
      <c r="DN303" s="3"/>
      <c r="DO303" s="34"/>
      <c r="DT303" s="5"/>
      <c r="DU303" s="5"/>
      <c r="DV303" s="3"/>
      <c r="DW303" s="34"/>
      <c r="EB303" s="5"/>
      <c r="EC303" s="5"/>
      <c r="ED303" s="3"/>
      <c r="EE303" s="34"/>
      <c r="EJ303" s="5"/>
      <c r="EK303" s="5"/>
      <c r="EL303" s="3"/>
      <c r="EM303" s="34"/>
      <c r="ER303" s="5"/>
      <c r="ES303" s="5"/>
      <c r="ET303" s="3"/>
      <c r="EU303" s="34"/>
      <c r="EZ303" s="5"/>
      <c r="FA303" s="5"/>
      <c r="FB303" s="3"/>
      <c r="FC303" s="34"/>
      <c r="FH303" s="5"/>
      <c r="FJ303" s="3"/>
      <c r="FK303" s="34"/>
      <c r="FP303" s="5"/>
      <c r="FQ303" s="5"/>
      <c r="FR303" s="3"/>
      <c r="FS303" s="34"/>
      <c r="FX303" s="5"/>
      <c r="FY303" s="5"/>
      <c r="FZ303" s="3"/>
      <c r="GA303" s="34"/>
      <c r="GF303" s="5"/>
      <c r="GG303" s="5"/>
      <c r="GH303" s="3"/>
      <c r="GI303" s="34"/>
      <c r="GN303" s="5"/>
      <c r="GO303" s="5"/>
      <c r="GP303" s="3"/>
      <c r="GQ303" s="34"/>
      <c r="GV303" s="5"/>
      <c r="GW303" s="5"/>
      <c r="GX303" s="3"/>
      <c r="GY303" s="34"/>
      <c r="HD303" s="5"/>
      <c r="HE303" s="5"/>
      <c r="HF303" s="3"/>
      <c r="HG303" s="34"/>
      <c r="HL303" s="5"/>
      <c r="HM303" s="5"/>
      <c r="HN303" s="3"/>
      <c r="HO303" s="34"/>
      <c r="HT303" s="5"/>
      <c r="HU303" s="5"/>
      <c r="HV303" s="3"/>
      <c r="HW303" s="34"/>
      <c r="IB303" s="5"/>
      <c r="IC303" s="5"/>
      <c r="ID303" s="3"/>
      <c r="IE303" s="34"/>
      <c r="IJ303" s="5"/>
    </row>
    <row r="304" spans="6:244" s="1" customFormat="1" ht="13.5">
      <c r="F304" s="3"/>
      <c r="G304" s="34"/>
      <c r="L304" s="5"/>
      <c r="M304" s="5"/>
      <c r="N304" s="3"/>
      <c r="O304" s="34"/>
      <c r="T304" s="5"/>
      <c r="U304" s="5"/>
      <c r="V304" s="3"/>
      <c r="W304" s="34"/>
      <c r="AB304" s="5"/>
      <c r="AC304" s="5"/>
      <c r="AD304" s="3"/>
      <c r="AE304" s="34"/>
      <c r="AJ304" s="5"/>
      <c r="AK304" s="5"/>
      <c r="AL304" s="3"/>
      <c r="AM304" s="34"/>
      <c r="AR304" s="5"/>
      <c r="AS304" s="5"/>
      <c r="AT304" s="3"/>
      <c r="AU304" s="34"/>
      <c r="AZ304" s="5"/>
      <c r="BA304" s="5"/>
      <c r="BB304" s="3"/>
      <c r="BC304" s="34"/>
      <c r="BH304" s="5"/>
      <c r="BI304" s="5"/>
      <c r="BJ304" s="3"/>
      <c r="BK304" s="34"/>
      <c r="BP304" s="5"/>
      <c r="BQ304" s="5"/>
      <c r="BR304" s="3"/>
      <c r="BS304" s="34"/>
      <c r="BX304" s="5"/>
      <c r="BY304" s="5"/>
      <c r="BZ304" s="3"/>
      <c r="CA304" s="34"/>
      <c r="CF304" s="5"/>
      <c r="CH304" s="3"/>
      <c r="CI304" s="34"/>
      <c r="CN304" s="5"/>
      <c r="CO304" s="5"/>
      <c r="CP304" s="3"/>
      <c r="CQ304" s="34"/>
      <c r="CV304" s="5"/>
      <c r="CW304" s="5"/>
      <c r="CX304" s="3"/>
      <c r="CY304" s="34"/>
      <c r="DD304" s="5"/>
      <c r="DE304" s="5"/>
      <c r="DF304" s="3"/>
      <c r="DG304" s="34"/>
      <c r="DL304" s="5"/>
      <c r="DM304" s="5"/>
      <c r="DN304" s="3"/>
      <c r="DO304" s="34"/>
      <c r="DT304" s="5"/>
      <c r="DU304" s="5"/>
      <c r="DV304" s="3"/>
      <c r="DW304" s="34"/>
      <c r="EB304" s="5"/>
      <c r="EC304" s="5"/>
      <c r="ED304" s="3"/>
      <c r="EE304" s="34"/>
      <c r="EJ304" s="5"/>
      <c r="EK304" s="5"/>
      <c r="EL304" s="3"/>
      <c r="EM304" s="34"/>
      <c r="ER304" s="5"/>
      <c r="ES304" s="5"/>
      <c r="ET304" s="3"/>
      <c r="EU304" s="34"/>
      <c r="EZ304" s="5"/>
      <c r="FA304" s="5"/>
      <c r="FB304" s="3"/>
      <c r="FC304" s="34"/>
      <c r="FH304" s="5"/>
      <c r="FJ304" s="3"/>
      <c r="FK304" s="34"/>
      <c r="FP304" s="5"/>
      <c r="FQ304" s="5"/>
      <c r="FR304" s="3"/>
      <c r="FS304" s="34"/>
      <c r="FX304" s="5"/>
      <c r="FY304" s="5"/>
      <c r="FZ304" s="3"/>
      <c r="GA304" s="34"/>
      <c r="GF304" s="5"/>
      <c r="GG304" s="5"/>
      <c r="GH304" s="3"/>
      <c r="GI304" s="34"/>
      <c r="GN304" s="5"/>
      <c r="GO304" s="5"/>
      <c r="GP304" s="3"/>
      <c r="GQ304" s="34"/>
      <c r="GV304" s="5"/>
      <c r="GW304" s="5"/>
      <c r="GX304" s="3"/>
      <c r="GY304" s="34"/>
      <c r="HD304" s="5"/>
      <c r="HE304" s="5"/>
      <c r="HF304" s="3"/>
      <c r="HG304" s="34"/>
      <c r="HL304" s="5"/>
      <c r="HM304" s="5"/>
      <c r="HN304" s="3"/>
      <c r="HO304" s="34"/>
      <c r="HT304" s="5"/>
      <c r="HU304" s="5"/>
      <c r="HV304" s="3"/>
      <c r="HW304" s="34"/>
      <c r="IB304" s="5"/>
      <c r="IC304" s="5"/>
      <c r="ID304" s="3"/>
      <c r="IE304" s="34"/>
      <c r="IJ304" s="5"/>
    </row>
    <row r="305" spans="6:244" s="1" customFormat="1" ht="13.5">
      <c r="F305" s="3"/>
      <c r="G305" s="34"/>
      <c r="L305" s="5"/>
      <c r="M305" s="5"/>
      <c r="N305" s="3"/>
      <c r="O305" s="34"/>
      <c r="T305" s="5"/>
      <c r="U305" s="5"/>
      <c r="V305" s="3"/>
      <c r="W305" s="34"/>
      <c r="AB305" s="5"/>
      <c r="AC305" s="5"/>
      <c r="AD305" s="3"/>
      <c r="AE305" s="34"/>
      <c r="AJ305" s="5"/>
      <c r="AK305" s="5"/>
      <c r="AL305" s="3"/>
      <c r="AM305" s="34"/>
      <c r="AR305" s="5"/>
      <c r="AS305" s="5"/>
      <c r="AT305" s="3"/>
      <c r="AU305" s="34"/>
      <c r="AZ305" s="5"/>
      <c r="BA305" s="5"/>
      <c r="BB305" s="3"/>
      <c r="BC305" s="34"/>
      <c r="BH305" s="5"/>
      <c r="BI305" s="5"/>
      <c r="BJ305" s="3"/>
      <c r="BK305" s="34"/>
      <c r="BP305" s="5"/>
      <c r="BQ305" s="5"/>
      <c r="BR305" s="3"/>
      <c r="BS305" s="34"/>
      <c r="BX305" s="5"/>
      <c r="BY305" s="5"/>
      <c r="BZ305" s="3"/>
      <c r="CA305" s="34"/>
      <c r="CF305" s="5"/>
      <c r="CH305" s="3"/>
      <c r="CI305" s="34"/>
      <c r="CN305" s="5"/>
      <c r="CO305" s="5"/>
      <c r="CP305" s="3"/>
      <c r="CQ305" s="34"/>
      <c r="CV305" s="5"/>
      <c r="CW305" s="5"/>
      <c r="CX305" s="3"/>
      <c r="CY305" s="34"/>
      <c r="DD305" s="5"/>
      <c r="DE305" s="5"/>
      <c r="DF305" s="3"/>
      <c r="DG305" s="34"/>
      <c r="DL305" s="5"/>
      <c r="DM305" s="5"/>
      <c r="DN305" s="3"/>
      <c r="DO305" s="34"/>
      <c r="DT305" s="5"/>
      <c r="DU305" s="5"/>
      <c r="DV305" s="3"/>
      <c r="DW305" s="34"/>
      <c r="EB305" s="5"/>
      <c r="EC305" s="5"/>
      <c r="ED305" s="3"/>
      <c r="EE305" s="34"/>
      <c r="EJ305" s="5"/>
      <c r="EK305" s="5"/>
      <c r="EL305" s="3"/>
      <c r="EM305" s="34"/>
      <c r="ER305" s="5"/>
      <c r="ES305" s="5"/>
      <c r="ET305" s="3"/>
      <c r="EU305" s="34"/>
      <c r="EZ305" s="5"/>
      <c r="FA305" s="5"/>
      <c r="FB305" s="3"/>
      <c r="FC305" s="34"/>
      <c r="FH305" s="5"/>
      <c r="FJ305" s="3"/>
      <c r="FK305" s="34"/>
      <c r="FP305" s="5"/>
      <c r="FQ305" s="5"/>
      <c r="FR305" s="3"/>
      <c r="FS305" s="34"/>
      <c r="FX305" s="5"/>
      <c r="FY305" s="5"/>
      <c r="FZ305" s="3"/>
      <c r="GA305" s="34"/>
      <c r="GF305" s="5"/>
      <c r="GG305" s="5"/>
      <c r="GH305" s="3"/>
      <c r="GI305" s="34"/>
      <c r="GN305" s="5"/>
      <c r="GO305" s="5"/>
      <c r="GP305" s="3"/>
      <c r="GQ305" s="34"/>
      <c r="GV305" s="5"/>
      <c r="GW305" s="5"/>
      <c r="GX305" s="3"/>
      <c r="GY305" s="34"/>
      <c r="HD305" s="5"/>
      <c r="HE305" s="5"/>
      <c r="HF305" s="3"/>
      <c r="HG305" s="34"/>
      <c r="HL305" s="5"/>
      <c r="HM305" s="5"/>
      <c r="HN305" s="3"/>
      <c r="HO305" s="34"/>
      <c r="HT305" s="5"/>
      <c r="HU305" s="5"/>
      <c r="HV305" s="3"/>
      <c r="HW305" s="34"/>
      <c r="IB305" s="5"/>
      <c r="IC305" s="5"/>
      <c r="ID305" s="3"/>
      <c r="IE305" s="34"/>
      <c r="IJ305" s="5"/>
    </row>
    <row r="306" spans="6:244" s="1" customFormat="1" ht="13.5">
      <c r="F306" s="3"/>
      <c r="G306" s="34"/>
      <c r="L306" s="5"/>
      <c r="M306" s="5"/>
      <c r="N306" s="3"/>
      <c r="O306" s="34"/>
      <c r="T306" s="5"/>
      <c r="U306" s="5"/>
      <c r="V306" s="3"/>
      <c r="W306" s="34"/>
      <c r="AB306" s="5"/>
      <c r="AC306" s="5"/>
      <c r="AD306" s="3"/>
      <c r="AE306" s="34"/>
      <c r="AJ306" s="5"/>
      <c r="AK306" s="5"/>
      <c r="AL306" s="3"/>
      <c r="AM306" s="34"/>
      <c r="AR306" s="5"/>
      <c r="AS306" s="5"/>
      <c r="AT306" s="3"/>
      <c r="AU306" s="34"/>
      <c r="AZ306" s="5"/>
      <c r="BA306" s="5"/>
      <c r="BB306" s="3"/>
      <c r="BC306" s="34"/>
      <c r="BH306" s="5"/>
      <c r="BI306" s="5"/>
      <c r="BJ306" s="3"/>
      <c r="BK306" s="34"/>
      <c r="BP306" s="5"/>
      <c r="BQ306" s="5"/>
      <c r="BR306" s="3"/>
      <c r="BS306" s="34"/>
      <c r="BX306" s="5"/>
      <c r="BY306" s="5"/>
      <c r="BZ306" s="3"/>
      <c r="CA306" s="34"/>
      <c r="CF306" s="5"/>
      <c r="CH306" s="3"/>
      <c r="CI306" s="34"/>
      <c r="CN306" s="5"/>
      <c r="CO306" s="5"/>
      <c r="CP306" s="3"/>
      <c r="CQ306" s="34"/>
      <c r="CV306" s="5"/>
      <c r="CW306" s="5"/>
      <c r="CX306" s="3"/>
      <c r="CY306" s="34"/>
      <c r="DD306" s="5"/>
      <c r="DE306" s="5"/>
      <c r="DF306" s="3"/>
      <c r="DG306" s="34"/>
      <c r="DL306" s="5"/>
      <c r="DM306" s="5"/>
      <c r="DN306" s="3"/>
      <c r="DO306" s="34"/>
      <c r="DT306" s="5"/>
      <c r="DU306" s="5"/>
      <c r="DV306" s="3"/>
      <c r="DW306" s="34"/>
      <c r="EB306" s="5"/>
      <c r="EC306" s="5"/>
      <c r="ED306" s="3"/>
      <c r="EE306" s="34"/>
      <c r="EJ306" s="5"/>
      <c r="EK306" s="5"/>
      <c r="EL306" s="3"/>
      <c r="EM306" s="34"/>
      <c r="ER306" s="5"/>
      <c r="ES306" s="5"/>
      <c r="ET306" s="3"/>
      <c r="EU306" s="34"/>
      <c r="EZ306" s="5"/>
      <c r="FA306" s="5"/>
      <c r="FB306" s="3"/>
      <c r="FC306" s="34"/>
      <c r="FH306" s="5"/>
      <c r="FJ306" s="3"/>
      <c r="FK306" s="34"/>
      <c r="FP306" s="5"/>
      <c r="FQ306" s="5"/>
      <c r="FR306" s="3"/>
      <c r="FS306" s="34"/>
      <c r="FX306" s="5"/>
      <c r="FY306" s="5"/>
      <c r="FZ306" s="3"/>
      <c r="GA306" s="34"/>
      <c r="GF306" s="5"/>
      <c r="GG306" s="5"/>
      <c r="GH306" s="3"/>
      <c r="GI306" s="34"/>
      <c r="GN306" s="5"/>
      <c r="GO306" s="5"/>
      <c r="GP306" s="3"/>
      <c r="GQ306" s="34"/>
      <c r="GV306" s="5"/>
      <c r="GW306" s="5"/>
      <c r="GX306" s="3"/>
      <c r="GY306" s="34"/>
      <c r="HD306" s="5"/>
      <c r="HE306" s="5"/>
      <c r="HF306" s="3"/>
      <c r="HG306" s="34"/>
      <c r="HL306" s="5"/>
      <c r="HM306" s="5"/>
      <c r="HN306" s="3"/>
      <c r="HO306" s="34"/>
      <c r="HT306" s="5"/>
      <c r="HU306" s="5"/>
      <c r="HV306" s="3"/>
      <c r="HW306" s="34"/>
      <c r="IB306" s="5"/>
      <c r="IC306" s="5"/>
      <c r="ID306" s="3"/>
      <c r="IE306" s="34"/>
      <c r="IJ306" s="5"/>
    </row>
    <row r="307" spans="6:244" s="1" customFormat="1" ht="13.5">
      <c r="F307" s="3"/>
      <c r="G307" s="34"/>
      <c r="L307" s="5"/>
      <c r="M307" s="5"/>
      <c r="N307" s="3"/>
      <c r="O307" s="34"/>
      <c r="T307" s="5"/>
      <c r="U307" s="5"/>
      <c r="V307" s="3"/>
      <c r="W307" s="34"/>
      <c r="AB307" s="5"/>
      <c r="AC307" s="5"/>
      <c r="AD307" s="3"/>
      <c r="AE307" s="34"/>
      <c r="AJ307" s="5"/>
      <c r="AK307" s="5"/>
      <c r="AL307" s="3"/>
      <c r="AM307" s="34"/>
      <c r="AR307" s="5"/>
      <c r="AS307" s="5"/>
      <c r="AT307" s="3"/>
      <c r="AU307" s="34"/>
      <c r="AZ307" s="5"/>
      <c r="BA307" s="5"/>
      <c r="BB307" s="3"/>
      <c r="BC307" s="34"/>
      <c r="BH307" s="5"/>
      <c r="BI307" s="5"/>
      <c r="BJ307" s="3"/>
      <c r="BK307" s="34"/>
      <c r="BP307" s="5"/>
      <c r="BQ307" s="5"/>
      <c r="BR307" s="3"/>
      <c r="BS307" s="34"/>
      <c r="BX307" s="5"/>
      <c r="BY307" s="5"/>
      <c r="BZ307" s="3"/>
      <c r="CA307" s="34"/>
      <c r="CF307" s="5"/>
      <c r="CH307" s="3"/>
      <c r="CI307" s="34"/>
      <c r="CN307" s="5"/>
      <c r="CO307" s="5"/>
      <c r="CP307" s="3"/>
      <c r="CQ307" s="34"/>
      <c r="CV307" s="5"/>
      <c r="CW307" s="5"/>
      <c r="CX307" s="3"/>
      <c r="CY307" s="34"/>
      <c r="DD307" s="5"/>
      <c r="DE307" s="5"/>
      <c r="DF307" s="3"/>
      <c r="DG307" s="34"/>
      <c r="DL307" s="5"/>
      <c r="DM307" s="5"/>
      <c r="DN307" s="3"/>
      <c r="DO307" s="34"/>
      <c r="DT307" s="5"/>
      <c r="DU307" s="5"/>
      <c r="DV307" s="3"/>
      <c r="DW307" s="34"/>
      <c r="EB307" s="5"/>
      <c r="EC307" s="5"/>
      <c r="ED307" s="3"/>
      <c r="EE307" s="34"/>
      <c r="EJ307" s="5"/>
      <c r="EK307" s="5"/>
      <c r="EL307" s="3"/>
      <c r="EM307" s="34"/>
      <c r="ER307" s="5"/>
      <c r="ES307" s="5"/>
      <c r="ET307" s="3"/>
      <c r="EU307" s="34"/>
      <c r="EZ307" s="5"/>
      <c r="FA307" s="5"/>
      <c r="FB307" s="3"/>
      <c r="FC307" s="34"/>
      <c r="FH307" s="5"/>
      <c r="FJ307" s="3"/>
      <c r="FK307" s="34"/>
      <c r="FP307" s="5"/>
      <c r="FQ307" s="5"/>
      <c r="FR307" s="3"/>
      <c r="FS307" s="34"/>
      <c r="FX307" s="5"/>
      <c r="FY307" s="5"/>
      <c r="FZ307" s="3"/>
      <c r="GA307" s="34"/>
      <c r="GF307" s="5"/>
      <c r="GG307" s="5"/>
      <c r="GH307" s="3"/>
      <c r="GI307" s="34"/>
      <c r="GN307" s="5"/>
      <c r="GO307" s="5"/>
      <c r="GP307" s="3"/>
      <c r="GQ307" s="34"/>
      <c r="GV307" s="5"/>
      <c r="GW307" s="5"/>
      <c r="GX307" s="3"/>
      <c r="GY307" s="34"/>
      <c r="HD307" s="5"/>
      <c r="HE307" s="5"/>
      <c r="HF307" s="3"/>
      <c r="HG307" s="34"/>
      <c r="HL307" s="5"/>
      <c r="HM307" s="5"/>
      <c r="HN307" s="3"/>
      <c r="HO307" s="34"/>
      <c r="HT307" s="5"/>
      <c r="HU307" s="5"/>
      <c r="HV307" s="3"/>
      <c r="HW307" s="34"/>
      <c r="IB307" s="5"/>
      <c r="IC307" s="5"/>
      <c r="ID307" s="3"/>
      <c r="IE307" s="34"/>
      <c r="IJ307" s="5"/>
    </row>
    <row r="308" spans="6:244" s="1" customFormat="1" ht="13.5">
      <c r="F308" s="3"/>
      <c r="G308" s="34"/>
      <c r="L308" s="5"/>
      <c r="M308" s="5"/>
      <c r="N308" s="3"/>
      <c r="O308" s="34"/>
      <c r="T308" s="5"/>
      <c r="U308" s="5"/>
      <c r="V308" s="3"/>
      <c r="W308" s="34"/>
      <c r="AB308" s="5"/>
      <c r="AC308" s="5"/>
      <c r="AD308" s="3"/>
      <c r="AE308" s="34"/>
      <c r="AJ308" s="5"/>
      <c r="AK308" s="5"/>
      <c r="AL308" s="3"/>
      <c r="AM308" s="34"/>
      <c r="AR308" s="5"/>
      <c r="AS308" s="5"/>
      <c r="AT308" s="3"/>
      <c r="AU308" s="34"/>
      <c r="AZ308" s="5"/>
      <c r="BA308" s="5"/>
      <c r="BB308" s="3"/>
      <c r="BC308" s="34"/>
      <c r="BH308" s="5"/>
      <c r="BI308" s="5"/>
      <c r="BJ308" s="3"/>
      <c r="BK308" s="34"/>
      <c r="BP308" s="5"/>
      <c r="BQ308" s="5"/>
      <c r="BR308" s="3"/>
      <c r="BS308" s="34"/>
      <c r="BX308" s="5"/>
      <c r="BY308" s="5"/>
      <c r="BZ308" s="3"/>
      <c r="CA308" s="34"/>
      <c r="CF308" s="5"/>
      <c r="CH308" s="3"/>
      <c r="CI308" s="34"/>
      <c r="CN308" s="5"/>
      <c r="CO308" s="5"/>
      <c r="CP308" s="3"/>
      <c r="CQ308" s="34"/>
      <c r="CV308" s="5"/>
      <c r="CW308" s="5"/>
      <c r="CX308" s="3"/>
      <c r="CY308" s="34"/>
      <c r="DD308" s="5"/>
      <c r="DE308" s="5"/>
      <c r="DF308" s="3"/>
      <c r="DG308" s="34"/>
      <c r="DL308" s="5"/>
      <c r="DM308" s="5"/>
      <c r="DN308" s="3"/>
      <c r="DO308" s="34"/>
      <c r="DT308" s="5"/>
      <c r="DU308" s="5"/>
      <c r="DV308" s="3"/>
      <c r="DW308" s="34"/>
      <c r="EB308" s="5"/>
      <c r="EC308" s="5"/>
      <c r="ED308" s="3"/>
      <c r="EE308" s="34"/>
      <c r="EJ308" s="5"/>
      <c r="EK308" s="5"/>
      <c r="EL308" s="3"/>
      <c r="EM308" s="34"/>
      <c r="ER308" s="5"/>
      <c r="ES308" s="5"/>
      <c r="ET308" s="3"/>
      <c r="EU308" s="34"/>
      <c r="EZ308" s="5"/>
      <c r="FA308" s="5"/>
      <c r="FB308" s="3"/>
      <c r="FC308" s="34"/>
      <c r="FH308" s="5"/>
      <c r="FJ308" s="3"/>
      <c r="FK308" s="34"/>
      <c r="FP308" s="5"/>
      <c r="FQ308" s="5"/>
      <c r="FR308" s="3"/>
      <c r="FS308" s="34"/>
      <c r="FX308" s="5"/>
      <c r="FY308" s="5"/>
      <c r="FZ308" s="3"/>
      <c r="GA308" s="34"/>
      <c r="GF308" s="5"/>
      <c r="GG308" s="5"/>
      <c r="GH308" s="3"/>
      <c r="GI308" s="34"/>
      <c r="GN308" s="5"/>
      <c r="GO308" s="5"/>
      <c r="GP308" s="3"/>
      <c r="GQ308" s="34"/>
      <c r="GV308" s="5"/>
      <c r="GW308" s="5"/>
      <c r="GX308" s="3"/>
      <c r="GY308" s="34"/>
      <c r="HD308" s="5"/>
      <c r="HE308" s="5"/>
      <c r="HF308" s="3"/>
      <c r="HG308" s="34"/>
      <c r="HL308" s="5"/>
      <c r="HM308" s="5"/>
      <c r="HN308" s="3"/>
      <c r="HO308" s="34"/>
      <c r="HT308" s="5"/>
      <c r="HU308" s="5"/>
      <c r="HV308" s="3"/>
      <c r="HW308" s="34"/>
      <c r="IB308" s="5"/>
      <c r="IC308" s="5"/>
      <c r="ID308" s="3"/>
      <c r="IE308" s="34"/>
      <c r="IJ308" s="5"/>
    </row>
    <row r="309" spans="6:244" s="1" customFormat="1" ht="13.5">
      <c r="F309" s="3"/>
      <c r="G309" s="34"/>
      <c r="L309" s="5"/>
      <c r="M309" s="5"/>
      <c r="N309" s="3"/>
      <c r="O309" s="34"/>
      <c r="T309" s="5"/>
      <c r="U309" s="5"/>
      <c r="V309" s="3"/>
      <c r="W309" s="34"/>
      <c r="AB309" s="5"/>
      <c r="AC309" s="5"/>
      <c r="AD309" s="3"/>
      <c r="AE309" s="34"/>
      <c r="AJ309" s="5"/>
      <c r="AK309" s="5"/>
      <c r="AL309" s="3"/>
      <c r="AM309" s="34"/>
      <c r="AR309" s="5"/>
      <c r="AS309" s="5"/>
      <c r="AT309" s="3"/>
      <c r="AU309" s="34"/>
      <c r="AZ309" s="5"/>
      <c r="BA309" s="5"/>
      <c r="BB309" s="3"/>
      <c r="BC309" s="34"/>
      <c r="BH309" s="5"/>
      <c r="BI309" s="5"/>
      <c r="BJ309" s="3"/>
      <c r="BK309" s="34"/>
      <c r="BP309" s="5"/>
      <c r="BQ309" s="5"/>
      <c r="BR309" s="3"/>
      <c r="BS309" s="34"/>
      <c r="BX309" s="5"/>
      <c r="BY309" s="5"/>
      <c r="BZ309" s="3"/>
      <c r="CA309" s="34"/>
      <c r="CF309" s="5"/>
      <c r="CH309" s="3"/>
      <c r="CI309" s="34"/>
      <c r="CN309" s="5"/>
      <c r="CO309" s="5"/>
      <c r="CP309" s="3"/>
      <c r="CQ309" s="34"/>
      <c r="CV309" s="5"/>
      <c r="CW309" s="5"/>
      <c r="CX309" s="3"/>
      <c r="CY309" s="34"/>
      <c r="DD309" s="5"/>
      <c r="DE309" s="5"/>
      <c r="DF309" s="3"/>
      <c r="DG309" s="34"/>
      <c r="DL309" s="5"/>
      <c r="DM309" s="5"/>
      <c r="DN309" s="3"/>
      <c r="DO309" s="34"/>
      <c r="DT309" s="5"/>
      <c r="DU309" s="5"/>
      <c r="DV309" s="3"/>
      <c r="DW309" s="34"/>
      <c r="EB309" s="5"/>
      <c r="EC309" s="5"/>
      <c r="ED309" s="3"/>
      <c r="EE309" s="34"/>
      <c r="EJ309" s="5"/>
      <c r="EK309" s="5"/>
      <c r="EL309" s="3"/>
      <c r="EM309" s="34"/>
      <c r="ER309" s="5"/>
      <c r="ES309" s="5"/>
      <c r="ET309" s="3"/>
      <c r="EU309" s="34"/>
      <c r="EZ309" s="5"/>
      <c r="FA309" s="5"/>
      <c r="FB309" s="3"/>
      <c r="FC309" s="34"/>
      <c r="FH309" s="5"/>
      <c r="FJ309" s="3"/>
      <c r="FK309" s="34"/>
      <c r="FP309" s="5"/>
      <c r="FQ309" s="5"/>
      <c r="FR309" s="3"/>
      <c r="FS309" s="34"/>
      <c r="FX309" s="5"/>
      <c r="FY309" s="5"/>
      <c r="FZ309" s="3"/>
      <c r="GA309" s="34"/>
      <c r="GF309" s="5"/>
      <c r="GG309" s="5"/>
      <c r="GH309" s="3"/>
      <c r="GI309" s="34"/>
      <c r="GN309" s="5"/>
      <c r="GO309" s="5"/>
      <c r="GP309" s="3"/>
      <c r="GQ309" s="34"/>
      <c r="GV309" s="5"/>
      <c r="GW309" s="5"/>
      <c r="GX309" s="3"/>
      <c r="GY309" s="34"/>
      <c r="HD309" s="5"/>
      <c r="HE309" s="5"/>
      <c r="HF309" s="3"/>
      <c r="HG309" s="34"/>
      <c r="HL309" s="5"/>
      <c r="HM309" s="5"/>
      <c r="HN309" s="3"/>
      <c r="HO309" s="34"/>
      <c r="HT309" s="5"/>
      <c r="HU309" s="5"/>
      <c r="HV309" s="3"/>
      <c r="HW309" s="34"/>
      <c r="IB309" s="5"/>
      <c r="IC309" s="5"/>
      <c r="ID309" s="3"/>
      <c r="IE309" s="34"/>
      <c r="IJ309" s="5"/>
    </row>
    <row r="310" spans="6:244" s="1" customFormat="1" ht="13.5">
      <c r="F310" s="3"/>
      <c r="G310" s="34"/>
      <c r="L310" s="5"/>
      <c r="M310" s="5"/>
      <c r="N310" s="3"/>
      <c r="O310" s="34"/>
      <c r="T310" s="5"/>
      <c r="U310" s="5"/>
      <c r="V310" s="3"/>
      <c r="W310" s="34"/>
      <c r="AB310" s="5"/>
      <c r="AC310" s="5"/>
      <c r="AD310" s="3"/>
      <c r="AE310" s="34"/>
      <c r="AJ310" s="5"/>
      <c r="AK310" s="5"/>
      <c r="AL310" s="3"/>
      <c r="AM310" s="34"/>
      <c r="AR310" s="5"/>
      <c r="AS310" s="5"/>
      <c r="AT310" s="3"/>
      <c r="AU310" s="34"/>
      <c r="AZ310" s="5"/>
      <c r="BA310" s="5"/>
      <c r="BB310" s="3"/>
      <c r="BC310" s="34"/>
      <c r="BH310" s="5"/>
      <c r="BI310" s="5"/>
      <c r="BJ310" s="3"/>
      <c r="BK310" s="34"/>
      <c r="BP310" s="5"/>
      <c r="BQ310" s="5"/>
      <c r="BR310" s="3"/>
      <c r="BS310" s="34"/>
      <c r="BX310" s="5"/>
      <c r="BY310" s="5"/>
      <c r="BZ310" s="3"/>
      <c r="CA310" s="34"/>
      <c r="CF310" s="5"/>
      <c r="CH310" s="3"/>
      <c r="CI310" s="34"/>
      <c r="CN310" s="5"/>
      <c r="CO310" s="5"/>
      <c r="CP310" s="3"/>
      <c r="CQ310" s="34"/>
      <c r="CV310" s="5"/>
      <c r="CW310" s="5"/>
      <c r="CX310" s="3"/>
      <c r="CY310" s="34"/>
      <c r="DD310" s="5"/>
      <c r="DE310" s="5"/>
      <c r="DF310" s="3"/>
      <c r="DG310" s="34"/>
      <c r="DL310" s="5"/>
      <c r="DM310" s="5"/>
      <c r="DN310" s="3"/>
      <c r="DO310" s="34"/>
      <c r="DT310" s="5"/>
      <c r="DU310" s="5"/>
      <c r="DV310" s="3"/>
      <c r="DW310" s="34"/>
      <c r="EB310" s="5"/>
      <c r="EC310" s="5"/>
      <c r="ED310" s="3"/>
      <c r="EE310" s="34"/>
      <c r="EJ310" s="5"/>
      <c r="EK310" s="5"/>
      <c r="EL310" s="3"/>
      <c r="EM310" s="34"/>
      <c r="ER310" s="5"/>
      <c r="ES310" s="5"/>
      <c r="ET310" s="3"/>
      <c r="EU310" s="34"/>
      <c r="EZ310" s="5"/>
      <c r="FA310" s="5"/>
      <c r="FB310" s="3"/>
      <c r="FC310" s="34"/>
      <c r="FH310" s="5"/>
      <c r="FJ310" s="3"/>
      <c r="FK310" s="34"/>
      <c r="FP310" s="5"/>
      <c r="FQ310" s="5"/>
      <c r="FR310" s="3"/>
      <c r="FS310" s="34"/>
      <c r="FX310" s="5"/>
      <c r="FY310" s="5"/>
      <c r="FZ310" s="3"/>
      <c r="GA310" s="34"/>
      <c r="GF310" s="5"/>
      <c r="GG310" s="5"/>
      <c r="GH310" s="3"/>
      <c r="GI310" s="34"/>
      <c r="GN310" s="5"/>
      <c r="GO310" s="5"/>
      <c r="GP310" s="3"/>
      <c r="GQ310" s="34"/>
      <c r="GV310" s="5"/>
      <c r="GW310" s="5"/>
      <c r="GX310" s="3"/>
      <c r="GY310" s="34"/>
      <c r="HD310" s="5"/>
      <c r="HE310" s="5"/>
      <c r="HF310" s="3"/>
      <c r="HG310" s="34"/>
      <c r="HL310" s="5"/>
      <c r="HM310" s="5"/>
      <c r="HN310" s="3"/>
      <c r="HO310" s="34"/>
      <c r="HT310" s="5"/>
      <c r="HU310" s="5"/>
      <c r="HV310" s="3"/>
      <c r="HW310" s="34"/>
      <c r="IB310" s="5"/>
      <c r="IC310" s="5"/>
      <c r="ID310" s="3"/>
      <c r="IE310" s="34"/>
      <c r="IJ310" s="5"/>
    </row>
    <row r="311" spans="6:244" s="1" customFormat="1" ht="13.5">
      <c r="F311" s="3"/>
      <c r="G311" s="34"/>
      <c r="L311" s="5"/>
      <c r="M311" s="5"/>
      <c r="N311" s="3"/>
      <c r="O311" s="34"/>
      <c r="T311" s="5"/>
      <c r="U311" s="5"/>
      <c r="V311" s="3"/>
      <c r="W311" s="34"/>
      <c r="AB311" s="5"/>
      <c r="AC311" s="5"/>
      <c r="AD311" s="3"/>
      <c r="AE311" s="34"/>
      <c r="AJ311" s="5"/>
      <c r="AK311" s="5"/>
      <c r="AL311" s="3"/>
      <c r="AM311" s="34"/>
      <c r="AR311" s="5"/>
      <c r="AS311" s="5"/>
      <c r="AT311" s="3"/>
      <c r="AU311" s="34"/>
      <c r="AZ311" s="5"/>
      <c r="BA311" s="5"/>
      <c r="BB311" s="3"/>
      <c r="BC311" s="34"/>
      <c r="BH311" s="5"/>
      <c r="BI311" s="5"/>
      <c r="BJ311" s="3"/>
      <c r="BK311" s="34"/>
      <c r="BP311" s="5"/>
      <c r="BQ311" s="5"/>
      <c r="BR311" s="3"/>
      <c r="BS311" s="34"/>
      <c r="BX311" s="5"/>
      <c r="BY311" s="5"/>
      <c r="BZ311" s="3"/>
      <c r="CA311" s="34"/>
      <c r="CF311" s="5"/>
      <c r="CH311" s="3"/>
      <c r="CI311" s="34"/>
      <c r="CN311" s="5"/>
      <c r="CO311" s="5"/>
      <c r="CP311" s="3"/>
      <c r="CQ311" s="34"/>
      <c r="CV311" s="5"/>
      <c r="CW311" s="5"/>
      <c r="CX311" s="3"/>
      <c r="CY311" s="34"/>
      <c r="DD311" s="5"/>
      <c r="DE311" s="5"/>
      <c r="DF311" s="3"/>
      <c r="DG311" s="34"/>
      <c r="DL311" s="5"/>
      <c r="DM311" s="5"/>
      <c r="DN311" s="3"/>
      <c r="DO311" s="34"/>
      <c r="DT311" s="5"/>
      <c r="DU311" s="5"/>
      <c r="DV311" s="3"/>
      <c r="DW311" s="34"/>
      <c r="EB311" s="5"/>
      <c r="EC311" s="5"/>
      <c r="ED311" s="3"/>
      <c r="EE311" s="34"/>
      <c r="EJ311" s="5"/>
      <c r="EK311" s="5"/>
      <c r="EL311" s="3"/>
      <c r="EM311" s="34"/>
      <c r="ER311" s="5"/>
      <c r="ES311" s="5"/>
      <c r="ET311" s="3"/>
      <c r="EU311" s="34"/>
      <c r="EZ311" s="5"/>
      <c r="FA311" s="5"/>
      <c r="FB311" s="3"/>
      <c r="FC311" s="34"/>
      <c r="FH311" s="5"/>
      <c r="FJ311" s="3"/>
      <c r="FK311" s="34"/>
      <c r="FP311" s="5"/>
      <c r="FQ311" s="5"/>
      <c r="FR311" s="3"/>
      <c r="FS311" s="34"/>
      <c r="FX311" s="5"/>
      <c r="FY311" s="5"/>
      <c r="FZ311" s="3"/>
      <c r="GA311" s="34"/>
      <c r="GF311" s="5"/>
      <c r="GG311" s="5"/>
      <c r="GH311" s="3"/>
      <c r="GI311" s="34"/>
      <c r="GN311" s="5"/>
      <c r="GO311" s="5"/>
      <c r="GP311" s="3"/>
      <c r="GQ311" s="34"/>
      <c r="GV311" s="5"/>
      <c r="GW311" s="5"/>
      <c r="GX311" s="3"/>
      <c r="GY311" s="34"/>
      <c r="HD311" s="5"/>
      <c r="HE311" s="5"/>
      <c r="HF311" s="3"/>
      <c r="HG311" s="34"/>
      <c r="HL311" s="5"/>
      <c r="HM311" s="5"/>
      <c r="HN311" s="3"/>
      <c r="HO311" s="34"/>
      <c r="HT311" s="5"/>
      <c r="HU311" s="5"/>
      <c r="HV311" s="3"/>
      <c r="HW311" s="34"/>
      <c r="IB311" s="5"/>
      <c r="IC311" s="5"/>
      <c r="ID311" s="3"/>
      <c r="IE311" s="34"/>
      <c r="IJ311" s="5"/>
    </row>
    <row r="312" spans="6:244" s="1" customFormat="1" ht="13.5">
      <c r="F312" s="3"/>
      <c r="G312" s="34"/>
      <c r="L312" s="5"/>
      <c r="M312" s="5"/>
      <c r="N312" s="3"/>
      <c r="O312" s="34"/>
      <c r="T312" s="5"/>
      <c r="U312" s="5"/>
      <c r="V312" s="3"/>
      <c r="W312" s="34"/>
      <c r="AB312" s="5"/>
      <c r="AC312" s="5"/>
      <c r="AD312" s="3"/>
      <c r="AE312" s="34"/>
      <c r="AJ312" s="5"/>
      <c r="AK312" s="5"/>
      <c r="AL312" s="3"/>
      <c r="AM312" s="34"/>
      <c r="AR312" s="5"/>
      <c r="AS312" s="5"/>
      <c r="AT312" s="3"/>
      <c r="AU312" s="34"/>
      <c r="AZ312" s="5"/>
      <c r="BA312" s="5"/>
      <c r="BB312" s="3"/>
      <c r="BC312" s="34"/>
      <c r="BH312" s="5"/>
      <c r="BI312" s="5"/>
      <c r="BJ312" s="3"/>
      <c r="BK312" s="34"/>
      <c r="BP312" s="5"/>
      <c r="BQ312" s="5"/>
      <c r="BR312" s="3"/>
      <c r="BS312" s="34"/>
      <c r="BX312" s="5"/>
      <c r="BY312" s="5"/>
      <c r="BZ312" s="3"/>
      <c r="CA312" s="34"/>
      <c r="CF312" s="5"/>
      <c r="CH312" s="3"/>
      <c r="CI312" s="34"/>
      <c r="CN312" s="5"/>
      <c r="CO312" s="5"/>
      <c r="CP312" s="3"/>
      <c r="CQ312" s="34"/>
      <c r="CV312" s="5"/>
      <c r="CW312" s="5"/>
      <c r="CX312" s="3"/>
      <c r="CY312" s="34"/>
      <c r="DD312" s="5"/>
      <c r="DE312" s="5"/>
      <c r="DF312" s="3"/>
      <c r="DG312" s="34"/>
      <c r="DL312" s="5"/>
      <c r="DM312" s="5"/>
      <c r="DN312" s="3"/>
      <c r="DO312" s="34"/>
      <c r="DT312" s="5"/>
      <c r="DU312" s="5"/>
      <c r="DV312" s="3"/>
      <c r="DW312" s="34"/>
      <c r="EB312" s="5"/>
      <c r="EC312" s="5"/>
      <c r="ED312" s="3"/>
      <c r="EE312" s="34"/>
      <c r="EJ312" s="5"/>
      <c r="EK312" s="5"/>
      <c r="EL312" s="3"/>
      <c r="EM312" s="34"/>
      <c r="ER312" s="5"/>
      <c r="ES312" s="5"/>
      <c r="ET312" s="3"/>
      <c r="EU312" s="34"/>
      <c r="EZ312" s="5"/>
      <c r="FA312" s="5"/>
      <c r="FB312" s="3"/>
      <c r="FC312" s="34"/>
      <c r="FH312" s="5"/>
      <c r="FJ312" s="3"/>
      <c r="FK312" s="34"/>
      <c r="FP312" s="5"/>
      <c r="FQ312" s="5"/>
      <c r="FR312" s="3"/>
      <c r="FS312" s="34"/>
      <c r="FX312" s="5"/>
      <c r="FY312" s="5"/>
      <c r="FZ312" s="3"/>
      <c r="GA312" s="34"/>
      <c r="GF312" s="5"/>
      <c r="GG312" s="5"/>
      <c r="GH312" s="3"/>
      <c r="GI312" s="34"/>
      <c r="GN312" s="5"/>
      <c r="GO312" s="5"/>
      <c r="GP312" s="3"/>
      <c r="GQ312" s="34"/>
      <c r="GV312" s="5"/>
      <c r="GW312" s="5"/>
      <c r="GX312" s="3"/>
      <c r="GY312" s="34"/>
      <c r="HD312" s="5"/>
      <c r="HE312" s="5"/>
      <c r="HF312" s="3"/>
      <c r="HG312" s="34"/>
      <c r="HL312" s="5"/>
      <c r="HM312" s="5"/>
      <c r="HN312" s="3"/>
      <c r="HO312" s="34"/>
      <c r="HT312" s="5"/>
      <c r="HU312" s="5"/>
      <c r="HV312" s="3"/>
      <c r="HW312" s="34"/>
      <c r="IB312" s="5"/>
      <c r="IC312" s="5"/>
      <c r="ID312" s="3"/>
      <c r="IE312" s="34"/>
      <c r="IJ312" s="5"/>
    </row>
    <row r="313" spans="6:244" s="1" customFormat="1" ht="13.5">
      <c r="F313" s="3"/>
      <c r="G313" s="34"/>
      <c r="L313" s="5"/>
      <c r="M313" s="5"/>
      <c r="N313" s="3"/>
      <c r="O313" s="34"/>
      <c r="T313" s="5"/>
      <c r="U313" s="5"/>
      <c r="V313" s="3"/>
      <c r="W313" s="34"/>
      <c r="AB313" s="5"/>
      <c r="AC313" s="5"/>
      <c r="AD313" s="3"/>
      <c r="AE313" s="34"/>
      <c r="AJ313" s="5"/>
      <c r="AK313" s="5"/>
      <c r="AL313" s="3"/>
      <c r="AM313" s="34"/>
      <c r="AR313" s="5"/>
      <c r="AS313" s="5"/>
      <c r="AT313" s="3"/>
      <c r="AU313" s="34"/>
      <c r="AZ313" s="5"/>
      <c r="BA313" s="5"/>
      <c r="BB313" s="3"/>
      <c r="BC313" s="34"/>
      <c r="BH313" s="5"/>
      <c r="BI313" s="5"/>
      <c r="BJ313" s="3"/>
      <c r="BK313" s="34"/>
      <c r="BP313" s="5"/>
      <c r="BQ313" s="5"/>
      <c r="BR313" s="3"/>
      <c r="BS313" s="34"/>
      <c r="BX313" s="5"/>
      <c r="BY313" s="5"/>
      <c r="BZ313" s="3"/>
      <c r="CA313" s="34"/>
      <c r="CF313" s="5"/>
      <c r="CH313" s="3"/>
      <c r="CI313" s="34"/>
      <c r="CN313" s="5"/>
      <c r="CO313" s="5"/>
      <c r="CP313" s="3"/>
      <c r="CQ313" s="34"/>
      <c r="CV313" s="5"/>
      <c r="CW313" s="5"/>
      <c r="CX313" s="3"/>
      <c r="CY313" s="34"/>
      <c r="DD313" s="5"/>
      <c r="DE313" s="5"/>
      <c r="DF313" s="3"/>
      <c r="DG313" s="34"/>
      <c r="DL313" s="5"/>
      <c r="DM313" s="5"/>
      <c r="DN313" s="3"/>
      <c r="DO313" s="34"/>
      <c r="DT313" s="5"/>
      <c r="DU313" s="5"/>
      <c r="DV313" s="3"/>
      <c r="DW313" s="34"/>
      <c r="EB313" s="5"/>
      <c r="EC313" s="5"/>
      <c r="ED313" s="3"/>
      <c r="EE313" s="34"/>
      <c r="EJ313" s="5"/>
      <c r="EK313" s="5"/>
      <c r="EL313" s="3"/>
      <c r="EM313" s="34"/>
      <c r="ER313" s="5"/>
      <c r="ES313" s="5"/>
      <c r="ET313" s="3"/>
      <c r="EU313" s="34"/>
      <c r="EZ313" s="5"/>
      <c r="FA313" s="5"/>
      <c r="FB313" s="3"/>
      <c r="FC313" s="34"/>
      <c r="FH313" s="5"/>
      <c r="FJ313" s="3"/>
      <c r="FK313" s="34"/>
      <c r="FP313" s="5"/>
      <c r="FQ313" s="5"/>
      <c r="FR313" s="3"/>
      <c r="FS313" s="34"/>
      <c r="FX313" s="5"/>
      <c r="FY313" s="5"/>
      <c r="FZ313" s="3"/>
      <c r="GA313" s="34"/>
      <c r="GF313" s="5"/>
      <c r="GG313" s="5"/>
      <c r="GH313" s="3"/>
      <c r="GI313" s="34"/>
      <c r="GN313" s="5"/>
      <c r="GO313" s="5"/>
      <c r="GP313" s="3"/>
      <c r="GQ313" s="34"/>
      <c r="GV313" s="5"/>
      <c r="GW313" s="5"/>
      <c r="GX313" s="3"/>
      <c r="GY313" s="34"/>
      <c r="HD313" s="5"/>
      <c r="HE313" s="5"/>
      <c r="HF313" s="3"/>
      <c r="HG313" s="34"/>
      <c r="HL313" s="5"/>
      <c r="HM313" s="5"/>
      <c r="HN313" s="3"/>
      <c r="HO313" s="34"/>
      <c r="HT313" s="5"/>
      <c r="HU313" s="5"/>
      <c r="HV313" s="3"/>
      <c r="HW313" s="34"/>
      <c r="IB313" s="5"/>
      <c r="IC313" s="5"/>
      <c r="ID313" s="3"/>
      <c r="IE313" s="34"/>
      <c r="IJ313" s="5"/>
    </row>
    <row r="314" spans="6:244" s="1" customFormat="1" ht="13.5">
      <c r="F314" s="3"/>
      <c r="G314" s="34"/>
      <c r="L314" s="5"/>
      <c r="M314" s="5"/>
      <c r="N314" s="3"/>
      <c r="O314" s="34"/>
      <c r="T314" s="5"/>
      <c r="U314" s="5"/>
      <c r="V314" s="3"/>
      <c r="W314" s="34"/>
      <c r="AB314" s="5"/>
      <c r="AC314" s="5"/>
      <c r="AD314" s="3"/>
      <c r="AE314" s="34"/>
      <c r="AJ314" s="5"/>
      <c r="AK314" s="5"/>
      <c r="AL314" s="3"/>
      <c r="AM314" s="34"/>
      <c r="AR314" s="5"/>
      <c r="AS314" s="5"/>
      <c r="AT314" s="3"/>
      <c r="AU314" s="34"/>
      <c r="AZ314" s="5"/>
      <c r="BA314" s="5"/>
      <c r="BB314" s="3"/>
      <c r="BC314" s="34"/>
      <c r="BH314" s="5"/>
      <c r="BI314" s="5"/>
      <c r="BJ314" s="3"/>
      <c r="BK314" s="34"/>
      <c r="BP314" s="5"/>
      <c r="BQ314" s="5"/>
      <c r="BR314" s="3"/>
      <c r="BS314" s="34"/>
      <c r="BX314" s="5"/>
      <c r="BY314" s="5"/>
      <c r="BZ314" s="3"/>
      <c r="CA314" s="34"/>
      <c r="CF314" s="5"/>
      <c r="CH314" s="3"/>
      <c r="CI314" s="34"/>
      <c r="CN314" s="5"/>
      <c r="CO314" s="5"/>
      <c r="CP314" s="3"/>
      <c r="CQ314" s="34"/>
      <c r="CV314" s="5"/>
      <c r="CW314" s="5"/>
      <c r="CX314" s="3"/>
      <c r="CY314" s="34"/>
      <c r="DD314" s="5"/>
      <c r="DE314" s="5"/>
      <c r="DF314" s="3"/>
      <c r="DG314" s="34"/>
      <c r="DL314" s="5"/>
      <c r="DM314" s="5"/>
      <c r="DN314" s="3"/>
      <c r="DO314" s="34"/>
      <c r="DT314" s="5"/>
      <c r="DU314" s="5"/>
      <c r="DV314" s="3"/>
      <c r="DW314" s="34"/>
      <c r="EB314" s="5"/>
      <c r="EC314" s="5"/>
      <c r="ED314" s="3"/>
      <c r="EE314" s="34"/>
      <c r="EJ314" s="5"/>
      <c r="EK314" s="5"/>
      <c r="EL314" s="3"/>
      <c r="EM314" s="34"/>
      <c r="ER314" s="5"/>
      <c r="ES314" s="5"/>
      <c r="ET314" s="3"/>
      <c r="EU314" s="34"/>
      <c r="EZ314" s="5"/>
      <c r="FA314" s="5"/>
      <c r="FB314" s="3"/>
      <c r="FC314" s="34"/>
      <c r="FH314" s="5"/>
      <c r="FJ314" s="3"/>
      <c r="FK314" s="34"/>
      <c r="FP314" s="5"/>
      <c r="FQ314" s="5"/>
      <c r="FR314" s="3"/>
      <c r="FS314" s="34"/>
      <c r="FX314" s="5"/>
      <c r="FY314" s="5"/>
      <c r="FZ314" s="3"/>
      <c r="GA314" s="34"/>
      <c r="GF314" s="5"/>
      <c r="GG314" s="5"/>
      <c r="GH314" s="3"/>
      <c r="GI314" s="34"/>
      <c r="GN314" s="5"/>
      <c r="GO314" s="5"/>
      <c r="GP314" s="3"/>
      <c r="GQ314" s="34"/>
      <c r="GV314" s="5"/>
      <c r="GW314" s="5"/>
      <c r="GX314" s="3"/>
      <c r="GY314" s="34"/>
      <c r="HD314" s="5"/>
      <c r="HE314" s="5"/>
      <c r="HF314" s="3"/>
      <c r="HG314" s="34"/>
      <c r="HL314" s="5"/>
      <c r="HM314" s="5"/>
      <c r="HN314" s="3"/>
      <c r="HO314" s="34"/>
      <c r="HT314" s="5"/>
      <c r="HU314" s="5"/>
      <c r="HV314" s="3"/>
      <c r="HW314" s="34"/>
      <c r="IB314" s="5"/>
      <c r="IC314" s="5"/>
      <c r="ID314" s="3"/>
      <c r="IE314" s="34"/>
      <c r="IJ314" s="5"/>
    </row>
    <row r="315" spans="6:244" s="1" customFormat="1" ht="13.5">
      <c r="F315" s="3"/>
      <c r="G315" s="34"/>
      <c r="L315" s="5"/>
      <c r="M315" s="5"/>
      <c r="N315" s="3"/>
      <c r="O315" s="34"/>
      <c r="T315" s="5"/>
      <c r="U315" s="5"/>
      <c r="V315" s="3"/>
      <c r="W315" s="34"/>
      <c r="AB315" s="5"/>
      <c r="AC315" s="5"/>
      <c r="AD315" s="3"/>
      <c r="AE315" s="34"/>
      <c r="AJ315" s="5"/>
      <c r="AK315" s="5"/>
      <c r="AL315" s="3"/>
      <c r="AM315" s="34"/>
      <c r="AR315" s="5"/>
      <c r="AS315" s="5"/>
      <c r="AT315" s="3"/>
      <c r="AU315" s="34"/>
      <c r="AZ315" s="5"/>
      <c r="BA315" s="5"/>
      <c r="BB315" s="3"/>
      <c r="BC315" s="34"/>
      <c r="BH315" s="5"/>
      <c r="BI315" s="5"/>
      <c r="BJ315" s="3"/>
      <c r="BK315" s="34"/>
      <c r="BP315" s="5"/>
      <c r="BQ315" s="5"/>
      <c r="BR315" s="3"/>
      <c r="BS315" s="34"/>
      <c r="BX315" s="5"/>
      <c r="BY315" s="5"/>
      <c r="BZ315" s="3"/>
      <c r="CA315" s="34"/>
      <c r="CF315" s="5"/>
      <c r="CH315" s="3"/>
      <c r="CI315" s="34"/>
      <c r="CN315" s="5"/>
      <c r="CO315" s="5"/>
      <c r="CP315" s="3"/>
      <c r="CQ315" s="34"/>
      <c r="CV315" s="5"/>
      <c r="CW315" s="5"/>
      <c r="CX315" s="3"/>
      <c r="CY315" s="34"/>
      <c r="DD315" s="5"/>
      <c r="DE315" s="5"/>
      <c r="DF315" s="3"/>
      <c r="DG315" s="34"/>
      <c r="DL315" s="5"/>
      <c r="DM315" s="5"/>
      <c r="DN315" s="3"/>
      <c r="DO315" s="34"/>
      <c r="DT315" s="5"/>
      <c r="DU315" s="5"/>
      <c r="DV315" s="3"/>
      <c r="DW315" s="34"/>
      <c r="EB315" s="5"/>
      <c r="EC315" s="5"/>
      <c r="ED315" s="3"/>
      <c r="EE315" s="34"/>
      <c r="EJ315" s="5"/>
      <c r="EK315" s="5"/>
      <c r="EL315" s="3"/>
      <c r="EM315" s="34"/>
      <c r="ER315" s="5"/>
      <c r="ES315" s="5"/>
      <c r="ET315" s="3"/>
      <c r="EU315" s="34"/>
      <c r="EZ315" s="5"/>
      <c r="FA315" s="5"/>
      <c r="FB315" s="3"/>
      <c r="FC315" s="34"/>
      <c r="FH315" s="5"/>
      <c r="FJ315" s="3"/>
      <c r="FK315" s="34"/>
      <c r="FP315" s="5"/>
      <c r="FQ315" s="5"/>
      <c r="FR315" s="3"/>
      <c r="FS315" s="34"/>
      <c r="FX315" s="5"/>
      <c r="FY315" s="5"/>
      <c r="FZ315" s="3"/>
      <c r="GA315" s="34"/>
      <c r="GF315" s="5"/>
      <c r="GG315" s="5"/>
      <c r="GH315" s="3"/>
      <c r="GI315" s="34"/>
      <c r="GN315" s="5"/>
      <c r="GO315" s="5"/>
      <c r="GP315" s="3"/>
      <c r="GQ315" s="34"/>
      <c r="GV315" s="5"/>
      <c r="GW315" s="5"/>
      <c r="GX315" s="3"/>
      <c r="GY315" s="34"/>
      <c r="HD315" s="5"/>
      <c r="HE315" s="5"/>
      <c r="HF315" s="3"/>
      <c r="HG315" s="34"/>
      <c r="HL315" s="5"/>
      <c r="HM315" s="5"/>
      <c r="HN315" s="3"/>
      <c r="HO315" s="34"/>
      <c r="HT315" s="5"/>
      <c r="HU315" s="5"/>
      <c r="HV315" s="3"/>
      <c r="HW315" s="34"/>
      <c r="IB315" s="5"/>
      <c r="IC315" s="5"/>
      <c r="ID315" s="3"/>
      <c r="IE315" s="34"/>
      <c r="IJ315" s="5"/>
    </row>
    <row r="316" spans="6:244" s="1" customFormat="1" ht="13.5">
      <c r="F316" s="3"/>
      <c r="G316" s="34"/>
      <c r="L316" s="5"/>
      <c r="M316" s="5"/>
      <c r="N316" s="3"/>
      <c r="O316" s="34"/>
      <c r="T316" s="5"/>
      <c r="U316" s="5"/>
      <c r="V316" s="3"/>
      <c r="W316" s="34"/>
      <c r="AB316" s="5"/>
      <c r="AC316" s="5"/>
      <c r="AD316" s="3"/>
      <c r="AE316" s="34"/>
      <c r="AJ316" s="5"/>
      <c r="AK316" s="5"/>
      <c r="AL316" s="3"/>
      <c r="AM316" s="34"/>
      <c r="AR316" s="5"/>
      <c r="AS316" s="5"/>
      <c r="AT316" s="3"/>
      <c r="AU316" s="34"/>
      <c r="AZ316" s="5"/>
      <c r="BA316" s="5"/>
      <c r="BB316" s="3"/>
      <c r="BC316" s="34"/>
      <c r="BH316" s="5"/>
      <c r="BI316" s="5"/>
      <c r="BJ316" s="3"/>
      <c r="BK316" s="34"/>
      <c r="BP316" s="5"/>
      <c r="BQ316" s="5"/>
      <c r="BR316" s="3"/>
      <c r="BS316" s="34"/>
      <c r="BX316" s="5"/>
      <c r="BY316" s="5"/>
      <c r="BZ316" s="3"/>
      <c r="CA316" s="34"/>
      <c r="CF316" s="5"/>
      <c r="CH316" s="3"/>
      <c r="CI316" s="34"/>
      <c r="CN316" s="5"/>
      <c r="CO316" s="5"/>
      <c r="CP316" s="3"/>
      <c r="CQ316" s="34"/>
      <c r="CV316" s="5"/>
      <c r="CW316" s="5"/>
      <c r="CX316" s="3"/>
      <c r="CY316" s="34"/>
      <c r="DD316" s="5"/>
      <c r="DE316" s="5"/>
      <c r="DF316" s="3"/>
      <c r="DG316" s="34"/>
      <c r="DL316" s="5"/>
      <c r="DM316" s="5"/>
      <c r="DN316" s="3"/>
      <c r="DO316" s="34"/>
      <c r="DT316" s="5"/>
      <c r="DU316" s="5"/>
      <c r="DV316" s="3"/>
      <c r="DW316" s="34"/>
      <c r="EB316" s="5"/>
      <c r="EC316" s="5"/>
      <c r="ED316" s="3"/>
      <c r="EE316" s="34"/>
      <c r="EJ316" s="5"/>
      <c r="EK316" s="5"/>
      <c r="EL316" s="3"/>
      <c r="EM316" s="34"/>
      <c r="ER316" s="5"/>
      <c r="ES316" s="5"/>
      <c r="ET316" s="3"/>
      <c r="EU316" s="34"/>
      <c r="EZ316" s="5"/>
      <c r="FA316" s="5"/>
      <c r="FB316" s="3"/>
      <c r="FC316" s="34"/>
      <c r="FH316" s="5"/>
      <c r="FJ316" s="3"/>
      <c r="FK316" s="34"/>
      <c r="FP316" s="5"/>
      <c r="FQ316" s="5"/>
      <c r="FR316" s="3"/>
      <c r="FS316" s="34"/>
      <c r="FX316" s="5"/>
      <c r="FY316" s="5"/>
      <c r="FZ316" s="3"/>
      <c r="GA316" s="34"/>
      <c r="GF316" s="5"/>
      <c r="GG316" s="5"/>
      <c r="GH316" s="3"/>
      <c r="GI316" s="34"/>
      <c r="GN316" s="5"/>
      <c r="GO316" s="5"/>
      <c r="GP316" s="3"/>
      <c r="GQ316" s="34"/>
      <c r="GV316" s="5"/>
      <c r="GW316" s="5"/>
      <c r="GX316" s="3"/>
      <c r="GY316" s="34"/>
      <c r="HD316" s="5"/>
      <c r="HE316" s="5"/>
      <c r="HF316" s="3"/>
      <c r="HG316" s="34"/>
      <c r="HL316" s="5"/>
      <c r="HM316" s="5"/>
      <c r="HN316" s="3"/>
      <c r="HO316" s="34"/>
      <c r="HT316" s="5"/>
      <c r="HU316" s="5"/>
      <c r="HV316" s="3"/>
      <c r="HW316" s="34"/>
      <c r="IB316" s="5"/>
      <c r="IC316" s="5"/>
      <c r="ID316" s="3"/>
      <c r="IE316" s="34"/>
      <c r="IJ316" s="5"/>
    </row>
    <row r="317" spans="6:244" s="1" customFormat="1" ht="13.5">
      <c r="F317" s="3"/>
      <c r="G317" s="34"/>
      <c r="L317" s="5"/>
      <c r="M317" s="5"/>
      <c r="N317" s="3"/>
      <c r="O317" s="34"/>
      <c r="T317" s="5"/>
      <c r="U317" s="5"/>
      <c r="V317" s="3"/>
      <c r="W317" s="34"/>
      <c r="AB317" s="5"/>
      <c r="AC317" s="5"/>
      <c r="AD317" s="3"/>
      <c r="AE317" s="34"/>
      <c r="AJ317" s="5"/>
      <c r="AK317" s="5"/>
      <c r="AL317" s="3"/>
      <c r="AM317" s="34"/>
      <c r="AR317" s="5"/>
      <c r="AS317" s="5"/>
      <c r="AT317" s="3"/>
      <c r="AU317" s="34"/>
      <c r="AZ317" s="5"/>
      <c r="BA317" s="5"/>
      <c r="BB317" s="3"/>
      <c r="BC317" s="34"/>
      <c r="BH317" s="5"/>
      <c r="BI317" s="5"/>
      <c r="BJ317" s="3"/>
      <c r="BK317" s="34"/>
      <c r="BP317" s="5"/>
      <c r="BQ317" s="5"/>
      <c r="BR317" s="3"/>
      <c r="BS317" s="34"/>
      <c r="BX317" s="5"/>
      <c r="BY317" s="5"/>
      <c r="BZ317" s="3"/>
      <c r="CA317" s="34"/>
      <c r="CF317" s="5"/>
      <c r="CH317" s="3"/>
      <c r="CI317" s="34"/>
      <c r="CN317" s="5"/>
      <c r="CO317" s="5"/>
      <c r="CP317" s="3"/>
      <c r="CQ317" s="34"/>
      <c r="CV317" s="5"/>
      <c r="CW317" s="5"/>
      <c r="CX317" s="3"/>
      <c r="CY317" s="34"/>
      <c r="DD317" s="5"/>
      <c r="DE317" s="5"/>
      <c r="DF317" s="3"/>
      <c r="DG317" s="34"/>
      <c r="DL317" s="5"/>
      <c r="DM317" s="5"/>
      <c r="DN317" s="3"/>
      <c r="DO317" s="34"/>
      <c r="DT317" s="5"/>
      <c r="DU317" s="5"/>
      <c r="DV317" s="3"/>
      <c r="DW317" s="34"/>
      <c r="EB317" s="5"/>
      <c r="EC317" s="5"/>
      <c r="ED317" s="3"/>
      <c r="EE317" s="34"/>
      <c r="EJ317" s="5"/>
      <c r="EK317" s="5"/>
      <c r="EL317" s="3"/>
      <c r="EM317" s="34"/>
      <c r="ER317" s="5"/>
      <c r="ES317" s="5"/>
      <c r="ET317" s="3"/>
      <c r="EU317" s="34"/>
      <c r="EZ317" s="5"/>
      <c r="FA317" s="5"/>
      <c r="FB317" s="3"/>
      <c r="FC317" s="34"/>
      <c r="FH317" s="5"/>
      <c r="FJ317" s="3"/>
      <c r="FK317" s="34"/>
      <c r="FP317" s="5"/>
      <c r="FQ317" s="5"/>
      <c r="FR317" s="3"/>
      <c r="FS317" s="34"/>
      <c r="FX317" s="5"/>
      <c r="FY317" s="5"/>
      <c r="FZ317" s="3"/>
      <c r="GA317" s="34"/>
      <c r="GF317" s="5"/>
      <c r="GG317" s="5"/>
      <c r="GH317" s="3"/>
      <c r="GI317" s="34"/>
      <c r="GN317" s="5"/>
      <c r="GO317" s="5"/>
      <c r="GP317" s="3"/>
      <c r="GQ317" s="34"/>
      <c r="GV317" s="5"/>
      <c r="GW317" s="5"/>
      <c r="GX317" s="3"/>
      <c r="GY317" s="34"/>
      <c r="HD317" s="5"/>
      <c r="HE317" s="5"/>
      <c r="HF317" s="3"/>
      <c r="HG317" s="34"/>
      <c r="HL317" s="5"/>
      <c r="HM317" s="5"/>
      <c r="HN317" s="3"/>
      <c r="HO317" s="34"/>
      <c r="HT317" s="5"/>
      <c r="HU317" s="5"/>
      <c r="HV317" s="3"/>
      <c r="HW317" s="34"/>
      <c r="IB317" s="5"/>
      <c r="IC317" s="5"/>
      <c r="ID317" s="3"/>
      <c r="IE317" s="34"/>
      <c r="IJ317" s="5"/>
    </row>
    <row r="318" spans="6:244" s="1" customFormat="1" ht="13.5">
      <c r="F318" s="3"/>
      <c r="G318" s="34"/>
      <c r="L318" s="5"/>
      <c r="M318" s="5"/>
      <c r="N318" s="3"/>
      <c r="O318" s="34"/>
      <c r="T318" s="5"/>
      <c r="U318" s="5"/>
      <c r="V318" s="3"/>
      <c r="W318" s="34"/>
      <c r="AB318" s="5"/>
      <c r="AC318" s="5"/>
      <c r="AD318" s="3"/>
      <c r="AE318" s="34"/>
      <c r="AJ318" s="5"/>
      <c r="AK318" s="5"/>
      <c r="AL318" s="3"/>
      <c r="AM318" s="34"/>
      <c r="AR318" s="5"/>
      <c r="AS318" s="5"/>
      <c r="AT318" s="3"/>
      <c r="AU318" s="34"/>
      <c r="AZ318" s="5"/>
      <c r="BA318" s="5"/>
      <c r="BB318" s="3"/>
      <c r="BC318" s="34"/>
      <c r="BH318" s="5"/>
      <c r="BI318" s="5"/>
      <c r="BJ318" s="3"/>
      <c r="BK318" s="34"/>
      <c r="BP318" s="5"/>
      <c r="BQ318" s="5"/>
      <c r="BR318" s="3"/>
      <c r="BS318" s="34"/>
      <c r="BX318" s="5"/>
      <c r="BY318" s="5"/>
      <c r="BZ318" s="3"/>
      <c r="CA318" s="34"/>
      <c r="CF318" s="5"/>
      <c r="CH318" s="3"/>
      <c r="CI318" s="34"/>
      <c r="CN318" s="5"/>
      <c r="CO318" s="5"/>
      <c r="CP318" s="3"/>
      <c r="CQ318" s="34"/>
      <c r="CV318" s="5"/>
      <c r="CW318" s="5"/>
      <c r="CX318" s="3"/>
      <c r="CY318" s="34"/>
      <c r="DD318" s="5"/>
      <c r="DE318" s="5"/>
      <c r="DF318" s="3"/>
      <c r="DG318" s="34"/>
      <c r="DL318" s="5"/>
      <c r="DM318" s="5"/>
      <c r="DN318" s="3"/>
      <c r="DO318" s="34"/>
      <c r="DT318" s="5"/>
      <c r="DU318" s="5"/>
      <c r="DV318" s="3"/>
      <c r="DW318" s="34"/>
      <c r="EB318" s="5"/>
      <c r="EC318" s="5"/>
      <c r="ED318" s="3"/>
      <c r="EE318" s="34"/>
      <c r="EJ318" s="5"/>
      <c r="EK318" s="5"/>
      <c r="EL318" s="3"/>
      <c r="EM318" s="34"/>
      <c r="ER318" s="5"/>
      <c r="ES318" s="5"/>
      <c r="ET318" s="3"/>
      <c r="EU318" s="34"/>
      <c r="EZ318" s="5"/>
      <c r="FA318" s="5"/>
      <c r="FB318" s="3"/>
      <c r="FC318" s="34"/>
      <c r="FH318" s="5"/>
      <c r="FJ318" s="3"/>
      <c r="FK318" s="34"/>
      <c r="FP318" s="5"/>
      <c r="FQ318" s="5"/>
      <c r="FR318" s="3"/>
      <c r="FS318" s="34"/>
      <c r="FX318" s="5"/>
      <c r="FY318" s="5"/>
      <c r="FZ318" s="3"/>
      <c r="GA318" s="34"/>
      <c r="GF318" s="5"/>
      <c r="GG318" s="5"/>
      <c r="GH318" s="3"/>
      <c r="GI318" s="34"/>
      <c r="GN318" s="5"/>
      <c r="GO318" s="5"/>
      <c r="GP318" s="3"/>
      <c r="GQ318" s="34"/>
      <c r="GV318" s="5"/>
      <c r="GW318" s="5"/>
      <c r="GX318" s="3"/>
      <c r="GY318" s="34"/>
      <c r="HD318" s="5"/>
      <c r="HE318" s="5"/>
      <c r="HF318" s="3"/>
      <c r="HG318" s="34"/>
      <c r="HL318" s="5"/>
      <c r="HM318" s="5"/>
      <c r="HN318" s="3"/>
      <c r="HO318" s="34"/>
      <c r="HT318" s="5"/>
      <c r="HU318" s="5"/>
      <c r="HV318" s="3"/>
      <c r="HW318" s="34"/>
      <c r="IB318" s="5"/>
      <c r="IC318" s="5"/>
      <c r="ID318" s="3"/>
      <c r="IE318" s="34"/>
      <c r="IJ318" s="5"/>
    </row>
    <row r="319" spans="6:244" s="1" customFormat="1" ht="13.5">
      <c r="F319" s="3"/>
      <c r="G319" s="34"/>
      <c r="L319" s="5"/>
      <c r="M319" s="5"/>
      <c r="N319" s="3"/>
      <c r="O319" s="34"/>
      <c r="T319" s="5"/>
      <c r="U319" s="5"/>
      <c r="V319" s="3"/>
      <c r="W319" s="34"/>
      <c r="AB319" s="5"/>
      <c r="AC319" s="5"/>
      <c r="AD319" s="3"/>
      <c r="AE319" s="34"/>
      <c r="AJ319" s="5"/>
      <c r="AK319" s="5"/>
      <c r="AL319" s="3"/>
      <c r="AM319" s="34"/>
      <c r="AR319" s="5"/>
      <c r="AS319" s="5"/>
      <c r="AT319" s="3"/>
      <c r="AU319" s="34"/>
      <c r="AZ319" s="5"/>
      <c r="BA319" s="5"/>
      <c r="BB319" s="3"/>
      <c r="BC319" s="34"/>
      <c r="BH319" s="5"/>
      <c r="BI319" s="5"/>
      <c r="BJ319" s="3"/>
      <c r="BK319" s="34"/>
      <c r="BP319" s="5"/>
      <c r="BQ319" s="5"/>
      <c r="BR319" s="3"/>
      <c r="BS319" s="34"/>
      <c r="BX319" s="5"/>
      <c r="BY319" s="5"/>
      <c r="BZ319" s="3"/>
      <c r="CA319" s="34"/>
      <c r="CF319" s="5"/>
      <c r="CH319" s="3"/>
      <c r="CI319" s="34"/>
      <c r="CN319" s="5"/>
      <c r="CO319" s="5"/>
      <c r="CP319" s="3"/>
      <c r="CQ319" s="34"/>
      <c r="CV319" s="5"/>
      <c r="CW319" s="5"/>
      <c r="CX319" s="3"/>
      <c r="CY319" s="34"/>
      <c r="DD319" s="5"/>
      <c r="DE319" s="5"/>
      <c r="DF319" s="3"/>
      <c r="DG319" s="34"/>
      <c r="DL319" s="5"/>
      <c r="DM319" s="5"/>
      <c r="DN319" s="3"/>
      <c r="DO319" s="34"/>
      <c r="DT319" s="5"/>
      <c r="DU319" s="5"/>
      <c r="DV319" s="3"/>
      <c r="DW319" s="34"/>
      <c r="EB319" s="5"/>
      <c r="EC319" s="5"/>
      <c r="ED319" s="3"/>
      <c r="EE319" s="34"/>
      <c r="EJ319" s="5"/>
      <c r="EK319" s="5"/>
      <c r="EL319" s="3"/>
      <c r="EM319" s="34"/>
      <c r="ER319" s="5"/>
      <c r="ES319" s="5"/>
      <c r="ET319" s="3"/>
      <c r="EU319" s="34"/>
      <c r="EZ319" s="5"/>
      <c r="FA319" s="5"/>
      <c r="FB319" s="3"/>
      <c r="FC319" s="34"/>
      <c r="FH319" s="5"/>
      <c r="FJ319" s="3"/>
      <c r="FK319" s="34"/>
      <c r="FP319" s="5"/>
      <c r="FQ319" s="5"/>
      <c r="FR319" s="3"/>
      <c r="FS319" s="34"/>
      <c r="FX319" s="5"/>
      <c r="FY319" s="5"/>
      <c r="FZ319" s="3"/>
      <c r="GA319" s="34"/>
      <c r="GF319" s="5"/>
      <c r="GG319" s="5"/>
      <c r="GH319" s="3"/>
      <c r="GI319" s="34"/>
      <c r="GN319" s="5"/>
      <c r="GO319" s="5"/>
      <c r="GP319" s="3"/>
      <c r="GQ319" s="34"/>
      <c r="GV319" s="5"/>
      <c r="GW319" s="5"/>
      <c r="GX319" s="3"/>
      <c r="GY319" s="34"/>
      <c r="HD319" s="5"/>
      <c r="HE319" s="5"/>
      <c r="HF319" s="3"/>
      <c r="HG319" s="34"/>
      <c r="HL319" s="5"/>
      <c r="HM319" s="5"/>
      <c r="HN319" s="3"/>
      <c r="HO319" s="34"/>
      <c r="HT319" s="5"/>
      <c r="HU319" s="5"/>
      <c r="HV319" s="3"/>
      <c r="HW319" s="34"/>
      <c r="IB319" s="5"/>
      <c r="IC319" s="5"/>
      <c r="ID319" s="3"/>
      <c r="IE319" s="34"/>
      <c r="IJ319" s="5"/>
    </row>
    <row r="320" spans="6:244" s="1" customFormat="1" ht="13.5">
      <c r="F320" s="3"/>
      <c r="G320" s="34"/>
      <c r="L320" s="5"/>
      <c r="M320" s="5"/>
      <c r="N320" s="3"/>
      <c r="O320" s="34"/>
      <c r="T320" s="5"/>
      <c r="U320" s="5"/>
      <c r="V320" s="3"/>
      <c r="W320" s="34"/>
      <c r="AB320" s="5"/>
      <c r="AC320" s="5"/>
      <c r="AD320" s="3"/>
      <c r="AE320" s="34"/>
      <c r="AJ320" s="5"/>
      <c r="AK320" s="5"/>
      <c r="AL320" s="3"/>
      <c r="AM320" s="34"/>
      <c r="AR320" s="5"/>
      <c r="AS320" s="5"/>
      <c r="AT320" s="3"/>
      <c r="AU320" s="34"/>
      <c r="AZ320" s="5"/>
      <c r="BA320" s="5"/>
      <c r="BB320" s="3"/>
      <c r="BC320" s="34"/>
      <c r="BH320" s="5"/>
      <c r="BI320" s="5"/>
      <c r="BJ320" s="3"/>
      <c r="BK320" s="34"/>
      <c r="BP320" s="5"/>
      <c r="BQ320" s="5"/>
      <c r="BR320" s="3"/>
      <c r="BS320" s="34"/>
      <c r="BX320" s="5"/>
      <c r="BY320" s="5"/>
      <c r="BZ320" s="3"/>
      <c r="CA320" s="34"/>
      <c r="CF320" s="5"/>
      <c r="CH320" s="3"/>
      <c r="CI320" s="34"/>
      <c r="CN320" s="5"/>
      <c r="CO320" s="5"/>
      <c r="CP320" s="3"/>
      <c r="CQ320" s="34"/>
      <c r="CV320" s="5"/>
      <c r="CW320" s="5"/>
      <c r="CX320" s="3"/>
      <c r="CY320" s="34"/>
      <c r="DD320" s="5"/>
      <c r="DE320" s="5"/>
      <c r="DF320" s="3"/>
      <c r="DG320" s="34"/>
      <c r="DL320" s="5"/>
      <c r="DM320" s="5"/>
      <c r="DN320" s="3"/>
      <c r="DO320" s="34"/>
      <c r="DT320" s="5"/>
      <c r="DU320" s="5"/>
      <c r="DV320" s="3"/>
      <c r="DW320" s="34"/>
      <c r="EB320" s="5"/>
      <c r="EC320" s="5"/>
      <c r="ED320" s="3"/>
      <c r="EE320" s="34"/>
      <c r="EJ320" s="5"/>
      <c r="EK320" s="5"/>
      <c r="EL320" s="3"/>
      <c r="EM320" s="34"/>
      <c r="ER320" s="5"/>
      <c r="ES320" s="5"/>
      <c r="ET320" s="3"/>
      <c r="EU320" s="34"/>
      <c r="EZ320" s="5"/>
      <c r="FA320" s="5"/>
      <c r="FB320" s="3"/>
      <c r="FC320" s="34"/>
      <c r="FH320" s="5"/>
      <c r="FJ320" s="3"/>
      <c r="FK320" s="34"/>
      <c r="FP320" s="5"/>
      <c r="FQ320" s="5"/>
      <c r="FR320" s="3"/>
      <c r="FS320" s="34"/>
      <c r="FX320" s="5"/>
      <c r="FY320" s="5"/>
      <c r="FZ320" s="3"/>
      <c r="GA320" s="34"/>
      <c r="GF320" s="5"/>
      <c r="GG320" s="5"/>
      <c r="GH320" s="3"/>
      <c r="GI320" s="34"/>
      <c r="GN320" s="5"/>
      <c r="GO320" s="5"/>
      <c r="GP320" s="3"/>
      <c r="GQ320" s="34"/>
      <c r="GV320" s="5"/>
      <c r="GW320" s="5"/>
      <c r="GX320" s="3"/>
      <c r="GY320" s="34"/>
      <c r="HD320" s="5"/>
      <c r="HE320" s="5"/>
      <c r="HF320" s="3"/>
      <c r="HG320" s="34"/>
      <c r="HL320" s="5"/>
      <c r="HM320" s="5"/>
      <c r="HN320" s="3"/>
      <c r="HO320" s="34"/>
      <c r="HT320" s="5"/>
      <c r="HU320" s="5"/>
      <c r="HV320" s="3"/>
      <c r="HW320" s="34"/>
      <c r="IB320" s="5"/>
      <c r="IC320" s="5"/>
      <c r="ID320" s="3"/>
      <c r="IE320" s="34"/>
      <c r="IJ320" s="5"/>
    </row>
    <row r="321" spans="6:244" s="1" customFormat="1" ht="13.5">
      <c r="F321" s="3"/>
      <c r="G321" s="34"/>
      <c r="L321" s="5"/>
      <c r="M321" s="5"/>
      <c r="N321" s="3"/>
      <c r="O321" s="34"/>
      <c r="T321" s="5"/>
      <c r="U321" s="5"/>
      <c r="V321" s="3"/>
      <c r="W321" s="34"/>
      <c r="AB321" s="5"/>
      <c r="AC321" s="5"/>
      <c r="AD321" s="3"/>
      <c r="AE321" s="34"/>
      <c r="AJ321" s="5"/>
      <c r="AK321" s="5"/>
      <c r="AL321" s="3"/>
      <c r="AM321" s="34"/>
      <c r="AR321" s="5"/>
      <c r="AS321" s="5"/>
      <c r="AT321" s="3"/>
      <c r="AU321" s="34"/>
      <c r="AZ321" s="5"/>
      <c r="BA321" s="5"/>
      <c r="BB321" s="3"/>
      <c r="BC321" s="34"/>
      <c r="BH321" s="5"/>
      <c r="BI321" s="5"/>
      <c r="BJ321" s="3"/>
      <c r="BK321" s="34"/>
      <c r="BP321" s="5"/>
      <c r="BQ321" s="5"/>
      <c r="BR321" s="3"/>
      <c r="BS321" s="34"/>
      <c r="BX321" s="5"/>
      <c r="BY321" s="5"/>
      <c r="BZ321" s="3"/>
      <c r="CA321" s="34"/>
      <c r="CF321" s="5"/>
      <c r="CH321" s="3"/>
      <c r="CI321" s="34"/>
      <c r="CN321" s="5"/>
      <c r="CO321" s="5"/>
      <c r="CP321" s="3"/>
      <c r="CQ321" s="34"/>
      <c r="CV321" s="5"/>
      <c r="CW321" s="5"/>
      <c r="CX321" s="3"/>
      <c r="CY321" s="34"/>
      <c r="DD321" s="5"/>
      <c r="DE321" s="5"/>
      <c r="DF321" s="3"/>
      <c r="DG321" s="34"/>
      <c r="DL321" s="5"/>
      <c r="DM321" s="5"/>
      <c r="DN321" s="3"/>
      <c r="DO321" s="34"/>
      <c r="DT321" s="5"/>
      <c r="DU321" s="5"/>
      <c r="DV321" s="3"/>
      <c r="DW321" s="34"/>
      <c r="EB321" s="5"/>
      <c r="EC321" s="5"/>
      <c r="ED321" s="3"/>
      <c r="EE321" s="34"/>
      <c r="EJ321" s="5"/>
      <c r="EK321" s="5"/>
      <c r="EL321" s="3"/>
      <c r="EM321" s="34"/>
      <c r="ER321" s="5"/>
      <c r="ES321" s="5"/>
      <c r="ET321" s="3"/>
      <c r="EU321" s="34"/>
      <c r="EZ321" s="5"/>
      <c r="FA321" s="5"/>
      <c r="FB321" s="3"/>
      <c r="FC321" s="34"/>
      <c r="FH321" s="5"/>
      <c r="FJ321" s="3"/>
      <c r="FK321" s="34"/>
      <c r="FP321" s="5"/>
      <c r="FQ321" s="5"/>
      <c r="FR321" s="3"/>
      <c r="FS321" s="34"/>
      <c r="FX321" s="5"/>
      <c r="FY321" s="5"/>
      <c r="FZ321" s="3"/>
      <c r="GA321" s="34"/>
      <c r="GF321" s="5"/>
      <c r="GG321" s="5"/>
      <c r="GH321" s="3"/>
      <c r="GI321" s="34"/>
      <c r="GN321" s="5"/>
      <c r="GO321" s="5"/>
      <c r="GP321" s="3"/>
      <c r="GQ321" s="34"/>
      <c r="GV321" s="5"/>
      <c r="GW321" s="5"/>
      <c r="GX321" s="3"/>
      <c r="GY321" s="34"/>
      <c r="HD321" s="5"/>
      <c r="HE321" s="5"/>
      <c r="HF321" s="3"/>
      <c r="HG321" s="34"/>
      <c r="HL321" s="5"/>
      <c r="HM321" s="5"/>
      <c r="HN321" s="3"/>
      <c r="HO321" s="34"/>
      <c r="HT321" s="5"/>
      <c r="HU321" s="5"/>
      <c r="HV321" s="3"/>
      <c r="HW321" s="34"/>
      <c r="IB321" s="5"/>
      <c r="IC321" s="5"/>
      <c r="ID321" s="3"/>
      <c r="IE321" s="34"/>
      <c r="IJ321" s="5"/>
    </row>
    <row r="322" spans="6:244" s="1" customFormat="1" ht="13.5">
      <c r="F322" s="3"/>
      <c r="G322" s="34"/>
      <c r="L322" s="5"/>
      <c r="M322" s="5"/>
      <c r="N322" s="3"/>
      <c r="O322" s="34"/>
      <c r="T322" s="5"/>
      <c r="U322" s="5"/>
      <c r="V322" s="3"/>
      <c r="W322" s="34"/>
      <c r="AB322" s="5"/>
      <c r="AC322" s="5"/>
      <c r="AD322" s="3"/>
      <c r="AE322" s="34"/>
      <c r="AJ322" s="5"/>
      <c r="AK322" s="5"/>
      <c r="AL322" s="3"/>
      <c r="AM322" s="34"/>
      <c r="AR322" s="5"/>
      <c r="AS322" s="5"/>
      <c r="AT322" s="3"/>
      <c r="AU322" s="34"/>
      <c r="AZ322" s="5"/>
      <c r="BA322" s="5"/>
      <c r="BB322" s="3"/>
      <c r="BC322" s="34"/>
      <c r="BH322" s="5"/>
      <c r="BI322" s="5"/>
      <c r="BJ322" s="3"/>
      <c r="BK322" s="34"/>
      <c r="BP322" s="5"/>
      <c r="BQ322" s="5"/>
      <c r="BR322" s="3"/>
      <c r="BS322" s="34"/>
      <c r="BX322" s="5"/>
      <c r="BY322" s="5"/>
      <c r="BZ322" s="3"/>
      <c r="CA322" s="34"/>
      <c r="CF322" s="5"/>
      <c r="CH322" s="3"/>
      <c r="CI322" s="34"/>
      <c r="CN322" s="5"/>
      <c r="CO322" s="5"/>
      <c r="CP322" s="3"/>
      <c r="CQ322" s="34"/>
      <c r="CV322" s="5"/>
      <c r="CW322" s="5"/>
      <c r="CX322" s="3"/>
      <c r="CY322" s="34"/>
      <c r="DD322" s="5"/>
      <c r="DE322" s="5"/>
      <c r="DF322" s="3"/>
      <c r="DG322" s="34"/>
      <c r="DL322" s="5"/>
      <c r="DM322" s="5"/>
      <c r="DN322" s="3"/>
      <c r="DO322" s="34"/>
      <c r="DT322" s="5"/>
      <c r="DU322" s="5"/>
      <c r="DV322" s="3"/>
      <c r="DW322" s="34"/>
      <c r="EB322" s="5"/>
      <c r="EC322" s="5"/>
      <c r="ED322" s="3"/>
      <c r="EE322" s="34"/>
      <c r="EJ322" s="5"/>
      <c r="EK322" s="5"/>
      <c r="EL322" s="3"/>
      <c r="EM322" s="34"/>
      <c r="ER322" s="5"/>
      <c r="ES322" s="5"/>
      <c r="ET322" s="3"/>
      <c r="EU322" s="34"/>
      <c r="EZ322" s="5"/>
      <c r="FA322" s="5"/>
      <c r="FB322" s="3"/>
      <c r="FC322" s="34"/>
      <c r="FH322" s="5"/>
      <c r="FJ322" s="3"/>
      <c r="FK322" s="34"/>
      <c r="FP322" s="5"/>
      <c r="FQ322" s="5"/>
      <c r="FR322" s="3"/>
      <c r="FS322" s="34"/>
      <c r="FX322" s="5"/>
      <c r="FY322" s="5"/>
      <c r="FZ322" s="3"/>
      <c r="GA322" s="34"/>
      <c r="GF322" s="5"/>
      <c r="GG322" s="5"/>
      <c r="GH322" s="3"/>
      <c r="GI322" s="34"/>
      <c r="GN322" s="5"/>
      <c r="GO322" s="5"/>
      <c r="GP322" s="3"/>
      <c r="GQ322" s="34"/>
      <c r="GV322" s="5"/>
      <c r="GW322" s="5"/>
      <c r="GX322" s="3"/>
      <c r="GY322" s="34"/>
      <c r="HD322" s="5"/>
      <c r="HE322" s="5"/>
      <c r="HF322" s="3"/>
      <c r="HG322" s="34"/>
      <c r="HL322" s="5"/>
      <c r="HM322" s="5"/>
      <c r="HN322" s="3"/>
      <c r="HO322" s="34"/>
      <c r="HT322" s="5"/>
      <c r="HU322" s="5"/>
      <c r="HV322" s="3"/>
      <c r="HW322" s="34"/>
      <c r="IB322" s="5"/>
      <c r="IC322" s="5"/>
      <c r="ID322" s="3"/>
      <c r="IE322" s="34"/>
      <c r="IJ322" s="5"/>
    </row>
    <row r="323" spans="6:244" s="1" customFormat="1" ht="13.5">
      <c r="F323" s="3"/>
      <c r="G323" s="34"/>
      <c r="L323" s="5"/>
      <c r="M323" s="5"/>
      <c r="N323" s="3"/>
      <c r="O323" s="34"/>
      <c r="T323" s="5"/>
      <c r="U323" s="5"/>
      <c r="V323" s="3"/>
      <c r="W323" s="34"/>
      <c r="AB323" s="5"/>
      <c r="AC323" s="5"/>
      <c r="AD323" s="3"/>
      <c r="AE323" s="34"/>
      <c r="AJ323" s="5"/>
      <c r="AK323" s="5"/>
      <c r="AL323" s="3"/>
      <c r="AM323" s="34"/>
      <c r="AR323" s="5"/>
      <c r="AS323" s="5"/>
      <c r="AT323" s="3"/>
      <c r="AU323" s="34"/>
      <c r="AZ323" s="5"/>
      <c r="BA323" s="5"/>
      <c r="BB323" s="3"/>
      <c r="BC323" s="34"/>
      <c r="BH323" s="5"/>
      <c r="BI323" s="5"/>
      <c r="BJ323" s="3"/>
      <c r="BK323" s="34"/>
      <c r="BP323" s="5"/>
      <c r="BQ323" s="5"/>
      <c r="BR323" s="3"/>
      <c r="BS323" s="34"/>
      <c r="BX323" s="5"/>
      <c r="BY323" s="5"/>
      <c r="BZ323" s="3"/>
      <c r="CA323" s="34"/>
      <c r="CF323" s="5"/>
      <c r="CH323" s="3"/>
      <c r="CI323" s="34"/>
      <c r="CN323" s="5"/>
      <c r="CO323" s="5"/>
      <c r="CP323" s="3"/>
      <c r="CQ323" s="34"/>
      <c r="CV323" s="5"/>
      <c r="CW323" s="5"/>
      <c r="CX323" s="3"/>
      <c r="CY323" s="34"/>
      <c r="DD323" s="5"/>
      <c r="DE323" s="5"/>
      <c r="DF323" s="3"/>
      <c r="DG323" s="34"/>
      <c r="DL323" s="5"/>
      <c r="DM323" s="5"/>
      <c r="DN323" s="3"/>
      <c r="DO323" s="34"/>
      <c r="DT323" s="5"/>
      <c r="DU323" s="5"/>
      <c r="DV323" s="3"/>
      <c r="DW323" s="34"/>
      <c r="EB323" s="5"/>
      <c r="EC323" s="5"/>
      <c r="ED323" s="3"/>
      <c r="EE323" s="34"/>
      <c r="EJ323" s="5"/>
      <c r="EK323" s="5"/>
      <c r="EL323" s="3"/>
      <c r="EM323" s="34"/>
      <c r="ER323" s="5"/>
      <c r="ES323" s="5"/>
      <c r="ET323" s="3"/>
      <c r="EU323" s="34"/>
      <c r="EZ323" s="5"/>
      <c r="FA323" s="5"/>
      <c r="FB323" s="3"/>
      <c r="FC323" s="34"/>
      <c r="FH323" s="5"/>
      <c r="FJ323" s="3"/>
      <c r="FK323" s="34"/>
      <c r="FP323" s="5"/>
      <c r="FQ323" s="5"/>
      <c r="FR323" s="3"/>
      <c r="FS323" s="34"/>
      <c r="FX323" s="5"/>
      <c r="FY323" s="5"/>
      <c r="FZ323" s="3"/>
      <c r="GA323" s="34"/>
      <c r="GF323" s="5"/>
      <c r="GG323" s="5"/>
      <c r="GH323" s="3"/>
      <c r="GI323" s="34"/>
      <c r="GN323" s="5"/>
      <c r="GO323" s="5"/>
      <c r="GP323" s="3"/>
      <c r="GQ323" s="34"/>
      <c r="GV323" s="5"/>
      <c r="GW323" s="5"/>
      <c r="GX323" s="3"/>
      <c r="GY323" s="34"/>
      <c r="HD323" s="5"/>
      <c r="HE323" s="5"/>
      <c r="HF323" s="3"/>
      <c r="HG323" s="34"/>
      <c r="HL323" s="5"/>
      <c r="HM323" s="5"/>
      <c r="HN323" s="3"/>
      <c r="HO323" s="34"/>
      <c r="HT323" s="5"/>
      <c r="HU323" s="5"/>
      <c r="HV323" s="3"/>
      <c r="HW323" s="34"/>
      <c r="IB323" s="5"/>
      <c r="IC323" s="5"/>
      <c r="ID323" s="3"/>
      <c r="IE323" s="34"/>
      <c r="IJ323" s="5"/>
    </row>
    <row r="324" spans="6:244" s="1" customFormat="1" ht="13.5">
      <c r="F324" s="3"/>
      <c r="G324" s="34"/>
      <c r="L324" s="5"/>
      <c r="M324" s="5"/>
      <c r="N324" s="3"/>
      <c r="O324" s="34"/>
      <c r="T324" s="5"/>
      <c r="U324" s="5"/>
      <c r="V324" s="3"/>
      <c r="W324" s="34"/>
      <c r="AB324" s="5"/>
      <c r="AC324" s="5"/>
      <c r="AD324" s="3"/>
      <c r="AE324" s="34"/>
      <c r="AJ324" s="5"/>
      <c r="AK324" s="5"/>
      <c r="AL324" s="3"/>
      <c r="AM324" s="34"/>
      <c r="AR324" s="5"/>
      <c r="AS324" s="5"/>
      <c r="AT324" s="3"/>
      <c r="AU324" s="34"/>
      <c r="AZ324" s="5"/>
      <c r="BA324" s="5"/>
      <c r="BB324" s="3"/>
      <c r="BC324" s="34"/>
      <c r="BH324" s="5"/>
      <c r="BI324" s="5"/>
      <c r="BJ324" s="3"/>
      <c r="BK324" s="34"/>
      <c r="BP324" s="5"/>
      <c r="BQ324" s="5"/>
      <c r="BR324" s="3"/>
      <c r="BS324" s="34"/>
      <c r="BX324" s="5"/>
      <c r="BY324" s="5"/>
      <c r="BZ324" s="3"/>
      <c r="CA324" s="34"/>
      <c r="CF324" s="5"/>
      <c r="CH324" s="3"/>
      <c r="CI324" s="34"/>
      <c r="CN324" s="5"/>
      <c r="CO324" s="5"/>
      <c r="CP324" s="3"/>
      <c r="CQ324" s="34"/>
      <c r="CV324" s="5"/>
      <c r="CW324" s="5"/>
      <c r="CX324" s="3"/>
      <c r="CY324" s="34"/>
      <c r="DD324" s="5"/>
      <c r="DE324" s="5"/>
      <c r="DF324" s="3"/>
      <c r="DG324" s="34"/>
      <c r="DL324" s="5"/>
      <c r="DM324" s="5"/>
      <c r="DN324" s="3"/>
      <c r="DO324" s="34"/>
      <c r="DT324" s="5"/>
      <c r="DU324" s="5"/>
      <c r="DV324" s="3"/>
      <c r="DW324" s="34"/>
      <c r="EB324" s="5"/>
      <c r="EC324" s="5"/>
      <c r="ED324" s="3"/>
      <c r="EE324" s="34"/>
      <c r="EJ324" s="5"/>
      <c r="EK324" s="5"/>
      <c r="EL324" s="3"/>
      <c r="EM324" s="34"/>
      <c r="ER324" s="5"/>
      <c r="ES324" s="5"/>
      <c r="ET324" s="3"/>
      <c r="EU324" s="34"/>
      <c r="EZ324" s="5"/>
      <c r="FA324" s="5"/>
      <c r="FB324" s="3"/>
      <c r="FC324" s="34"/>
      <c r="FH324" s="5"/>
      <c r="FJ324" s="3"/>
      <c r="FK324" s="34"/>
      <c r="FP324" s="5"/>
      <c r="FQ324" s="5"/>
      <c r="FR324" s="3"/>
      <c r="FS324" s="34"/>
      <c r="FX324" s="5"/>
      <c r="FY324" s="5"/>
      <c r="FZ324" s="3"/>
      <c r="GA324" s="34"/>
      <c r="GF324" s="5"/>
      <c r="GG324" s="5"/>
      <c r="GH324" s="3"/>
      <c r="GI324" s="34"/>
      <c r="GN324" s="5"/>
      <c r="GO324" s="5"/>
      <c r="GP324" s="3"/>
      <c r="GQ324" s="34"/>
      <c r="GV324" s="5"/>
      <c r="GW324" s="5"/>
      <c r="GX324" s="3"/>
      <c r="GY324" s="34"/>
      <c r="HD324" s="5"/>
      <c r="HE324" s="5"/>
      <c r="HF324" s="3"/>
      <c r="HG324" s="34"/>
      <c r="HL324" s="5"/>
      <c r="HM324" s="5"/>
      <c r="HN324" s="3"/>
      <c r="HO324" s="34"/>
      <c r="HT324" s="5"/>
      <c r="HU324" s="5"/>
      <c r="HV324" s="3"/>
      <c r="HW324" s="34"/>
      <c r="IB324" s="5"/>
      <c r="IC324" s="5"/>
      <c r="ID324" s="3"/>
      <c r="IE324" s="34"/>
      <c r="IJ324" s="5"/>
    </row>
    <row r="325" spans="6:244" s="1" customFormat="1" ht="13.5">
      <c r="F325" s="3"/>
      <c r="G325" s="34"/>
      <c r="L325" s="5"/>
      <c r="M325" s="5"/>
      <c r="N325" s="3"/>
      <c r="O325" s="34"/>
      <c r="T325" s="5"/>
      <c r="U325" s="5"/>
      <c r="V325" s="3"/>
      <c r="W325" s="34"/>
      <c r="AB325" s="5"/>
      <c r="AC325" s="5"/>
      <c r="AD325" s="3"/>
      <c r="AE325" s="34"/>
      <c r="AJ325" s="5"/>
      <c r="AK325" s="5"/>
      <c r="AL325" s="3"/>
      <c r="AM325" s="34"/>
      <c r="AR325" s="5"/>
      <c r="AS325" s="5"/>
      <c r="AT325" s="3"/>
      <c r="AU325" s="34"/>
      <c r="AZ325" s="5"/>
      <c r="BA325" s="5"/>
      <c r="BB325" s="3"/>
      <c r="BC325" s="34"/>
      <c r="BH325" s="5"/>
      <c r="BI325" s="5"/>
      <c r="BJ325" s="3"/>
      <c r="BK325" s="34"/>
      <c r="BP325" s="5"/>
      <c r="BQ325" s="5"/>
      <c r="BR325" s="3"/>
      <c r="BS325" s="34"/>
      <c r="BX325" s="5"/>
      <c r="BY325" s="5"/>
      <c r="BZ325" s="3"/>
      <c r="CA325" s="34"/>
      <c r="CF325" s="5"/>
      <c r="CH325" s="3"/>
      <c r="CI325" s="34"/>
      <c r="CN325" s="5"/>
      <c r="CO325" s="5"/>
      <c r="CP325" s="3"/>
      <c r="CQ325" s="34"/>
      <c r="CV325" s="5"/>
      <c r="CW325" s="5"/>
      <c r="CX325" s="3"/>
      <c r="CY325" s="34"/>
      <c r="DD325" s="5"/>
      <c r="DE325" s="5"/>
      <c r="DF325" s="3"/>
      <c r="DG325" s="34"/>
      <c r="DL325" s="5"/>
      <c r="DM325" s="5"/>
      <c r="DN325" s="3"/>
      <c r="DO325" s="34"/>
      <c r="DT325" s="5"/>
      <c r="DU325" s="5"/>
      <c r="DV325" s="3"/>
      <c r="DW325" s="34"/>
      <c r="EB325" s="5"/>
      <c r="EC325" s="5"/>
      <c r="ED325" s="3"/>
      <c r="EE325" s="34"/>
      <c r="EJ325" s="5"/>
      <c r="EK325" s="5"/>
      <c r="EL325" s="3"/>
      <c r="EM325" s="34"/>
      <c r="ER325" s="5"/>
      <c r="ES325" s="5"/>
      <c r="ET325" s="3"/>
      <c r="EU325" s="34"/>
      <c r="EZ325" s="5"/>
      <c r="FA325" s="5"/>
      <c r="FB325" s="3"/>
      <c r="FC325" s="34"/>
      <c r="FH325" s="5"/>
      <c r="FJ325" s="3"/>
      <c r="FK325" s="34"/>
      <c r="FP325" s="5"/>
      <c r="FQ325" s="5"/>
      <c r="FR325" s="3"/>
      <c r="FS325" s="34"/>
      <c r="FX325" s="5"/>
      <c r="FY325" s="5"/>
      <c r="FZ325" s="3"/>
      <c r="GA325" s="34"/>
      <c r="GF325" s="5"/>
      <c r="GG325" s="5"/>
      <c r="GH325" s="3"/>
      <c r="GI325" s="34"/>
      <c r="GN325" s="5"/>
      <c r="GO325" s="5"/>
      <c r="GP325" s="3"/>
      <c r="GQ325" s="34"/>
      <c r="GV325" s="5"/>
      <c r="GW325" s="5"/>
      <c r="GX325" s="3"/>
      <c r="GY325" s="34"/>
      <c r="HD325" s="5"/>
      <c r="HE325" s="5"/>
      <c r="HF325" s="3"/>
      <c r="HG325" s="34"/>
      <c r="HL325" s="5"/>
      <c r="HM325" s="5"/>
      <c r="HN325" s="3"/>
      <c r="HO325" s="34"/>
      <c r="HT325" s="5"/>
      <c r="HU325" s="5"/>
      <c r="HV325" s="3"/>
      <c r="HW325" s="34"/>
      <c r="IB325" s="5"/>
      <c r="IC325" s="5"/>
      <c r="ID325" s="3"/>
      <c r="IE325" s="34"/>
      <c r="IJ325" s="5"/>
    </row>
    <row r="326" spans="6:244" s="1" customFormat="1" ht="13.5">
      <c r="F326" s="3"/>
      <c r="G326" s="34"/>
      <c r="L326" s="5"/>
      <c r="M326" s="5"/>
      <c r="N326" s="3"/>
      <c r="O326" s="34"/>
      <c r="T326" s="5"/>
      <c r="U326" s="5"/>
      <c r="V326" s="3"/>
      <c r="W326" s="34"/>
      <c r="AB326" s="5"/>
      <c r="AC326" s="5"/>
      <c r="AD326" s="3"/>
      <c r="AE326" s="34"/>
      <c r="AJ326" s="5"/>
      <c r="AK326" s="5"/>
      <c r="AL326" s="3"/>
      <c r="AM326" s="34"/>
      <c r="AR326" s="5"/>
      <c r="AS326" s="5"/>
      <c r="AT326" s="3"/>
      <c r="AU326" s="34"/>
      <c r="AZ326" s="5"/>
      <c r="BA326" s="5"/>
      <c r="BB326" s="3"/>
      <c r="BC326" s="34"/>
      <c r="BH326" s="5"/>
      <c r="BI326" s="5"/>
      <c r="BJ326" s="3"/>
      <c r="BK326" s="34"/>
      <c r="BP326" s="5"/>
      <c r="BQ326" s="5"/>
      <c r="BR326" s="3"/>
      <c r="BS326" s="34"/>
      <c r="BX326" s="5"/>
      <c r="BY326" s="5"/>
      <c r="BZ326" s="3"/>
      <c r="CA326" s="34"/>
      <c r="CF326" s="5"/>
      <c r="CH326" s="3"/>
      <c r="CI326" s="34"/>
      <c r="CN326" s="5"/>
      <c r="CO326" s="5"/>
      <c r="CP326" s="3"/>
      <c r="CQ326" s="34"/>
      <c r="CV326" s="5"/>
      <c r="CW326" s="5"/>
      <c r="CX326" s="3"/>
      <c r="CY326" s="34"/>
      <c r="DD326" s="5"/>
      <c r="DE326" s="5"/>
      <c r="DF326" s="3"/>
      <c r="DG326" s="34"/>
      <c r="DL326" s="5"/>
      <c r="DM326" s="5"/>
      <c r="DN326" s="3"/>
      <c r="DO326" s="34"/>
      <c r="DT326" s="5"/>
      <c r="DU326" s="5"/>
      <c r="DV326" s="3"/>
      <c r="DW326" s="34"/>
      <c r="EB326" s="5"/>
      <c r="EC326" s="5"/>
      <c r="ED326" s="3"/>
      <c r="EE326" s="34"/>
      <c r="EJ326" s="5"/>
      <c r="EK326" s="5"/>
      <c r="EL326" s="3"/>
      <c r="EM326" s="34"/>
      <c r="ER326" s="5"/>
      <c r="ES326" s="5"/>
      <c r="ET326" s="3"/>
      <c r="EU326" s="34"/>
      <c r="EZ326" s="5"/>
      <c r="FA326" s="5"/>
      <c r="FB326" s="3"/>
      <c r="FC326" s="34"/>
      <c r="FH326" s="5"/>
      <c r="FJ326" s="3"/>
      <c r="FK326" s="34"/>
      <c r="FP326" s="5"/>
      <c r="FQ326" s="5"/>
      <c r="FR326" s="3"/>
      <c r="FS326" s="34"/>
      <c r="FX326" s="5"/>
      <c r="FY326" s="5"/>
      <c r="FZ326" s="3"/>
      <c r="GA326" s="34"/>
      <c r="GF326" s="5"/>
      <c r="GG326" s="5"/>
      <c r="GH326" s="3"/>
      <c r="GI326" s="34"/>
      <c r="GN326" s="5"/>
      <c r="GO326" s="5"/>
      <c r="GP326" s="3"/>
      <c r="GQ326" s="34"/>
      <c r="GV326" s="5"/>
      <c r="GW326" s="5"/>
      <c r="GX326" s="3"/>
      <c r="GY326" s="34"/>
      <c r="HD326" s="5"/>
      <c r="HE326" s="5"/>
      <c r="HF326" s="3"/>
      <c r="HG326" s="34"/>
      <c r="HL326" s="5"/>
      <c r="HM326" s="5"/>
      <c r="HN326" s="3"/>
      <c r="HO326" s="34"/>
      <c r="HT326" s="5"/>
      <c r="HU326" s="5"/>
      <c r="HV326" s="3"/>
      <c r="HW326" s="34"/>
      <c r="IB326" s="5"/>
      <c r="IC326" s="5"/>
      <c r="ID326" s="3"/>
      <c r="IE326" s="34"/>
      <c r="IJ326" s="5"/>
    </row>
    <row r="327" spans="6:244" s="1" customFormat="1" ht="13.5">
      <c r="F327" s="3"/>
      <c r="G327" s="34"/>
      <c r="L327" s="5"/>
      <c r="M327" s="5"/>
      <c r="N327" s="3"/>
      <c r="O327" s="34"/>
      <c r="T327" s="5"/>
      <c r="U327" s="5"/>
      <c r="V327" s="3"/>
      <c r="W327" s="34"/>
      <c r="AB327" s="5"/>
      <c r="AC327" s="5"/>
      <c r="AD327" s="3"/>
      <c r="AE327" s="34"/>
      <c r="AJ327" s="5"/>
      <c r="AK327" s="5"/>
      <c r="AL327" s="3"/>
      <c r="AM327" s="34"/>
      <c r="AR327" s="5"/>
      <c r="AS327" s="5"/>
      <c r="AT327" s="3"/>
      <c r="AU327" s="34"/>
      <c r="AZ327" s="5"/>
      <c r="BA327" s="5"/>
      <c r="BB327" s="3"/>
      <c r="BC327" s="34"/>
      <c r="BH327" s="5"/>
      <c r="BI327" s="5"/>
      <c r="BJ327" s="3"/>
      <c r="BK327" s="34"/>
      <c r="BP327" s="5"/>
      <c r="BQ327" s="5"/>
      <c r="BR327" s="3"/>
      <c r="BS327" s="34"/>
      <c r="BX327" s="5"/>
      <c r="BY327" s="5"/>
      <c r="BZ327" s="3"/>
      <c r="CA327" s="34"/>
      <c r="CF327" s="5"/>
      <c r="CH327" s="3"/>
      <c r="CI327" s="34"/>
      <c r="CN327" s="5"/>
      <c r="CO327" s="5"/>
      <c r="CP327" s="3"/>
      <c r="CQ327" s="34"/>
      <c r="CV327" s="5"/>
      <c r="CW327" s="5"/>
      <c r="CX327" s="3"/>
      <c r="CY327" s="34"/>
      <c r="DD327" s="5"/>
      <c r="DE327" s="5"/>
      <c r="DF327" s="3"/>
      <c r="DG327" s="34"/>
      <c r="DL327" s="5"/>
      <c r="DM327" s="5"/>
      <c r="DN327" s="3"/>
      <c r="DO327" s="34"/>
      <c r="DT327" s="5"/>
      <c r="DU327" s="5"/>
      <c r="DV327" s="3"/>
      <c r="DW327" s="34"/>
      <c r="EB327" s="5"/>
      <c r="EC327" s="5"/>
      <c r="ED327" s="3"/>
      <c r="EE327" s="34"/>
      <c r="EJ327" s="5"/>
      <c r="EK327" s="5"/>
      <c r="EL327" s="3"/>
      <c r="EM327" s="34"/>
      <c r="ER327" s="5"/>
      <c r="ES327" s="5"/>
      <c r="ET327" s="3"/>
      <c r="EU327" s="34"/>
      <c r="EZ327" s="5"/>
      <c r="FA327" s="5"/>
      <c r="FB327" s="3"/>
      <c r="FC327" s="34"/>
      <c r="FH327" s="5"/>
      <c r="FJ327" s="3"/>
      <c r="FK327" s="34"/>
      <c r="FP327" s="5"/>
      <c r="FQ327" s="5"/>
      <c r="FR327" s="3"/>
      <c r="FS327" s="34"/>
      <c r="FX327" s="5"/>
      <c r="FY327" s="5"/>
      <c r="FZ327" s="3"/>
      <c r="GA327" s="34"/>
      <c r="GF327" s="5"/>
      <c r="GG327" s="5"/>
      <c r="GH327" s="3"/>
      <c r="GI327" s="34"/>
      <c r="GN327" s="5"/>
      <c r="GO327" s="5"/>
      <c r="GP327" s="3"/>
      <c r="GQ327" s="34"/>
      <c r="GV327" s="5"/>
      <c r="GW327" s="5"/>
      <c r="GX327" s="3"/>
      <c r="GY327" s="34"/>
      <c r="HD327" s="5"/>
      <c r="HE327" s="5"/>
      <c r="HF327" s="3"/>
      <c r="HG327" s="34"/>
      <c r="HL327" s="5"/>
      <c r="HM327" s="5"/>
      <c r="HN327" s="3"/>
      <c r="HO327" s="34"/>
      <c r="HT327" s="5"/>
      <c r="HU327" s="5"/>
      <c r="HV327" s="3"/>
      <c r="HW327" s="34"/>
      <c r="IB327" s="5"/>
      <c r="IC327" s="5"/>
      <c r="ID327" s="3"/>
      <c r="IE327" s="34"/>
      <c r="IJ327" s="5"/>
    </row>
    <row r="328" spans="6:244" s="1" customFormat="1" ht="13.5">
      <c r="F328" s="3"/>
      <c r="G328" s="34"/>
      <c r="L328" s="5"/>
      <c r="M328" s="5"/>
      <c r="N328" s="3"/>
      <c r="O328" s="34"/>
      <c r="T328" s="5"/>
      <c r="U328" s="5"/>
      <c r="V328" s="3"/>
      <c r="W328" s="34"/>
      <c r="AB328" s="5"/>
      <c r="AC328" s="5"/>
      <c r="AD328" s="3"/>
      <c r="AE328" s="34"/>
      <c r="AJ328" s="5"/>
      <c r="AK328" s="5"/>
      <c r="AL328" s="3"/>
      <c r="AM328" s="34"/>
      <c r="AR328" s="5"/>
      <c r="AS328" s="5"/>
      <c r="AT328" s="3"/>
      <c r="AU328" s="34"/>
      <c r="AZ328" s="5"/>
      <c r="BA328" s="5"/>
      <c r="BB328" s="3"/>
      <c r="BC328" s="34"/>
      <c r="BH328" s="5"/>
      <c r="BI328" s="5"/>
      <c r="BJ328" s="3"/>
      <c r="BK328" s="34"/>
      <c r="BP328" s="5"/>
      <c r="BQ328" s="5"/>
      <c r="BR328" s="3"/>
      <c r="BS328" s="34"/>
      <c r="BX328" s="5"/>
      <c r="BY328" s="5"/>
      <c r="BZ328" s="3"/>
      <c r="CA328" s="34"/>
      <c r="CF328" s="5"/>
      <c r="CH328" s="3"/>
      <c r="CI328" s="34"/>
      <c r="CN328" s="5"/>
      <c r="CO328" s="5"/>
      <c r="CP328" s="3"/>
      <c r="CQ328" s="34"/>
      <c r="CV328" s="5"/>
      <c r="CW328" s="5"/>
      <c r="CX328" s="3"/>
      <c r="CY328" s="34"/>
      <c r="DD328" s="5"/>
      <c r="DE328" s="5"/>
      <c r="DF328" s="3"/>
      <c r="DG328" s="34"/>
      <c r="DL328" s="5"/>
      <c r="DM328" s="5"/>
      <c r="DN328" s="3"/>
      <c r="DO328" s="34"/>
      <c r="DT328" s="5"/>
      <c r="DU328" s="5"/>
      <c r="DV328" s="3"/>
      <c r="DW328" s="34"/>
      <c r="EB328" s="5"/>
      <c r="EC328" s="5"/>
      <c r="ED328" s="3"/>
      <c r="EE328" s="34"/>
      <c r="EJ328" s="5"/>
      <c r="EK328" s="5"/>
      <c r="EL328" s="3"/>
      <c r="EM328" s="34"/>
      <c r="ER328" s="5"/>
      <c r="ES328" s="5"/>
      <c r="ET328" s="3"/>
      <c r="EU328" s="34"/>
      <c r="EZ328" s="5"/>
      <c r="FA328" s="5"/>
      <c r="FB328" s="3"/>
      <c r="FC328" s="34"/>
      <c r="FH328" s="5"/>
      <c r="FJ328" s="3"/>
      <c r="FK328" s="34"/>
      <c r="FP328" s="5"/>
      <c r="FQ328" s="5"/>
      <c r="FR328" s="3"/>
      <c r="FS328" s="34"/>
      <c r="FX328" s="5"/>
      <c r="FY328" s="5"/>
      <c r="FZ328" s="3"/>
      <c r="GA328" s="34"/>
      <c r="GF328" s="5"/>
      <c r="GG328" s="5"/>
      <c r="GH328" s="3"/>
      <c r="GI328" s="34"/>
      <c r="GN328" s="5"/>
      <c r="GO328" s="5"/>
      <c r="GP328" s="3"/>
      <c r="GQ328" s="34"/>
      <c r="GV328" s="5"/>
      <c r="GW328" s="5"/>
      <c r="GX328" s="3"/>
      <c r="GY328" s="34"/>
      <c r="HD328" s="5"/>
      <c r="HE328" s="5"/>
      <c r="HF328" s="3"/>
      <c r="HG328" s="34"/>
      <c r="HL328" s="5"/>
      <c r="HM328" s="5"/>
      <c r="HN328" s="3"/>
      <c r="HO328" s="34"/>
      <c r="HT328" s="5"/>
      <c r="HU328" s="5"/>
      <c r="HV328" s="3"/>
      <c r="HW328" s="34"/>
      <c r="IB328" s="5"/>
      <c r="IC328" s="5"/>
      <c r="ID328" s="3"/>
      <c r="IE328" s="34"/>
      <c r="IJ328" s="5"/>
    </row>
    <row r="329" spans="6:244" s="1" customFormat="1" ht="13.5">
      <c r="F329" s="3"/>
      <c r="G329" s="34"/>
      <c r="L329" s="5"/>
      <c r="M329" s="5"/>
      <c r="N329" s="3"/>
      <c r="O329" s="34"/>
      <c r="T329" s="5"/>
      <c r="U329" s="5"/>
      <c r="V329" s="3"/>
      <c r="W329" s="34"/>
      <c r="AB329" s="5"/>
      <c r="AC329" s="5"/>
      <c r="AD329" s="3"/>
      <c r="AE329" s="34"/>
      <c r="AJ329" s="5"/>
      <c r="AK329" s="5"/>
      <c r="AL329" s="3"/>
      <c r="AM329" s="34"/>
      <c r="AR329" s="5"/>
      <c r="AS329" s="5"/>
      <c r="AT329" s="3"/>
      <c r="AU329" s="34"/>
      <c r="AZ329" s="5"/>
      <c r="BA329" s="5"/>
      <c r="BB329" s="3"/>
      <c r="BC329" s="34"/>
      <c r="BH329" s="5"/>
      <c r="BI329" s="5"/>
      <c r="BJ329" s="3"/>
      <c r="BK329" s="34"/>
      <c r="BP329" s="5"/>
      <c r="BQ329" s="5"/>
      <c r="BR329" s="3"/>
      <c r="BS329" s="34"/>
      <c r="BX329" s="5"/>
      <c r="BY329" s="5"/>
      <c r="BZ329" s="3"/>
      <c r="CA329" s="34"/>
      <c r="CF329" s="5"/>
      <c r="CH329" s="3"/>
      <c r="CI329" s="34"/>
      <c r="CN329" s="5"/>
      <c r="CO329" s="5"/>
      <c r="CP329" s="3"/>
      <c r="CQ329" s="34"/>
      <c r="CV329" s="5"/>
      <c r="CW329" s="5"/>
      <c r="CX329" s="3"/>
      <c r="CY329" s="34"/>
      <c r="DD329" s="5"/>
      <c r="DE329" s="5"/>
      <c r="DF329" s="3"/>
      <c r="DG329" s="34"/>
      <c r="DL329" s="5"/>
      <c r="DM329" s="5"/>
      <c r="DN329" s="3"/>
      <c r="DO329" s="34"/>
      <c r="DT329" s="5"/>
      <c r="DU329" s="5"/>
      <c r="DV329" s="3"/>
      <c r="DW329" s="34"/>
      <c r="EB329" s="5"/>
      <c r="EC329" s="5"/>
      <c r="ED329" s="3"/>
      <c r="EE329" s="34"/>
      <c r="EJ329" s="5"/>
      <c r="EK329" s="5"/>
      <c r="EL329" s="3"/>
      <c r="EM329" s="34"/>
      <c r="ER329" s="5"/>
      <c r="ES329" s="5"/>
      <c r="ET329" s="3"/>
      <c r="EU329" s="34"/>
      <c r="EZ329" s="5"/>
      <c r="FA329" s="5"/>
      <c r="FB329" s="3"/>
      <c r="FC329" s="34"/>
      <c r="FH329" s="5"/>
      <c r="FJ329" s="3"/>
      <c r="FK329" s="34"/>
      <c r="FP329" s="5"/>
      <c r="FQ329" s="5"/>
      <c r="FR329" s="3"/>
      <c r="FS329" s="34"/>
      <c r="FX329" s="5"/>
      <c r="FY329" s="5"/>
      <c r="FZ329" s="3"/>
      <c r="GA329" s="34"/>
      <c r="GF329" s="5"/>
      <c r="GG329" s="5"/>
      <c r="GH329" s="3"/>
      <c r="GI329" s="34"/>
      <c r="GN329" s="5"/>
      <c r="GO329" s="5"/>
      <c r="GP329" s="3"/>
      <c r="GQ329" s="34"/>
      <c r="GV329" s="5"/>
      <c r="GW329" s="5"/>
      <c r="GX329" s="3"/>
      <c r="GY329" s="34"/>
      <c r="HD329" s="5"/>
      <c r="HE329" s="5"/>
      <c r="HF329" s="3"/>
      <c r="HG329" s="34"/>
      <c r="HL329" s="5"/>
      <c r="HM329" s="5"/>
      <c r="HN329" s="3"/>
      <c r="HO329" s="34"/>
      <c r="HT329" s="5"/>
      <c r="HU329" s="5"/>
      <c r="HV329" s="3"/>
      <c r="HW329" s="34"/>
      <c r="IB329" s="5"/>
      <c r="IC329" s="5"/>
      <c r="ID329" s="3"/>
      <c r="IE329" s="34"/>
      <c r="IJ329" s="5"/>
    </row>
    <row r="330" spans="6:244" s="1" customFormat="1" ht="13.5">
      <c r="F330" s="3"/>
      <c r="G330" s="34"/>
      <c r="L330" s="5"/>
      <c r="M330" s="5"/>
      <c r="N330" s="3"/>
      <c r="O330" s="34"/>
      <c r="T330" s="5"/>
      <c r="U330" s="5"/>
      <c r="V330" s="3"/>
      <c r="W330" s="34"/>
      <c r="AB330" s="5"/>
      <c r="AC330" s="5"/>
      <c r="AD330" s="3"/>
      <c r="AE330" s="34"/>
      <c r="AJ330" s="5"/>
      <c r="AK330" s="5"/>
      <c r="AL330" s="3"/>
      <c r="AM330" s="34"/>
      <c r="AR330" s="5"/>
      <c r="AS330" s="5"/>
      <c r="AT330" s="3"/>
      <c r="AU330" s="34"/>
      <c r="AZ330" s="5"/>
      <c r="BA330" s="5"/>
      <c r="BB330" s="3"/>
      <c r="BC330" s="34"/>
      <c r="BH330" s="5"/>
      <c r="BI330" s="5"/>
      <c r="BJ330" s="3"/>
      <c r="BK330" s="34"/>
      <c r="BP330" s="5"/>
      <c r="BQ330" s="5"/>
      <c r="BR330" s="3"/>
      <c r="BS330" s="34"/>
      <c r="BX330" s="5"/>
      <c r="BY330" s="5"/>
      <c r="BZ330" s="3"/>
      <c r="CA330" s="34"/>
      <c r="CF330" s="5"/>
      <c r="CH330" s="3"/>
      <c r="CI330" s="34"/>
      <c r="CN330" s="5"/>
      <c r="CO330" s="5"/>
      <c r="CP330" s="3"/>
      <c r="CQ330" s="34"/>
      <c r="CV330" s="5"/>
      <c r="CW330" s="5"/>
      <c r="CX330" s="3"/>
      <c r="CY330" s="34"/>
      <c r="DD330" s="5"/>
      <c r="DE330" s="5"/>
      <c r="DF330" s="3"/>
      <c r="DG330" s="34"/>
      <c r="DL330" s="5"/>
      <c r="DM330" s="5"/>
      <c r="DN330" s="3"/>
      <c r="DO330" s="34"/>
      <c r="DT330" s="5"/>
      <c r="DU330" s="5"/>
      <c r="DV330" s="3"/>
      <c r="DW330" s="34"/>
      <c r="EB330" s="5"/>
      <c r="EC330" s="5"/>
      <c r="ED330" s="3"/>
      <c r="EE330" s="34"/>
      <c r="EJ330" s="5"/>
      <c r="EK330" s="5"/>
      <c r="EL330" s="3"/>
      <c r="EM330" s="34"/>
      <c r="ER330" s="5"/>
      <c r="ES330" s="5"/>
      <c r="ET330" s="3"/>
      <c r="EU330" s="34"/>
      <c r="EZ330" s="5"/>
      <c r="FA330" s="5"/>
      <c r="FB330" s="3"/>
      <c r="FC330" s="34"/>
      <c r="FH330" s="5"/>
      <c r="FJ330" s="3"/>
      <c r="FK330" s="34"/>
      <c r="FP330" s="5"/>
      <c r="FQ330" s="5"/>
      <c r="FR330" s="3"/>
      <c r="FS330" s="34"/>
      <c r="FX330" s="5"/>
      <c r="FY330" s="5"/>
      <c r="FZ330" s="3"/>
      <c r="GA330" s="34"/>
      <c r="GF330" s="5"/>
      <c r="GG330" s="5"/>
      <c r="GH330" s="3"/>
      <c r="GI330" s="34"/>
      <c r="GN330" s="5"/>
      <c r="GO330" s="5"/>
      <c r="GP330" s="3"/>
      <c r="GQ330" s="34"/>
      <c r="GV330" s="5"/>
      <c r="GW330" s="5"/>
      <c r="GX330" s="3"/>
      <c r="GY330" s="34"/>
      <c r="HD330" s="5"/>
      <c r="HE330" s="5"/>
      <c r="HF330" s="3"/>
      <c r="HG330" s="34"/>
      <c r="HL330" s="5"/>
      <c r="HM330" s="5"/>
      <c r="HN330" s="3"/>
      <c r="HO330" s="34"/>
      <c r="HT330" s="5"/>
      <c r="HU330" s="5"/>
      <c r="HV330" s="3"/>
      <c r="HW330" s="34"/>
      <c r="IB330" s="5"/>
      <c r="IC330" s="5"/>
      <c r="ID330" s="3"/>
      <c r="IE330" s="34"/>
      <c r="IJ330" s="5"/>
    </row>
    <row r="331" spans="6:244" s="1" customFormat="1" ht="13.5">
      <c r="F331" s="3"/>
      <c r="G331" s="34"/>
      <c r="L331" s="5"/>
      <c r="M331" s="5"/>
      <c r="N331" s="3"/>
      <c r="O331" s="34"/>
      <c r="T331" s="5"/>
      <c r="U331" s="5"/>
      <c r="V331" s="3"/>
      <c r="W331" s="34"/>
      <c r="AB331" s="5"/>
      <c r="AC331" s="5"/>
      <c r="AD331" s="3"/>
      <c r="AE331" s="34"/>
      <c r="AJ331" s="5"/>
      <c r="AK331" s="5"/>
      <c r="AL331" s="3"/>
      <c r="AM331" s="34"/>
      <c r="AR331" s="5"/>
      <c r="AS331" s="5"/>
      <c r="AT331" s="3"/>
      <c r="AU331" s="34"/>
      <c r="AZ331" s="5"/>
      <c r="BA331" s="5"/>
      <c r="BB331" s="3"/>
      <c r="BC331" s="34"/>
      <c r="BH331" s="5"/>
      <c r="BI331" s="5"/>
      <c r="BJ331" s="3"/>
      <c r="BK331" s="34"/>
      <c r="BP331" s="5"/>
      <c r="BQ331" s="5"/>
      <c r="BR331" s="3"/>
      <c r="BS331" s="34"/>
      <c r="BX331" s="5"/>
      <c r="BY331" s="5"/>
      <c r="BZ331" s="3"/>
      <c r="CA331" s="34"/>
      <c r="CF331" s="5"/>
      <c r="CH331" s="3"/>
      <c r="CI331" s="34"/>
      <c r="CN331" s="5"/>
      <c r="CO331" s="5"/>
      <c r="CP331" s="3"/>
      <c r="CQ331" s="34"/>
      <c r="CV331" s="5"/>
      <c r="CW331" s="5"/>
      <c r="CX331" s="3"/>
      <c r="CY331" s="34"/>
      <c r="DD331" s="5"/>
      <c r="DE331" s="5"/>
      <c r="DF331" s="3"/>
      <c r="DG331" s="34"/>
      <c r="DL331" s="5"/>
      <c r="DM331" s="5"/>
      <c r="DN331" s="3"/>
      <c r="DO331" s="34"/>
      <c r="DT331" s="5"/>
      <c r="DU331" s="5"/>
      <c r="DV331" s="3"/>
      <c r="DW331" s="34"/>
      <c r="EB331" s="5"/>
      <c r="EC331" s="5"/>
      <c r="ED331" s="3"/>
      <c r="EE331" s="34"/>
      <c r="EJ331" s="5"/>
      <c r="EK331" s="5"/>
      <c r="EL331" s="3"/>
      <c r="EM331" s="34"/>
      <c r="ER331" s="5"/>
      <c r="ES331" s="5"/>
      <c r="ET331" s="3"/>
      <c r="EU331" s="34"/>
      <c r="EZ331" s="5"/>
      <c r="FA331" s="5"/>
      <c r="FB331" s="3"/>
      <c r="FC331" s="34"/>
      <c r="FH331" s="5"/>
      <c r="FJ331" s="3"/>
      <c r="FK331" s="34"/>
      <c r="FP331" s="5"/>
      <c r="FQ331" s="5"/>
      <c r="FR331" s="3"/>
      <c r="FS331" s="34"/>
      <c r="FX331" s="5"/>
      <c r="FY331" s="5"/>
      <c r="FZ331" s="3"/>
      <c r="GA331" s="34"/>
      <c r="GF331" s="5"/>
      <c r="GG331" s="5"/>
      <c r="GH331" s="3"/>
      <c r="GI331" s="34"/>
      <c r="GN331" s="5"/>
      <c r="GO331" s="5"/>
      <c r="GP331" s="3"/>
      <c r="GQ331" s="34"/>
      <c r="GV331" s="5"/>
      <c r="GW331" s="5"/>
      <c r="GX331" s="3"/>
      <c r="GY331" s="34"/>
      <c r="HD331" s="5"/>
      <c r="HE331" s="5"/>
      <c r="HF331" s="3"/>
      <c r="HG331" s="34"/>
      <c r="HL331" s="5"/>
      <c r="HM331" s="5"/>
      <c r="HN331" s="3"/>
      <c r="HO331" s="34"/>
      <c r="HT331" s="5"/>
      <c r="HU331" s="5"/>
      <c r="HV331" s="3"/>
      <c r="HW331" s="34"/>
      <c r="IB331" s="5"/>
      <c r="IC331" s="5"/>
      <c r="ID331" s="3"/>
      <c r="IE331" s="34"/>
      <c r="IJ331" s="5"/>
    </row>
    <row r="332" spans="6:244" s="1" customFormat="1" ht="13.5">
      <c r="F332" s="3"/>
      <c r="G332" s="34"/>
      <c r="L332" s="5"/>
      <c r="M332" s="5"/>
      <c r="N332" s="3"/>
      <c r="O332" s="34"/>
      <c r="T332" s="5"/>
      <c r="U332" s="5"/>
      <c r="V332" s="3"/>
      <c r="W332" s="34"/>
      <c r="AB332" s="5"/>
      <c r="AC332" s="5"/>
      <c r="AD332" s="3"/>
      <c r="AE332" s="34"/>
      <c r="AJ332" s="5"/>
      <c r="AK332" s="5"/>
      <c r="AL332" s="3"/>
      <c r="AM332" s="34"/>
      <c r="AR332" s="5"/>
      <c r="AS332" s="5"/>
      <c r="AT332" s="3"/>
      <c r="AU332" s="34"/>
      <c r="AZ332" s="5"/>
      <c r="BA332" s="5"/>
      <c r="BB332" s="3"/>
      <c r="BC332" s="34"/>
      <c r="BH332" s="5"/>
      <c r="BI332" s="5"/>
      <c r="BJ332" s="3"/>
      <c r="BK332" s="34"/>
      <c r="BP332" s="5"/>
      <c r="BQ332" s="5"/>
      <c r="BR332" s="3"/>
      <c r="BS332" s="34"/>
      <c r="BX332" s="5"/>
      <c r="BY332" s="5"/>
      <c r="BZ332" s="3"/>
      <c r="CA332" s="34"/>
      <c r="CF332" s="5"/>
      <c r="CH332" s="3"/>
      <c r="CI332" s="34"/>
      <c r="CN332" s="5"/>
      <c r="CO332" s="5"/>
      <c r="CP332" s="3"/>
      <c r="CQ332" s="34"/>
      <c r="CV332" s="5"/>
      <c r="CW332" s="5"/>
      <c r="CX332" s="3"/>
      <c r="CY332" s="34"/>
      <c r="DD332" s="5"/>
      <c r="DE332" s="5"/>
      <c r="DF332" s="3"/>
      <c r="DG332" s="34"/>
      <c r="DL332" s="5"/>
      <c r="DM332" s="5"/>
      <c r="DN332" s="3"/>
      <c r="DO332" s="34"/>
      <c r="DT332" s="5"/>
      <c r="DU332" s="5"/>
      <c r="DV332" s="3"/>
      <c r="DW332" s="34"/>
      <c r="EB332" s="5"/>
      <c r="EC332" s="5"/>
      <c r="ED332" s="3"/>
      <c r="EE332" s="34"/>
      <c r="EJ332" s="5"/>
      <c r="EK332" s="5"/>
      <c r="EL332" s="3"/>
      <c r="EM332" s="34"/>
      <c r="ER332" s="5"/>
      <c r="ES332" s="5"/>
      <c r="ET332" s="3"/>
      <c r="EU332" s="34"/>
      <c r="EZ332" s="5"/>
      <c r="FA332" s="5"/>
      <c r="FB332" s="3"/>
      <c r="FC332" s="34"/>
      <c r="FH332" s="5"/>
      <c r="FJ332" s="3"/>
      <c r="FK332" s="34"/>
      <c r="FP332" s="5"/>
      <c r="FQ332" s="5"/>
      <c r="FR332" s="3"/>
      <c r="FS332" s="34"/>
      <c r="FX332" s="5"/>
      <c r="FY332" s="5"/>
      <c r="FZ332" s="3"/>
      <c r="GA332" s="34"/>
      <c r="GF332" s="5"/>
      <c r="GG332" s="5"/>
      <c r="GH332" s="3"/>
      <c r="GI332" s="34"/>
      <c r="GN332" s="5"/>
      <c r="GO332" s="5"/>
      <c r="GP332" s="3"/>
      <c r="GQ332" s="34"/>
      <c r="GV332" s="5"/>
      <c r="GW332" s="5"/>
      <c r="GX332" s="3"/>
      <c r="GY332" s="34"/>
      <c r="HD332" s="5"/>
      <c r="HE332" s="5"/>
      <c r="HF332" s="3"/>
      <c r="HG332" s="34"/>
      <c r="HL332" s="5"/>
      <c r="HM332" s="5"/>
      <c r="HN332" s="3"/>
      <c r="HO332" s="34"/>
      <c r="HT332" s="5"/>
      <c r="HU332" s="5"/>
      <c r="HV332" s="3"/>
      <c r="HW332" s="34"/>
      <c r="IB332" s="5"/>
      <c r="IC332" s="5"/>
      <c r="ID332" s="3"/>
      <c r="IE332" s="34"/>
      <c r="IJ332" s="5"/>
    </row>
    <row r="333" spans="6:244" s="1" customFormat="1" ht="13.5">
      <c r="F333" s="3"/>
      <c r="G333" s="34"/>
      <c r="L333" s="5"/>
      <c r="M333" s="5"/>
      <c r="N333" s="3"/>
      <c r="O333" s="34"/>
      <c r="T333" s="5"/>
      <c r="U333" s="5"/>
      <c r="V333" s="3"/>
      <c r="W333" s="34"/>
      <c r="AB333" s="5"/>
      <c r="AC333" s="5"/>
      <c r="AD333" s="3"/>
      <c r="AE333" s="34"/>
      <c r="AJ333" s="5"/>
      <c r="AK333" s="5"/>
      <c r="AL333" s="3"/>
      <c r="AM333" s="34"/>
      <c r="AR333" s="5"/>
      <c r="AS333" s="5"/>
      <c r="AT333" s="3"/>
      <c r="AU333" s="34"/>
      <c r="AZ333" s="5"/>
      <c r="BA333" s="5"/>
      <c r="BB333" s="3"/>
      <c r="BC333" s="34"/>
      <c r="BH333" s="5"/>
      <c r="BI333" s="5"/>
      <c r="BJ333" s="3"/>
      <c r="BK333" s="34"/>
      <c r="BP333" s="5"/>
      <c r="BQ333" s="5"/>
      <c r="BR333" s="3"/>
      <c r="BS333" s="34"/>
      <c r="BX333" s="5"/>
      <c r="BY333" s="5"/>
      <c r="BZ333" s="3"/>
      <c r="CA333" s="34"/>
      <c r="CF333" s="5"/>
      <c r="CH333" s="3"/>
      <c r="CI333" s="34"/>
      <c r="CN333" s="5"/>
      <c r="CO333" s="5"/>
      <c r="CP333" s="3"/>
      <c r="CQ333" s="34"/>
      <c r="CV333" s="5"/>
      <c r="CW333" s="5"/>
      <c r="CX333" s="3"/>
      <c r="CY333" s="34"/>
      <c r="DD333" s="5"/>
      <c r="DE333" s="5"/>
      <c r="DF333" s="3"/>
      <c r="DG333" s="34"/>
      <c r="DL333" s="5"/>
      <c r="DM333" s="5"/>
      <c r="DN333" s="3"/>
      <c r="DO333" s="34"/>
      <c r="DT333" s="5"/>
      <c r="DU333" s="5"/>
      <c r="DV333" s="3"/>
      <c r="DW333" s="34"/>
      <c r="EB333" s="5"/>
      <c r="EC333" s="5"/>
      <c r="ED333" s="3"/>
      <c r="EE333" s="34"/>
      <c r="EJ333" s="5"/>
      <c r="EK333" s="5"/>
      <c r="EL333" s="3"/>
      <c r="EM333" s="34"/>
      <c r="ER333" s="5"/>
      <c r="ES333" s="5"/>
      <c r="ET333" s="3"/>
      <c r="EU333" s="34"/>
      <c r="EZ333" s="5"/>
      <c r="FA333" s="5"/>
      <c r="FB333" s="3"/>
      <c r="FC333" s="34"/>
      <c r="FH333" s="5"/>
      <c r="FJ333" s="3"/>
      <c r="FK333" s="34"/>
      <c r="FP333" s="5"/>
      <c r="FQ333" s="5"/>
      <c r="FR333" s="3"/>
      <c r="FS333" s="34"/>
      <c r="FX333" s="5"/>
      <c r="FY333" s="5"/>
      <c r="FZ333" s="3"/>
      <c r="GA333" s="34"/>
      <c r="GF333" s="5"/>
      <c r="GG333" s="5"/>
      <c r="GH333" s="3"/>
      <c r="GI333" s="34"/>
      <c r="GN333" s="5"/>
      <c r="GO333" s="5"/>
      <c r="GP333" s="3"/>
      <c r="GQ333" s="34"/>
      <c r="GV333" s="5"/>
      <c r="GW333" s="5"/>
      <c r="GX333" s="3"/>
      <c r="GY333" s="34"/>
      <c r="HD333" s="5"/>
      <c r="HE333" s="5"/>
      <c r="HF333" s="3"/>
      <c r="HG333" s="34"/>
      <c r="HL333" s="5"/>
      <c r="HM333" s="5"/>
      <c r="HN333" s="3"/>
      <c r="HO333" s="34"/>
      <c r="HT333" s="5"/>
      <c r="HU333" s="5"/>
      <c r="HV333" s="3"/>
      <c r="HW333" s="34"/>
      <c r="IB333" s="5"/>
      <c r="IC333" s="5"/>
      <c r="ID333" s="3"/>
      <c r="IE333" s="34"/>
      <c r="IJ333" s="5"/>
    </row>
    <row r="334" spans="6:244" s="1" customFormat="1" ht="13.5">
      <c r="F334" s="3"/>
      <c r="G334" s="34"/>
      <c r="L334" s="5"/>
      <c r="M334" s="5"/>
      <c r="N334" s="3"/>
      <c r="O334" s="34"/>
      <c r="T334" s="5"/>
      <c r="U334" s="5"/>
      <c r="V334" s="3"/>
      <c r="W334" s="34"/>
      <c r="AB334" s="5"/>
      <c r="AC334" s="5"/>
      <c r="AD334" s="3"/>
      <c r="AE334" s="34"/>
      <c r="AJ334" s="5"/>
      <c r="AK334" s="5"/>
      <c r="AL334" s="3"/>
      <c r="AM334" s="34"/>
      <c r="AR334" s="5"/>
      <c r="AS334" s="5"/>
      <c r="AT334" s="3"/>
      <c r="AU334" s="34"/>
      <c r="AZ334" s="5"/>
      <c r="BA334" s="5"/>
      <c r="BB334" s="3"/>
      <c r="BC334" s="34"/>
      <c r="BH334" s="5"/>
      <c r="BI334" s="5"/>
      <c r="BJ334" s="3"/>
      <c r="BK334" s="34"/>
      <c r="BP334" s="5"/>
      <c r="BQ334" s="5"/>
      <c r="BR334" s="3"/>
      <c r="BS334" s="34"/>
      <c r="BX334" s="5"/>
      <c r="BY334" s="5"/>
      <c r="BZ334" s="3"/>
      <c r="CA334" s="34"/>
      <c r="CF334" s="5"/>
      <c r="CH334" s="3"/>
      <c r="CI334" s="34"/>
      <c r="CN334" s="5"/>
      <c r="CO334" s="5"/>
      <c r="CP334" s="3"/>
      <c r="CQ334" s="34"/>
      <c r="CV334" s="5"/>
      <c r="CW334" s="5"/>
      <c r="CX334" s="3"/>
      <c r="CY334" s="34"/>
      <c r="DD334" s="5"/>
      <c r="DE334" s="5"/>
      <c r="DF334" s="3"/>
      <c r="DG334" s="34"/>
      <c r="DL334" s="5"/>
      <c r="DM334" s="5"/>
      <c r="DN334" s="3"/>
      <c r="DO334" s="34"/>
      <c r="DT334" s="5"/>
      <c r="DU334" s="5"/>
      <c r="DV334" s="3"/>
      <c r="DW334" s="34"/>
      <c r="EB334" s="5"/>
      <c r="EC334" s="5"/>
      <c r="ED334" s="3"/>
      <c r="EE334" s="34"/>
      <c r="EJ334" s="5"/>
      <c r="EK334" s="5"/>
      <c r="EL334" s="3"/>
      <c r="EM334" s="34"/>
      <c r="ER334" s="5"/>
      <c r="ES334" s="5"/>
      <c r="ET334" s="3"/>
      <c r="EU334" s="34"/>
      <c r="EZ334" s="5"/>
      <c r="FA334" s="5"/>
      <c r="FB334" s="3"/>
      <c r="FC334" s="34"/>
      <c r="FH334" s="5"/>
      <c r="FJ334" s="3"/>
      <c r="FK334" s="34"/>
      <c r="FP334" s="5"/>
      <c r="FQ334" s="5"/>
      <c r="FR334" s="3"/>
      <c r="FS334" s="34"/>
      <c r="FX334" s="5"/>
      <c r="FY334" s="5"/>
      <c r="FZ334" s="3"/>
      <c r="GA334" s="34"/>
      <c r="GF334" s="5"/>
      <c r="GG334" s="5"/>
      <c r="GH334" s="3"/>
      <c r="GI334" s="34"/>
      <c r="GN334" s="5"/>
      <c r="GO334" s="5"/>
      <c r="GP334" s="3"/>
      <c r="GQ334" s="34"/>
      <c r="GV334" s="5"/>
      <c r="GW334" s="5"/>
      <c r="GX334" s="3"/>
      <c r="GY334" s="34"/>
      <c r="HD334" s="5"/>
      <c r="HE334" s="5"/>
      <c r="HF334" s="3"/>
      <c r="HG334" s="34"/>
      <c r="HL334" s="5"/>
      <c r="HM334" s="5"/>
      <c r="HN334" s="3"/>
      <c r="HO334" s="34"/>
      <c r="HT334" s="5"/>
      <c r="HU334" s="5"/>
      <c r="HV334" s="3"/>
      <c r="HW334" s="34"/>
      <c r="IB334" s="5"/>
      <c r="IC334" s="5"/>
      <c r="ID334" s="3"/>
      <c r="IE334" s="34"/>
      <c r="IJ334" s="5"/>
    </row>
    <row r="335" spans="6:244" s="1" customFormat="1" ht="13.5">
      <c r="F335" s="3"/>
      <c r="G335" s="34"/>
      <c r="L335" s="5"/>
      <c r="M335" s="5"/>
      <c r="N335" s="3"/>
      <c r="O335" s="34"/>
      <c r="T335" s="5"/>
      <c r="U335" s="5"/>
      <c r="V335" s="3"/>
      <c r="W335" s="34"/>
      <c r="AB335" s="5"/>
      <c r="AC335" s="5"/>
      <c r="AD335" s="3"/>
      <c r="AE335" s="34"/>
      <c r="AJ335" s="5"/>
      <c r="AK335" s="5"/>
      <c r="AL335" s="3"/>
      <c r="AM335" s="34"/>
      <c r="AR335" s="5"/>
      <c r="AS335" s="5"/>
      <c r="AT335" s="3"/>
      <c r="AU335" s="34"/>
      <c r="AZ335" s="5"/>
      <c r="BA335" s="5"/>
      <c r="BB335" s="3"/>
      <c r="BC335" s="34"/>
      <c r="BH335" s="5"/>
      <c r="BI335" s="5"/>
      <c r="BJ335" s="3"/>
      <c r="BK335" s="34"/>
      <c r="BP335" s="5"/>
      <c r="BQ335" s="5"/>
      <c r="BR335" s="3"/>
      <c r="BS335" s="34"/>
      <c r="BX335" s="5"/>
      <c r="BY335" s="5"/>
      <c r="BZ335" s="3"/>
      <c r="CA335" s="34"/>
      <c r="CF335" s="5"/>
      <c r="CH335" s="3"/>
      <c r="CI335" s="34"/>
      <c r="CN335" s="5"/>
      <c r="CO335" s="5"/>
      <c r="CP335" s="3"/>
      <c r="CQ335" s="34"/>
      <c r="CV335" s="5"/>
      <c r="CW335" s="5"/>
      <c r="CX335" s="3"/>
      <c r="CY335" s="34"/>
      <c r="DD335" s="5"/>
      <c r="DE335" s="5"/>
      <c r="DF335" s="3"/>
      <c r="DG335" s="34"/>
      <c r="DL335" s="5"/>
      <c r="DM335" s="5"/>
      <c r="DN335" s="3"/>
      <c r="DO335" s="34"/>
      <c r="DT335" s="5"/>
      <c r="DU335" s="5"/>
      <c r="DV335" s="3"/>
      <c r="DW335" s="34"/>
      <c r="EB335" s="5"/>
      <c r="EC335" s="5"/>
      <c r="ED335" s="3"/>
      <c r="EE335" s="34"/>
      <c r="EJ335" s="5"/>
      <c r="EK335" s="5"/>
      <c r="EL335" s="3"/>
      <c r="EM335" s="34"/>
      <c r="ER335" s="5"/>
      <c r="ES335" s="5"/>
      <c r="ET335" s="3"/>
      <c r="EU335" s="34"/>
      <c r="EZ335" s="5"/>
      <c r="FA335" s="5"/>
      <c r="FB335" s="3"/>
      <c r="FC335" s="34"/>
      <c r="FH335" s="5"/>
      <c r="FJ335" s="3"/>
      <c r="FK335" s="34"/>
      <c r="FP335" s="5"/>
      <c r="FQ335" s="5"/>
      <c r="FR335" s="3"/>
      <c r="FS335" s="34"/>
      <c r="FX335" s="5"/>
      <c r="FY335" s="5"/>
      <c r="FZ335" s="3"/>
      <c r="GA335" s="34"/>
      <c r="GF335" s="5"/>
      <c r="GG335" s="5"/>
      <c r="GH335" s="3"/>
      <c r="GI335" s="34"/>
      <c r="GN335" s="5"/>
      <c r="GO335" s="5"/>
      <c r="GP335" s="3"/>
      <c r="GQ335" s="34"/>
      <c r="GV335" s="5"/>
      <c r="GW335" s="5"/>
      <c r="GX335" s="3"/>
      <c r="GY335" s="34"/>
      <c r="HD335" s="5"/>
      <c r="HE335" s="5"/>
      <c r="HF335" s="3"/>
      <c r="HG335" s="34"/>
      <c r="HL335" s="5"/>
      <c r="HM335" s="5"/>
      <c r="HN335" s="3"/>
      <c r="HO335" s="34"/>
      <c r="HT335" s="5"/>
      <c r="HU335" s="5"/>
      <c r="HV335" s="3"/>
      <c r="HW335" s="34"/>
      <c r="IB335" s="5"/>
      <c r="IC335" s="5"/>
      <c r="ID335" s="3"/>
      <c r="IE335" s="34"/>
      <c r="IJ335" s="5"/>
    </row>
    <row r="336" spans="6:244" s="1" customFormat="1" ht="13.5">
      <c r="F336" s="3"/>
      <c r="G336" s="34"/>
      <c r="L336" s="5"/>
      <c r="M336" s="5"/>
      <c r="N336" s="3"/>
      <c r="O336" s="34"/>
      <c r="T336" s="5"/>
      <c r="U336" s="5"/>
      <c r="V336" s="3"/>
      <c r="W336" s="34"/>
      <c r="AB336" s="5"/>
      <c r="AC336" s="5"/>
      <c r="AD336" s="3"/>
      <c r="AE336" s="34"/>
      <c r="AJ336" s="5"/>
      <c r="AK336" s="5"/>
      <c r="AL336" s="3"/>
      <c r="AM336" s="34"/>
      <c r="AR336" s="5"/>
      <c r="AS336" s="5"/>
      <c r="AT336" s="3"/>
      <c r="AU336" s="34"/>
      <c r="AZ336" s="5"/>
      <c r="BA336" s="5"/>
      <c r="BB336" s="3"/>
      <c r="BC336" s="34"/>
      <c r="BH336" s="5"/>
      <c r="BI336" s="5"/>
      <c r="BJ336" s="3"/>
      <c r="BK336" s="34"/>
      <c r="BP336" s="5"/>
      <c r="BQ336" s="5"/>
      <c r="BR336" s="3"/>
      <c r="BS336" s="34"/>
      <c r="BX336" s="5"/>
      <c r="BY336" s="5"/>
      <c r="BZ336" s="3"/>
      <c r="CA336" s="34"/>
      <c r="CF336" s="5"/>
      <c r="CH336" s="3"/>
      <c r="CI336" s="34"/>
      <c r="CN336" s="5"/>
      <c r="CO336" s="5"/>
      <c r="CP336" s="3"/>
      <c r="CQ336" s="34"/>
      <c r="CV336" s="5"/>
      <c r="CW336" s="5"/>
      <c r="CX336" s="3"/>
      <c r="CY336" s="34"/>
      <c r="DD336" s="5"/>
      <c r="DE336" s="5"/>
      <c r="DF336" s="3"/>
      <c r="DG336" s="34"/>
      <c r="DL336" s="5"/>
      <c r="DM336" s="5"/>
      <c r="DN336" s="3"/>
      <c r="DO336" s="34"/>
      <c r="DT336" s="5"/>
      <c r="DU336" s="5"/>
      <c r="DV336" s="3"/>
      <c r="DW336" s="34"/>
      <c r="EB336" s="5"/>
      <c r="EC336" s="5"/>
      <c r="ED336" s="3"/>
      <c r="EE336" s="34"/>
      <c r="EJ336" s="5"/>
      <c r="EK336" s="5"/>
      <c r="EL336" s="3"/>
      <c r="EM336" s="34"/>
      <c r="ER336" s="5"/>
      <c r="ES336" s="5"/>
      <c r="ET336" s="3"/>
      <c r="EU336" s="34"/>
      <c r="EZ336" s="5"/>
      <c r="FA336" s="5"/>
      <c r="FB336" s="3"/>
      <c r="FC336" s="34"/>
      <c r="FH336" s="5"/>
      <c r="FJ336" s="3"/>
      <c r="FK336" s="34"/>
      <c r="FP336" s="5"/>
      <c r="FQ336" s="5"/>
      <c r="FR336" s="3"/>
      <c r="FS336" s="34"/>
      <c r="FX336" s="5"/>
      <c r="FY336" s="5"/>
      <c r="FZ336" s="3"/>
      <c r="GA336" s="34"/>
      <c r="GF336" s="5"/>
      <c r="GG336" s="5"/>
      <c r="GH336" s="3"/>
      <c r="GI336" s="34"/>
      <c r="GN336" s="5"/>
      <c r="GO336" s="5"/>
      <c r="GP336" s="3"/>
      <c r="GQ336" s="34"/>
      <c r="GV336" s="5"/>
      <c r="GW336" s="5"/>
      <c r="GX336" s="3"/>
      <c r="GY336" s="34"/>
      <c r="HD336" s="5"/>
      <c r="HE336" s="5"/>
      <c r="HF336" s="3"/>
      <c r="HG336" s="34"/>
      <c r="HL336" s="5"/>
      <c r="HM336" s="5"/>
      <c r="HN336" s="3"/>
      <c r="HO336" s="34"/>
      <c r="HT336" s="5"/>
      <c r="HU336" s="5"/>
      <c r="HV336" s="3"/>
      <c r="HW336" s="34"/>
      <c r="IB336" s="5"/>
      <c r="IC336" s="5"/>
      <c r="ID336" s="3"/>
      <c r="IE336" s="34"/>
      <c r="IJ336" s="5"/>
    </row>
    <row r="337" spans="6:244" s="1" customFormat="1" ht="13.5">
      <c r="F337" s="3"/>
      <c r="G337" s="34"/>
      <c r="L337" s="5"/>
      <c r="M337" s="5"/>
      <c r="N337" s="3"/>
      <c r="O337" s="34"/>
      <c r="T337" s="5"/>
      <c r="U337" s="5"/>
      <c r="V337" s="3"/>
      <c r="W337" s="34"/>
      <c r="AB337" s="5"/>
      <c r="AC337" s="5"/>
      <c r="AD337" s="3"/>
      <c r="AE337" s="34"/>
      <c r="AJ337" s="5"/>
      <c r="AK337" s="5"/>
      <c r="AL337" s="3"/>
      <c r="AM337" s="34"/>
      <c r="AR337" s="5"/>
      <c r="AS337" s="5"/>
      <c r="AT337" s="3"/>
      <c r="AU337" s="34"/>
      <c r="AZ337" s="5"/>
      <c r="BA337" s="5"/>
      <c r="BB337" s="3"/>
      <c r="BC337" s="34"/>
      <c r="BH337" s="5"/>
      <c r="BI337" s="5"/>
      <c r="BJ337" s="3"/>
      <c r="BK337" s="34"/>
      <c r="BP337" s="5"/>
      <c r="BQ337" s="5"/>
      <c r="BR337" s="3"/>
      <c r="BS337" s="34"/>
      <c r="BX337" s="5"/>
      <c r="BY337" s="5"/>
      <c r="BZ337" s="3"/>
      <c r="CA337" s="34"/>
      <c r="CF337" s="5"/>
      <c r="CH337" s="3"/>
      <c r="CI337" s="34"/>
      <c r="CN337" s="5"/>
      <c r="CO337" s="5"/>
      <c r="CP337" s="3"/>
      <c r="CQ337" s="34"/>
      <c r="CV337" s="5"/>
      <c r="CW337" s="5"/>
      <c r="CX337" s="3"/>
      <c r="CY337" s="34"/>
      <c r="DD337" s="5"/>
      <c r="DE337" s="5"/>
      <c r="DF337" s="3"/>
      <c r="DG337" s="34"/>
      <c r="DL337" s="5"/>
      <c r="DM337" s="5"/>
      <c r="DN337" s="3"/>
      <c r="DO337" s="34"/>
      <c r="DT337" s="5"/>
      <c r="DU337" s="5"/>
      <c r="DV337" s="3"/>
      <c r="DW337" s="34"/>
      <c r="EB337" s="5"/>
      <c r="EC337" s="5"/>
      <c r="ED337" s="3"/>
      <c r="EE337" s="34"/>
      <c r="EJ337" s="5"/>
      <c r="EK337" s="5"/>
      <c r="EL337" s="3"/>
      <c r="EM337" s="34"/>
      <c r="ER337" s="5"/>
      <c r="ES337" s="5"/>
      <c r="ET337" s="3"/>
      <c r="EU337" s="34"/>
      <c r="EZ337" s="5"/>
      <c r="FA337" s="5"/>
      <c r="FB337" s="3"/>
      <c r="FC337" s="34"/>
      <c r="FH337" s="5"/>
      <c r="FJ337" s="3"/>
      <c r="FK337" s="34"/>
      <c r="FP337" s="5"/>
      <c r="FQ337" s="5"/>
      <c r="FR337" s="3"/>
      <c r="FS337" s="34"/>
      <c r="FX337" s="5"/>
      <c r="FY337" s="5"/>
      <c r="FZ337" s="3"/>
      <c r="GA337" s="34"/>
      <c r="GF337" s="5"/>
      <c r="GG337" s="5"/>
      <c r="GH337" s="3"/>
      <c r="GI337" s="34"/>
      <c r="GN337" s="5"/>
      <c r="GO337" s="5"/>
      <c r="GP337" s="3"/>
      <c r="GQ337" s="34"/>
      <c r="GV337" s="5"/>
      <c r="GW337" s="5"/>
      <c r="GX337" s="3"/>
      <c r="GY337" s="34"/>
      <c r="HD337" s="5"/>
      <c r="HE337" s="5"/>
      <c r="HF337" s="3"/>
      <c r="HG337" s="34"/>
      <c r="HL337" s="5"/>
      <c r="HM337" s="5"/>
      <c r="HN337" s="3"/>
      <c r="HO337" s="34"/>
      <c r="HT337" s="5"/>
      <c r="HU337" s="5"/>
      <c r="HV337" s="3"/>
      <c r="HW337" s="34"/>
      <c r="IB337" s="5"/>
      <c r="IC337" s="5"/>
      <c r="ID337" s="3"/>
      <c r="IE337" s="34"/>
      <c r="IJ337" s="5"/>
    </row>
    <row r="338" spans="6:244" s="1" customFormat="1" ht="13.5">
      <c r="F338" s="3"/>
      <c r="G338" s="34"/>
      <c r="L338" s="5"/>
      <c r="M338" s="5"/>
      <c r="N338" s="3"/>
      <c r="O338" s="34"/>
      <c r="T338" s="5"/>
      <c r="U338" s="5"/>
      <c r="V338" s="3"/>
      <c r="W338" s="34"/>
      <c r="AB338" s="5"/>
      <c r="AC338" s="5"/>
      <c r="AD338" s="3"/>
      <c r="AE338" s="34"/>
      <c r="AJ338" s="5"/>
      <c r="AK338" s="5"/>
      <c r="AL338" s="3"/>
      <c r="AM338" s="34"/>
      <c r="AR338" s="5"/>
      <c r="AS338" s="5"/>
      <c r="AT338" s="3"/>
      <c r="AU338" s="34"/>
      <c r="AZ338" s="5"/>
      <c r="BA338" s="5"/>
      <c r="BB338" s="3"/>
      <c r="BC338" s="34"/>
      <c r="BH338" s="5"/>
      <c r="BI338" s="5"/>
      <c r="BJ338" s="3"/>
      <c r="BK338" s="34"/>
      <c r="BP338" s="5"/>
      <c r="BQ338" s="5"/>
      <c r="BR338" s="3"/>
      <c r="BS338" s="34"/>
      <c r="BX338" s="5"/>
      <c r="BY338" s="5"/>
      <c r="BZ338" s="3"/>
      <c r="CA338" s="34"/>
      <c r="CF338" s="5"/>
      <c r="CH338" s="3"/>
      <c r="CI338" s="34"/>
      <c r="CN338" s="5"/>
      <c r="CO338" s="5"/>
      <c r="CP338" s="3"/>
      <c r="CQ338" s="34"/>
      <c r="CV338" s="5"/>
      <c r="CW338" s="5"/>
      <c r="CX338" s="3"/>
      <c r="CY338" s="34"/>
      <c r="DD338" s="5"/>
      <c r="DE338" s="5"/>
      <c r="DF338" s="3"/>
      <c r="DG338" s="34"/>
      <c r="DL338" s="5"/>
      <c r="DM338" s="5"/>
      <c r="DN338" s="3"/>
      <c r="DO338" s="34"/>
      <c r="DT338" s="5"/>
      <c r="DU338" s="5"/>
      <c r="DV338" s="3"/>
      <c r="DW338" s="34"/>
      <c r="EB338" s="5"/>
      <c r="EC338" s="5"/>
      <c r="ED338" s="3"/>
      <c r="EE338" s="34"/>
      <c r="EJ338" s="5"/>
      <c r="EK338" s="5"/>
      <c r="EL338" s="3"/>
      <c r="EM338" s="34"/>
      <c r="ER338" s="5"/>
      <c r="ES338" s="5"/>
      <c r="ET338" s="3"/>
      <c r="EU338" s="34"/>
      <c r="EZ338" s="5"/>
      <c r="FA338" s="5"/>
      <c r="FB338" s="3"/>
      <c r="FC338" s="34"/>
      <c r="FH338" s="5"/>
      <c r="FJ338" s="3"/>
      <c r="FK338" s="34"/>
      <c r="FP338" s="5"/>
      <c r="FQ338" s="5"/>
      <c r="FR338" s="3"/>
      <c r="FS338" s="34"/>
      <c r="FX338" s="5"/>
      <c r="FY338" s="5"/>
      <c r="FZ338" s="3"/>
      <c r="GA338" s="34"/>
      <c r="GF338" s="5"/>
      <c r="GG338" s="5"/>
      <c r="GH338" s="3"/>
      <c r="GI338" s="34"/>
      <c r="GN338" s="5"/>
      <c r="GO338" s="5"/>
      <c r="GP338" s="3"/>
      <c r="GQ338" s="34"/>
      <c r="GV338" s="5"/>
      <c r="GW338" s="5"/>
      <c r="GX338" s="3"/>
      <c r="GY338" s="34"/>
      <c r="HD338" s="5"/>
      <c r="HE338" s="5"/>
      <c r="HF338" s="3"/>
      <c r="HG338" s="34"/>
      <c r="HL338" s="5"/>
      <c r="HM338" s="5"/>
      <c r="HN338" s="3"/>
      <c r="HO338" s="34"/>
      <c r="HT338" s="5"/>
      <c r="HU338" s="5"/>
      <c r="HV338" s="3"/>
      <c r="HW338" s="34"/>
      <c r="IB338" s="5"/>
      <c r="IC338" s="5"/>
      <c r="ID338" s="3"/>
      <c r="IE338" s="34"/>
      <c r="IJ338" s="5"/>
    </row>
    <row r="339" spans="6:244" s="1" customFormat="1" ht="13.5">
      <c r="F339" s="3"/>
      <c r="G339" s="34"/>
      <c r="L339" s="5"/>
      <c r="M339" s="5"/>
      <c r="N339" s="3"/>
      <c r="O339" s="34"/>
      <c r="T339" s="5"/>
      <c r="U339" s="5"/>
      <c r="V339" s="3"/>
      <c r="W339" s="34"/>
      <c r="AB339" s="5"/>
      <c r="AC339" s="5"/>
      <c r="AD339" s="3"/>
      <c r="AE339" s="34"/>
      <c r="AJ339" s="5"/>
      <c r="AK339" s="5"/>
      <c r="AL339" s="3"/>
      <c r="AM339" s="34"/>
      <c r="AR339" s="5"/>
      <c r="AS339" s="5"/>
      <c r="AT339" s="3"/>
      <c r="AU339" s="34"/>
      <c r="AZ339" s="5"/>
      <c r="BA339" s="5"/>
      <c r="BB339" s="3"/>
      <c r="BC339" s="34"/>
      <c r="BH339" s="5"/>
      <c r="BI339" s="5"/>
      <c r="BJ339" s="3"/>
      <c r="BK339" s="34"/>
      <c r="BP339" s="5"/>
      <c r="BQ339" s="5"/>
      <c r="BR339" s="3"/>
      <c r="BS339" s="34"/>
      <c r="BX339" s="5"/>
      <c r="BY339" s="5"/>
      <c r="BZ339" s="3"/>
      <c r="CA339" s="34"/>
      <c r="CF339" s="5"/>
      <c r="CH339" s="3"/>
      <c r="CI339" s="34"/>
      <c r="CN339" s="5"/>
      <c r="CO339" s="5"/>
      <c r="CP339" s="3"/>
      <c r="CQ339" s="34"/>
      <c r="CV339" s="5"/>
      <c r="CW339" s="5"/>
      <c r="CX339" s="3"/>
      <c r="CY339" s="34"/>
      <c r="DD339" s="5"/>
      <c r="DE339" s="5"/>
      <c r="DF339" s="3"/>
      <c r="DG339" s="34"/>
      <c r="DL339" s="5"/>
      <c r="DM339" s="5"/>
      <c r="DN339" s="3"/>
      <c r="DO339" s="34"/>
      <c r="DT339" s="5"/>
      <c r="DU339" s="5"/>
      <c r="DV339" s="3"/>
      <c r="DW339" s="34"/>
      <c r="EB339" s="5"/>
      <c r="EC339" s="5"/>
      <c r="ED339" s="3"/>
      <c r="EE339" s="34"/>
      <c r="EJ339" s="5"/>
      <c r="EK339" s="5"/>
      <c r="EL339" s="3"/>
      <c r="EM339" s="34"/>
      <c r="ER339" s="5"/>
      <c r="ES339" s="5"/>
      <c r="ET339" s="3"/>
      <c r="EU339" s="34"/>
      <c r="EZ339" s="5"/>
      <c r="FA339" s="5"/>
      <c r="FB339" s="3"/>
      <c r="FC339" s="34"/>
      <c r="FH339" s="5"/>
      <c r="FJ339" s="3"/>
      <c r="FK339" s="34"/>
      <c r="FP339" s="5"/>
      <c r="FQ339" s="5"/>
      <c r="FR339" s="3"/>
      <c r="FS339" s="34"/>
      <c r="FX339" s="5"/>
      <c r="FY339" s="5"/>
      <c r="FZ339" s="3"/>
      <c r="GA339" s="34"/>
      <c r="GF339" s="5"/>
      <c r="GG339" s="5"/>
      <c r="GH339" s="3"/>
      <c r="GI339" s="34"/>
      <c r="GN339" s="5"/>
      <c r="GO339" s="5"/>
      <c r="GP339" s="3"/>
      <c r="GQ339" s="34"/>
      <c r="GV339" s="5"/>
      <c r="GW339" s="5"/>
      <c r="GX339" s="3"/>
      <c r="GY339" s="34"/>
      <c r="HD339" s="5"/>
      <c r="HE339" s="5"/>
      <c r="HF339" s="3"/>
      <c r="HG339" s="34"/>
      <c r="HL339" s="5"/>
      <c r="HM339" s="5"/>
      <c r="HN339" s="3"/>
      <c r="HO339" s="34"/>
      <c r="HT339" s="5"/>
      <c r="HU339" s="5"/>
      <c r="HV339" s="3"/>
      <c r="HW339" s="34"/>
      <c r="IB339" s="5"/>
      <c r="IC339" s="5"/>
      <c r="ID339" s="3"/>
      <c r="IE339" s="34"/>
      <c r="IJ339" s="5"/>
    </row>
    <row r="340" spans="6:244" s="1" customFormat="1" ht="13.5">
      <c r="F340" s="3"/>
      <c r="G340" s="34"/>
      <c r="L340" s="5"/>
      <c r="M340" s="5"/>
      <c r="N340" s="3"/>
      <c r="O340" s="34"/>
      <c r="T340" s="5"/>
      <c r="U340" s="5"/>
      <c r="V340" s="3"/>
      <c r="W340" s="34"/>
      <c r="AB340" s="5"/>
      <c r="AC340" s="5"/>
      <c r="AD340" s="3"/>
      <c r="AE340" s="34"/>
      <c r="AJ340" s="5"/>
      <c r="AK340" s="5"/>
      <c r="AL340" s="3"/>
      <c r="AM340" s="34"/>
      <c r="AR340" s="5"/>
      <c r="AS340" s="5"/>
      <c r="AT340" s="3"/>
      <c r="AU340" s="34"/>
      <c r="AZ340" s="5"/>
      <c r="BA340" s="5"/>
      <c r="BB340" s="3"/>
      <c r="BC340" s="34"/>
      <c r="BH340" s="5"/>
      <c r="BI340" s="5"/>
      <c r="BJ340" s="3"/>
      <c r="BK340" s="34"/>
      <c r="BP340" s="5"/>
      <c r="BQ340" s="5"/>
      <c r="BR340" s="3"/>
      <c r="BS340" s="34"/>
      <c r="BX340" s="5"/>
      <c r="BY340" s="5"/>
      <c r="BZ340" s="3"/>
      <c r="CA340" s="34"/>
      <c r="CF340" s="5"/>
      <c r="CH340" s="3"/>
      <c r="CI340" s="34"/>
      <c r="CN340" s="5"/>
      <c r="CO340" s="5"/>
      <c r="CP340" s="3"/>
      <c r="CQ340" s="34"/>
      <c r="CV340" s="5"/>
      <c r="CW340" s="5"/>
      <c r="CX340" s="3"/>
      <c r="CY340" s="34"/>
      <c r="DD340" s="5"/>
      <c r="DE340" s="5"/>
      <c r="DF340" s="3"/>
      <c r="DG340" s="34"/>
      <c r="DL340" s="5"/>
      <c r="DM340" s="5"/>
      <c r="DN340" s="3"/>
      <c r="DO340" s="34"/>
      <c r="DT340" s="5"/>
      <c r="DU340" s="5"/>
      <c r="DV340" s="3"/>
      <c r="DW340" s="34"/>
      <c r="EB340" s="5"/>
      <c r="EC340" s="5"/>
      <c r="ED340" s="3"/>
      <c r="EE340" s="34"/>
      <c r="EJ340" s="5"/>
      <c r="EK340" s="5"/>
      <c r="EL340" s="3"/>
      <c r="EM340" s="34"/>
      <c r="ER340" s="5"/>
      <c r="ES340" s="5"/>
      <c r="ET340" s="3"/>
      <c r="EU340" s="34"/>
      <c r="EZ340" s="5"/>
      <c r="FA340" s="5"/>
      <c r="FB340" s="3"/>
      <c r="FC340" s="34"/>
      <c r="FH340" s="5"/>
      <c r="FJ340" s="3"/>
      <c r="FK340" s="34"/>
      <c r="FP340" s="5"/>
      <c r="FQ340" s="5"/>
      <c r="FR340" s="3"/>
      <c r="FS340" s="34"/>
      <c r="FX340" s="5"/>
      <c r="FY340" s="5"/>
      <c r="FZ340" s="3"/>
      <c r="GA340" s="34"/>
      <c r="GF340" s="5"/>
      <c r="GG340" s="5"/>
      <c r="GH340" s="3"/>
      <c r="GI340" s="34"/>
      <c r="GN340" s="5"/>
      <c r="GO340" s="5"/>
      <c r="GP340" s="3"/>
      <c r="GQ340" s="34"/>
      <c r="GV340" s="5"/>
      <c r="GW340" s="5"/>
      <c r="GX340" s="3"/>
      <c r="GY340" s="34"/>
      <c r="HD340" s="5"/>
      <c r="HE340" s="5"/>
      <c r="HF340" s="3"/>
      <c r="HG340" s="34"/>
      <c r="HL340" s="5"/>
      <c r="HM340" s="5"/>
      <c r="HN340" s="3"/>
      <c r="HO340" s="34"/>
      <c r="HT340" s="5"/>
      <c r="HU340" s="5"/>
      <c r="HV340" s="3"/>
      <c r="HW340" s="34"/>
      <c r="IB340" s="5"/>
      <c r="IC340" s="5"/>
      <c r="ID340" s="3"/>
      <c r="IE340" s="34"/>
      <c r="IJ340" s="5"/>
    </row>
    <row r="341" spans="6:244" s="1" customFormat="1" ht="13.5">
      <c r="F341" s="3"/>
      <c r="G341" s="34"/>
      <c r="L341" s="5"/>
      <c r="M341" s="5"/>
      <c r="N341" s="3"/>
      <c r="O341" s="34"/>
      <c r="T341" s="5"/>
      <c r="U341" s="5"/>
      <c r="V341" s="3"/>
      <c r="W341" s="34"/>
      <c r="AB341" s="5"/>
      <c r="AC341" s="5"/>
      <c r="AD341" s="3"/>
      <c r="AE341" s="34"/>
      <c r="AJ341" s="5"/>
      <c r="AK341" s="5"/>
      <c r="AL341" s="3"/>
      <c r="AM341" s="34"/>
      <c r="AR341" s="5"/>
      <c r="AS341" s="5"/>
      <c r="AT341" s="3"/>
      <c r="AU341" s="34"/>
      <c r="AZ341" s="5"/>
      <c r="BA341" s="5"/>
      <c r="BB341" s="3"/>
      <c r="BC341" s="34"/>
      <c r="BH341" s="5"/>
      <c r="BI341" s="5"/>
      <c r="BJ341" s="3"/>
      <c r="BK341" s="34"/>
      <c r="BP341" s="5"/>
      <c r="BQ341" s="5"/>
      <c r="BR341" s="3"/>
      <c r="BS341" s="34"/>
      <c r="BX341" s="5"/>
      <c r="BY341" s="5"/>
      <c r="BZ341" s="3"/>
      <c r="CA341" s="34"/>
      <c r="CF341" s="5"/>
      <c r="CH341" s="3"/>
      <c r="CI341" s="34"/>
      <c r="CN341" s="5"/>
      <c r="CO341" s="5"/>
      <c r="CP341" s="3"/>
      <c r="CQ341" s="34"/>
      <c r="CV341" s="5"/>
      <c r="CW341" s="5"/>
      <c r="CX341" s="3"/>
      <c r="CY341" s="34"/>
      <c r="DD341" s="5"/>
      <c r="DE341" s="5"/>
      <c r="DF341" s="3"/>
      <c r="DG341" s="34"/>
      <c r="DL341" s="5"/>
      <c r="DM341" s="5"/>
      <c r="DN341" s="3"/>
      <c r="DO341" s="34"/>
      <c r="DT341" s="5"/>
      <c r="DU341" s="5"/>
      <c r="DV341" s="3"/>
      <c r="DW341" s="34"/>
      <c r="EB341" s="5"/>
      <c r="EC341" s="5"/>
      <c r="ED341" s="3"/>
      <c r="EE341" s="34"/>
      <c r="EJ341" s="5"/>
      <c r="EK341" s="5"/>
      <c r="EL341" s="3"/>
      <c r="EM341" s="34"/>
      <c r="ER341" s="5"/>
      <c r="ES341" s="5"/>
      <c r="ET341" s="3"/>
      <c r="EU341" s="34"/>
      <c r="EZ341" s="5"/>
      <c r="FA341" s="5"/>
      <c r="FB341" s="3"/>
      <c r="FC341" s="34"/>
      <c r="FH341" s="5"/>
      <c r="FJ341" s="3"/>
      <c r="FK341" s="34"/>
      <c r="FP341" s="5"/>
      <c r="FQ341" s="5"/>
      <c r="FR341" s="3"/>
      <c r="FS341" s="34"/>
      <c r="FX341" s="5"/>
      <c r="FY341" s="5"/>
      <c r="FZ341" s="3"/>
      <c r="GA341" s="34"/>
      <c r="GF341" s="5"/>
      <c r="GG341" s="5"/>
      <c r="GH341" s="3"/>
      <c r="GI341" s="34"/>
      <c r="GN341" s="5"/>
      <c r="GO341" s="5"/>
      <c r="GP341" s="3"/>
      <c r="GQ341" s="34"/>
      <c r="GV341" s="5"/>
      <c r="GW341" s="5"/>
      <c r="GX341" s="3"/>
      <c r="GY341" s="34"/>
      <c r="HD341" s="5"/>
      <c r="HE341" s="5"/>
      <c r="HF341" s="3"/>
      <c r="HG341" s="34"/>
      <c r="HL341" s="5"/>
      <c r="HM341" s="5"/>
      <c r="HN341" s="3"/>
      <c r="HO341" s="34"/>
      <c r="HT341" s="5"/>
      <c r="HU341" s="5"/>
      <c r="HV341" s="3"/>
      <c r="HW341" s="34"/>
      <c r="IB341" s="5"/>
      <c r="IC341" s="5"/>
      <c r="ID341" s="3"/>
      <c r="IE341" s="34"/>
      <c r="IJ341" s="5"/>
    </row>
    <row r="342" spans="6:244" s="1" customFormat="1" ht="13.5">
      <c r="F342" s="3"/>
      <c r="G342" s="34"/>
      <c r="L342" s="5"/>
      <c r="M342" s="5"/>
      <c r="N342" s="3"/>
      <c r="O342" s="34"/>
      <c r="T342" s="5"/>
      <c r="U342" s="5"/>
      <c r="V342" s="3"/>
      <c r="W342" s="34"/>
      <c r="AB342" s="5"/>
      <c r="AC342" s="5"/>
      <c r="AD342" s="3"/>
      <c r="AE342" s="34"/>
      <c r="AJ342" s="5"/>
      <c r="AK342" s="5"/>
      <c r="AL342" s="3"/>
      <c r="AM342" s="34"/>
      <c r="AR342" s="5"/>
      <c r="AS342" s="5"/>
      <c r="AT342" s="3"/>
      <c r="AU342" s="34"/>
      <c r="AZ342" s="5"/>
      <c r="BA342" s="5"/>
      <c r="BB342" s="3"/>
      <c r="BC342" s="34"/>
      <c r="BH342" s="5"/>
      <c r="BI342" s="5"/>
      <c r="BJ342" s="3"/>
      <c r="BK342" s="34"/>
      <c r="BP342" s="5"/>
      <c r="BQ342" s="5"/>
      <c r="BR342" s="3"/>
      <c r="BS342" s="34"/>
      <c r="BX342" s="5"/>
      <c r="BY342" s="5"/>
      <c r="BZ342" s="3"/>
      <c r="CA342" s="34"/>
      <c r="CF342" s="5"/>
      <c r="CH342" s="3"/>
      <c r="CI342" s="34"/>
      <c r="CN342" s="5"/>
      <c r="CO342" s="5"/>
      <c r="CP342" s="3"/>
      <c r="CQ342" s="34"/>
      <c r="CV342" s="5"/>
      <c r="CW342" s="5"/>
      <c r="CX342" s="3"/>
      <c r="CY342" s="34"/>
      <c r="DD342" s="5"/>
      <c r="DE342" s="5"/>
      <c r="DF342" s="3"/>
      <c r="DG342" s="34"/>
      <c r="DL342" s="5"/>
      <c r="DM342" s="5"/>
      <c r="DN342" s="3"/>
      <c r="DO342" s="34"/>
      <c r="DT342" s="5"/>
      <c r="DU342" s="5"/>
      <c r="DV342" s="3"/>
      <c r="DW342" s="34"/>
      <c r="EB342" s="5"/>
      <c r="EC342" s="5"/>
      <c r="ED342" s="3"/>
      <c r="EE342" s="34"/>
      <c r="EJ342" s="5"/>
      <c r="EK342" s="5"/>
      <c r="EL342" s="3"/>
      <c r="EM342" s="34"/>
      <c r="ER342" s="5"/>
      <c r="ES342" s="5"/>
      <c r="ET342" s="3"/>
      <c r="EU342" s="34"/>
      <c r="EZ342" s="5"/>
      <c r="FA342" s="5"/>
      <c r="FB342" s="3"/>
      <c r="FC342" s="34"/>
      <c r="FH342" s="5"/>
      <c r="FJ342" s="3"/>
      <c r="FK342" s="34"/>
      <c r="FP342" s="5"/>
      <c r="FQ342" s="5"/>
      <c r="FR342" s="3"/>
      <c r="FS342" s="34"/>
      <c r="FX342" s="5"/>
      <c r="FY342" s="5"/>
      <c r="FZ342" s="3"/>
      <c r="GA342" s="34"/>
      <c r="GF342" s="5"/>
      <c r="GG342" s="5"/>
      <c r="GH342" s="3"/>
      <c r="GI342" s="34"/>
      <c r="GN342" s="5"/>
      <c r="GO342" s="5"/>
      <c r="GP342" s="3"/>
      <c r="GQ342" s="34"/>
      <c r="GV342" s="5"/>
      <c r="GW342" s="5"/>
      <c r="GX342" s="3"/>
      <c r="GY342" s="34"/>
      <c r="HD342" s="5"/>
      <c r="HE342" s="5"/>
      <c r="HF342" s="3"/>
      <c r="HG342" s="34"/>
      <c r="HL342" s="5"/>
      <c r="HM342" s="5"/>
      <c r="HN342" s="3"/>
      <c r="HO342" s="34"/>
      <c r="HT342" s="5"/>
      <c r="HU342" s="5"/>
      <c r="HV342" s="3"/>
      <c r="HW342" s="34"/>
      <c r="IB342" s="5"/>
      <c r="IC342" s="5"/>
      <c r="ID342" s="3"/>
      <c r="IE342" s="34"/>
      <c r="IJ342" s="5"/>
    </row>
    <row r="343" spans="6:244" s="1" customFormat="1" ht="13.5">
      <c r="F343" s="3"/>
      <c r="G343" s="34"/>
      <c r="L343" s="5"/>
      <c r="M343" s="5"/>
      <c r="N343" s="3"/>
      <c r="O343" s="34"/>
      <c r="T343" s="5"/>
      <c r="U343" s="5"/>
      <c r="V343" s="3"/>
      <c r="W343" s="34"/>
      <c r="AB343" s="5"/>
      <c r="AC343" s="5"/>
      <c r="AD343" s="3"/>
      <c r="AE343" s="34"/>
      <c r="AJ343" s="5"/>
      <c r="AK343" s="5"/>
      <c r="AL343" s="3"/>
      <c r="AM343" s="34"/>
      <c r="AR343" s="5"/>
      <c r="AS343" s="5"/>
      <c r="AT343" s="3"/>
      <c r="AU343" s="34"/>
      <c r="AZ343" s="5"/>
      <c r="BA343" s="5"/>
      <c r="BB343" s="3"/>
      <c r="BC343" s="34"/>
      <c r="BH343" s="5"/>
      <c r="BI343" s="5"/>
      <c r="BJ343" s="3"/>
      <c r="BK343" s="34"/>
      <c r="BP343" s="5"/>
      <c r="BQ343" s="5"/>
      <c r="BR343" s="3"/>
      <c r="BS343" s="34"/>
      <c r="BX343" s="5"/>
      <c r="BY343" s="5"/>
      <c r="BZ343" s="3"/>
      <c r="CA343" s="34"/>
      <c r="CF343" s="5"/>
      <c r="CH343" s="3"/>
      <c r="CI343" s="34"/>
      <c r="CN343" s="5"/>
      <c r="CO343" s="5"/>
      <c r="CP343" s="3"/>
      <c r="CQ343" s="34"/>
      <c r="CV343" s="5"/>
      <c r="CW343" s="5"/>
      <c r="CX343" s="3"/>
      <c r="CY343" s="34"/>
      <c r="DD343" s="5"/>
      <c r="DE343" s="5"/>
      <c r="DF343" s="3"/>
      <c r="DG343" s="34"/>
      <c r="DL343" s="5"/>
      <c r="DM343" s="5"/>
      <c r="DN343" s="3"/>
      <c r="DO343" s="34"/>
      <c r="DT343" s="5"/>
      <c r="DU343" s="5"/>
      <c r="DV343" s="3"/>
      <c r="DW343" s="34"/>
      <c r="EB343" s="5"/>
      <c r="EC343" s="5"/>
      <c r="ED343" s="3"/>
      <c r="EE343" s="34"/>
      <c r="EJ343" s="5"/>
      <c r="EK343" s="5"/>
      <c r="EL343" s="3"/>
      <c r="EM343" s="34"/>
      <c r="ER343" s="5"/>
      <c r="ES343" s="5"/>
      <c r="ET343" s="3"/>
      <c r="EU343" s="34"/>
      <c r="EZ343" s="5"/>
      <c r="FA343" s="5"/>
      <c r="FB343" s="3"/>
      <c r="FC343" s="34"/>
      <c r="FH343" s="5"/>
      <c r="FJ343" s="3"/>
      <c r="FK343" s="34"/>
      <c r="FP343" s="5"/>
      <c r="FQ343" s="5"/>
      <c r="FR343" s="3"/>
      <c r="FS343" s="34"/>
      <c r="FX343" s="5"/>
      <c r="FY343" s="5"/>
      <c r="FZ343" s="3"/>
      <c r="GA343" s="34"/>
      <c r="GF343" s="5"/>
      <c r="GG343" s="5"/>
      <c r="GH343" s="3"/>
      <c r="GI343" s="34"/>
      <c r="GN343" s="5"/>
      <c r="GO343" s="5"/>
      <c r="GP343" s="3"/>
      <c r="GQ343" s="34"/>
      <c r="GV343" s="5"/>
      <c r="GW343" s="5"/>
      <c r="GX343" s="3"/>
      <c r="GY343" s="34"/>
      <c r="HD343" s="5"/>
      <c r="HE343" s="5"/>
      <c r="HF343" s="3"/>
      <c r="HG343" s="34"/>
      <c r="HL343" s="5"/>
      <c r="HM343" s="5"/>
      <c r="HN343" s="3"/>
      <c r="HO343" s="34"/>
      <c r="HT343" s="5"/>
      <c r="HU343" s="5"/>
      <c r="HV343" s="3"/>
      <c r="HW343" s="34"/>
      <c r="IB343" s="5"/>
      <c r="IC343" s="5"/>
      <c r="ID343" s="3"/>
      <c r="IE343" s="34"/>
      <c r="IJ343" s="5"/>
    </row>
    <row r="344" spans="6:244" s="1" customFormat="1" ht="13.5">
      <c r="F344" s="3"/>
      <c r="G344" s="34"/>
      <c r="L344" s="5"/>
      <c r="M344" s="5"/>
      <c r="N344" s="3"/>
      <c r="O344" s="34"/>
      <c r="T344" s="5"/>
      <c r="U344" s="5"/>
      <c r="V344" s="3"/>
      <c r="W344" s="34"/>
      <c r="AB344" s="5"/>
      <c r="AC344" s="5"/>
      <c r="AD344" s="3"/>
      <c r="AE344" s="34"/>
      <c r="AJ344" s="5"/>
      <c r="AK344" s="5"/>
      <c r="AL344" s="3"/>
      <c r="AM344" s="34"/>
      <c r="AR344" s="5"/>
      <c r="AS344" s="5"/>
      <c r="AT344" s="3"/>
      <c r="AU344" s="34"/>
      <c r="AZ344" s="5"/>
      <c r="BA344" s="5"/>
      <c r="BB344" s="3"/>
      <c r="BC344" s="34"/>
      <c r="BH344" s="5"/>
      <c r="BI344" s="5"/>
      <c r="BJ344" s="3"/>
      <c r="BK344" s="34"/>
      <c r="BP344" s="5"/>
      <c r="BQ344" s="5"/>
      <c r="BR344" s="3"/>
      <c r="BS344" s="34"/>
      <c r="BX344" s="5"/>
      <c r="BY344" s="5"/>
      <c r="BZ344" s="3"/>
      <c r="CA344" s="34"/>
      <c r="CF344" s="5"/>
      <c r="CH344" s="3"/>
      <c r="CI344" s="34"/>
      <c r="CN344" s="5"/>
      <c r="CO344" s="5"/>
      <c r="CP344" s="3"/>
      <c r="CQ344" s="34"/>
      <c r="CV344" s="5"/>
      <c r="CW344" s="5"/>
      <c r="CX344" s="3"/>
      <c r="CY344" s="34"/>
      <c r="DD344" s="5"/>
      <c r="DE344" s="5"/>
      <c r="DF344" s="3"/>
      <c r="DG344" s="34"/>
      <c r="DL344" s="5"/>
      <c r="DM344" s="5"/>
      <c r="DN344" s="3"/>
      <c r="DO344" s="34"/>
      <c r="DT344" s="5"/>
      <c r="DU344" s="5"/>
      <c r="DV344" s="3"/>
      <c r="DW344" s="34"/>
      <c r="EB344" s="5"/>
      <c r="EC344" s="5"/>
      <c r="ED344" s="3"/>
      <c r="EE344" s="34"/>
      <c r="EJ344" s="5"/>
      <c r="EK344" s="5"/>
      <c r="EL344" s="3"/>
      <c r="EM344" s="34"/>
      <c r="ER344" s="5"/>
      <c r="ES344" s="5"/>
      <c r="ET344" s="3"/>
      <c r="EU344" s="34"/>
      <c r="EZ344" s="5"/>
      <c r="FA344" s="5"/>
      <c r="FB344" s="3"/>
      <c r="FC344" s="34"/>
      <c r="FH344" s="5"/>
      <c r="FJ344" s="3"/>
      <c r="FK344" s="34"/>
      <c r="FP344" s="5"/>
      <c r="FQ344" s="5"/>
      <c r="FR344" s="3"/>
      <c r="FS344" s="34"/>
      <c r="FX344" s="5"/>
      <c r="FY344" s="5"/>
      <c r="FZ344" s="3"/>
      <c r="GA344" s="34"/>
      <c r="GF344" s="5"/>
      <c r="GG344" s="5"/>
      <c r="GH344" s="3"/>
      <c r="GI344" s="34"/>
      <c r="GN344" s="5"/>
      <c r="GO344" s="5"/>
      <c r="GP344" s="3"/>
      <c r="GQ344" s="34"/>
      <c r="GV344" s="5"/>
      <c r="GW344" s="5"/>
      <c r="GX344" s="3"/>
      <c r="GY344" s="34"/>
      <c r="HD344" s="5"/>
      <c r="HE344" s="5"/>
      <c r="HF344" s="3"/>
      <c r="HG344" s="34"/>
      <c r="HL344" s="5"/>
      <c r="HM344" s="5"/>
      <c r="HN344" s="3"/>
      <c r="HO344" s="34"/>
      <c r="HT344" s="5"/>
      <c r="HU344" s="5"/>
      <c r="HV344" s="3"/>
      <c r="HW344" s="34"/>
      <c r="IB344" s="5"/>
      <c r="IC344" s="5"/>
      <c r="ID344" s="3"/>
      <c r="IE344" s="34"/>
      <c r="IJ344" s="5"/>
    </row>
    <row r="345" spans="6:244" s="1" customFormat="1" ht="13.5">
      <c r="F345" s="3"/>
      <c r="G345" s="34"/>
      <c r="L345" s="5"/>
      <c r="M345" s="5"/>
      <c r="N345" s="3"/>
      <c r="O345" s="34"/>
      <c r="T345" s="5"/>
      <c r="U345" s="5"/>
      <c r="V345" s="3"/>
      <c r="W345" s="34"/>
      <c r="AB345" s="5"/>
      <c r="AC345" s="5"/>
      <c r="AD345" s="3"/>
      <c r="AE345" s="34"/>
      <c r="AJ345" s="5"/>
      <c r="AK345" s="5"/>
      <c r="AL345" s="3"/>
      <c r="AM345" s="34"/>
      <c r="AR345" s="5"/>
      <c r="AS345" s="5"/>
      <c r="AT345" s="3"/>
      <c r="AU345" s="34"/>
      <c r="AZ345" s="5"/>
      <c r="BA345" s="5"/>
      <c r="BB345" s="3"/>
      <c r="BC345" s="34"/>
      <c r="BH345" s="5"/>
      <c r="BI345" s="5"/>
      <c r="BJ345" s="3"/>
      <c r="BK345" s="34"/>
      <c r="BP345" s="5"/>
      <c r="BQ345" s="5"/>
      <c r="BR345" s="3"/>
      <c r="BS345" s="34"/>
      <c r="BX345" s="5"/>
      <c r="BY345" s="5"/>
      <c r="BZ345" s="3"/>
      <c r="CA345" s="34"/>
      <c r="CF345" s="5"/>
      <c r="CH345" s="3"/>
      <c r="CI345" s="34"/>
      <c r="CN345" s="5"/>
      <c r="CO345" s="5"/>
      <c r="CP345" s="3"/>
      <c r="CQ345" s="34"/>
      <c r="CV345" s="5"/>
      <c r="CW345" s="5"/>
      <c r="CX345" s="3"/>
      <c r="CY345" s="34"/>
      <c r="DD345" s="5"/>
      <c r="DE345" s="5"/>
      <c r="DF345" s="3"/>
      <c r="DG345" s="34"/>
      <c r="DL345" s="5"/>
      <c r="DM345" s="5"/>
      <c r="DN345" s="3"/>
      <c r="DO345" s="34"/>
      <c r="DT345" s="5"/>
      <c r="DU345" s="5"/>
      <c r="DV345" s="3"/>
      <c r="DW345" s="34"/>
      <c r="EB345" s="5"/>
      <c r="EC345" s="5"/>
      <c r="ED345" s="3"/>
      <c r="EE345" s="34"/>
      <c r="EJ345" s="5"/>
      <c r="EK345" s="5"/>
      <c r="EL345" s="3"/>
      <c r="EM345" s="34"/>
      <c r="ER345" s="5"/>
      <c r="ES345" s="5"/>
      <c r="ET345" s="3"/>
      <c r="EU345" s="34"/>
      <c r="EZ345" s="5"/>
      <c r="FA345" s="5"/>
      <c r="FB345" s="3"/>
      <c r="FC345" s="34"/>
      <c r="FH345" s="5"/>
      <c r="FJ345" s="3"/>
      <c r="FK345" s="34"/>
      <c r="FP345" s="5"/>
      <c r="FQ345" s="5"/>
      <c r="FR345" s="3"/>
      <c r="FS345" s="34"/>
      <c r="FX345" s="5"/>
      <c r="FY345" s="5"/>
      <c r="FZ345" s="3"/>
      <c r="GA345" s="34"/>
      <c r="GF345" s="5"/>
      <c r="GG345" s="5"/>
      <c r="GH345" s="3"/>
      <c r="GI345" s="34"/>
      <c r="GN345" s="5"/>
      <c r="GO345" s="5"/>
      <c r="GP345" s="3"/>
      <c r="GQ345" s="34"/>
      <c r="GV345" s="5"/>
      <c r="GW345" s="5"/>
      <c r="GX345" s="3"/>
      <c r="GY345" s="34"/>
      <c r="HD345" s="5"/>
      <c r="HE345" s="5"/>
      <c r="HF345" s="3"/>
      <c r="HG345" s="34"/>
      <c r="HL345" s="5"/>
      <c r="HM345" s="5"/>
      <c r="HN345" s="3"/>
      <c r="HO345" s="34"/>
      <c r="HT345" s="5"/>
      <c r="HU345" s="5"/>
      <c r="HV345" s="3"/>
      <c r="HW345" s="34"/>
      <c r="IB345" s="5"/>
      <c r="IC345" s="5"/>
      <c r="ID345" s="3"/>
      <c r="IE345" s="34"/>
      <c r="IJ345" s="5"/>
    </row>
    <row r="346" spans="6:244" s="1" customFormat="1" ht="13.5">
      <c r="F346" s="3"/>
      <c r="G346" s="34"/>
      <c r="L346" s="5"/>
      <c r="M346" s="5"/>
      <c r="N346" s="3"/>
      <c r="O346" s="34"/>
      <c r="T346" s="5"/>
      <c r="U346" s="5"/>
      <c r="V346" s="3"/>
      <c r="W346" s="34"/>
      <c r="AB346" s="5"/>
      <c r="AC346" s="5"/>
      <c r="AD346" s="3"/>
      <c r="AE346" s="34"/>
      <c r="AJ346" s="5"/>
      <c r="AK346" s="5"/>
      <c r="AL346" s="3"/>
      <c r="AM346" s="34"/>
      <c r="AR346" s="5"/>
      <c r="AS346" s="5"/>
      <c r="AT346" s="3"/>
      <c r="AU346" s="34"/>
      <c r="AZ346" s="5"/>
      <c r="BA346" s="5"/>
      <c r="BB346" s="3"/>
      <c r="BC346" s="34"/>
      <c r="BH346" s="5"/>
      <c r="BI346" s="5"/>
      <c r="BJ346" s="3"/>
      <c r="BK346" s="34"/>
      <c r="BP346" s="5"/>
      <c r="BQ346" s="5"/>
      <c r="BR346" s="3"/>
      <c r="BS346" s="34"/>
      <c r="BX346" s="5"/>
      <c r="BY346" s="5"/>
      <c r="BZ346" s="3"/>
      <c r="CA346" s="34"/>
      <c r="CF346" s="5"/>
      <c r="CH346" s="3"/>
      <c r="CI346" s="34"/>
      <c r="CN346" s="5"/>
      <c r="CO346" s="5"/>
      <c r="CP346" s="3"/>
      <c r="CQ346" s="34"/>
      <c r="CV346" s="5"/>
      <c r="CW346" s="5"/>
      <c r="CX346" s="3"/>
      <c r="CY346" s="34"/>
      <c r="DD346" s="5"/>
      <c r="DE346" s="5"/>
      <c r="DF346" s="3"/>
      <c r="DG346" s="34"/>
      <c r="DL346" s="5"/>
      <c r="DM346" s="5"/>
      <c r="DN346" s="3"/>
      <c r="DO346" s="34"/>
      <c r="DT346" s="5"/>
      <c r="DU346" s="5"/>
      <c r="DV346" s="3"/>
      <c r="DW346" s="34"/>
      <c r="EB346" s="5"/>
      <c r="EC346" s="5"/>
      <c r="ED346" s="3"/>
      <c r="EE346" s="34"/>
      <c r="EJ346" s="5"/>
      <c r="EK346" s="5"/>
      <c r="EL346" s="3"/>
      <c r="EM346" s="34"/>
      <c r="ER346" s="5"/>
      <c r="ES346" s="5"/>
      <c r="ET346" s="3"/>
      <c r="EU346" s="34"/>
      <c r="EZ346" s="5"/>
      <c r="FA346" s="5"/>
      <c r="FB346" s="3"/>
      <c r="FC346" s="34"/>
      <c r="FH346" s="5"/>
      <c r="FJ346" s="3"/>
      <c r="FK346" s="34"/>
      <c r="FP346" s="5"/>
      <c r="FQ346" s="5"/>
      <c r="FR346" s="3"/>
      <c r="FS346" s="34"/>
      <c r="FX346" s="5"/>
      <c r="FY346" s="5"/>
      <c r="FZ346" s="3"/>
      <c r="GA346" s="34"/>
      <c r="GF346" s="5"/>
      <c r="GG346" s="5"/>
      <c r="GH346" s="3"/>
      <c r="GI346" s="34"/>
      <c r="GN346" s="5"/>
      <c r="GO346" s="5"/>
      <c r="GP346" s="3"/>
      <c r="GQ346" s="34"/>
      <c r="GV346" s="5"/>
      <c r="GW346" s="5"/>
      <c r="GX346" s="3"/>
      <c r="GY346" s="34"/>
      <c r="HD346" s="5"/>
      <c r="HE346" s="5"/>
      <c r="HF346" s="3"/>
      <c r="HG346" s="34"/>
      <c r="HL346" s="5"/>
      <c r="HM346" s="5"/>
      <c r="HN346" s="3"/>
      <c r="HO346" s="34"/>
      <c r="HT346" s="5"/>
      <c r="HU346" s="5"/>
      <c r="HV346" s="3"/>
      <c r="HW346" s="34"/>
      <c r="IB346" s="5"/>
      <c r="IC346" s="5"/>
      <c r="ID346" s="3"/>
      <c r="IE346" s="34"/>
      <c r="IJ346" s="5"/>
    </row>
    <row r="347" spans="6:244" s="1" customFormat="1" ht="13.5">
      <c r="F347" s="3"/>
      <c r="G347" s="34"/>
      <c r="L347" s="5"/>
      <c r="M347" s="5"/>
      <c r="N347" s="3"/>
      <c r="O347" s="34"/>
      <c r="T347" s="5"/>
      <c r="U347" s="5"/>
      <c r="V347" s="3"/>
      <c r="W347" s="34"/>
      <c r="AB347" s="5"/>
      <c r="AC347" s="5"/>
      <c r="AD347" s="3"/>
      <c r="AE347" s="34"/>
      <c r="AJ347" s="5"/>
      <c r="AK347" s="5"/>
      <c r="AL347" s="3"/>
      <c r="AM347" s="34"/>
      <c r="AR347" s="5"/>
      <c r="AS347" s="5"/>
      <c r="AT347" s="3"/>
      <c r="AU347" s="34"/>
      <c r="AZ347" s="5"/>
      <c r="BA347" s="5"/>
      <c r="BB347" s="3"/>
      <c r="BC347" s="34"/>
      <c r="BH347" s="5"/>
      <c r="BI347" s="5"/>
      <c r="BJ347" s="3"/>
      <c r="BK347" s="34"/>
      <c r="BP347" s="5"/>
      <c r="BQ347" s="5"/>
      <c r="BR347" s="3"/>
      <c r="BS347" s="34"/>
      <c r="BX347" s="5"/>
      <c r="BY347" s="5"/>
      <c r="BZ347" s="3"/>
      <c r="CA347" s="34"/>
      <c r="CF347" s="5"/>
      <c r="CH347" s="3"/>
      <c r="CI347" s="34"/>
      <c r="CN347" s="5"/>
      <c r="CO347" s="5"/>
      <c r="CP347" s="3"/>
      <c r="CQ347" s="34"/>
      <c r="CV347" s="5"/>
      <c r="CW347" s="5"/>
      <c r="CX347" s="3"/>
      <c r="CY347" s="34"/>
      <c r="DD347" s="5"/>
      <c r="DE347" s="5"/>
      <c r="DF347" s="3"/>
      <c r="DG347" s="34"/>
      <c r="DL347" s="5"/>
      <c r="DM347" s="5"/>
      <c r="DN347" s="3"/>
      <c r="DO347" s="34"/>
      <c r="DT347" s="5"/>
      <c r="DU347" s="5"/>
      <c r="DV347" s="3"/>
      <c r="DW347" s="34"/>
      <c r="EB347" s="5"/>
      <c r="EC347" s="5"/>
      <c r="ED347" s="3"/>
      <c r="EE347" s="34"/>
      <c r="EJ347" s="5"/>
      <c r="EK347" s="5"/>
      <c r="EL347" s="3"/>
      <c r="EM347" s="34"/>
      <c r="ER347" s="5"/>
      <c r="ES347" s="5"/>
      <c r="ET347" s="3"/>
      <c r="EU347" s="34"/>
      <c r="EZ347" s="5"/>
      <c r="FA347" s="5"/>
      <c r="FB347" s="3"/>
      <c r="FC347" s="34"/>
      <c r="FH347" s="5"/>
      <c r="FJ347" s="3"/>
      <c r="FK347" s="34"/>
      <c r="FP347" s="5"/>
      <c r="FQ347" s="5"/>
      <c r="FR347" s="3"/>
      <c r="FS347" s="34"/>
      <c r="FX347" s="5"/>
      <c r="FY347" s="5"/>
      <c r="FZ347" s="3"/>
      <c r="GA347" s="34"/>
      <c r="GF347" s="5"/>
      <c r="GG347" s="5"/>
      <c r="GH347" s="3"/>
      <c r="GI347" s="34"/>
      <c r="GN347" s="5"/>
      <c r="GO347" s="5"/>
      <c r="GP347" s="3"/>
      <c r="GQ347" s="34"/>
      <c r="GV347" s="5"/>
      <c r="GW347" s="5"/>
      <c r="GX347" s="3"/>
      <c r="GY347" s="34"/>
      <c r="HD347" s="5"/>
      <c r="HE347" s="5"/>
      <c r="HF347" s="3"/>
      <c r="HG347" s="34"/>
      <c r="HL347" s="5"/>
      <c r="HM347" s="5"/>
      <c r="HN347" s="3"/>
      <c r="HO347" s="34"/>
      <c r="HT347" s="5"/>
      <c r="HU347" s="5"/>
      <c r="HV347" s="3"/>
      <c r="HW347" s="34"/>
      <c r="IB347" s="5"/>
      <c r="IC347" s="5"/>
      <c r="ID347" s="3"/>
      <c r="IE347" s="34"/>
      <c r="IJ347" s="5"/>
    </row>
    <row r="348" spans="6:244" s="1" customFormat="1" ht="13.5">
      <c r="F348" s="3"/>
      <c r="G348" s="34"/>
      <c r="L348" s="5"/>
      <c r="M348" s="5"/>
      <c r="N348" s="3"/>
      <c r="O348" s="34"/>
      <c r="T348" s="5"/>
      <c r="U348" s="5"/>
      <c r="V348" s="3"/>
      <c r="W348" s="34"/>
      <c r="AB348" s="5"/>
      <c r="AC348" s="5"/>
      <c r="AD348" s="3"/>
      <c r="AE348" s="34"/>
      <c r="AJ348" s="5"/>
      <c r="AK348" s="5"/>
      <c r="AL348" s="3"/>
      <c r="AM348" s="34"/>
      <c r="AR348" s="5"/>
      <c r="AS348" s="5"/>
      <c r="AT348" s="3"/>
      <c r="AU348" s="34"/>
      <c r="AZ348" s="5"/>
      <c r="BA348" s="5"/>
      <c r="BB348" s="3"/>
      <c r="BC348" s="34"/>
      <c r="BH348" s="5"/>
      <c r="BI348" s="5"/>
      <c r="BJ348" s="3"/>
      <c r="BK348" s="34"/>
      <c r="BP348" s="5"/>
      <c r="BQ348" s="5"/>
      <c r="BR348" s="3"/>
      <c r="BS348" s="34"/>
      <c r="BX348" s="5"/>
      <c r="BY348" s="5"/>
      <c r="BZ348" s="3"/>
      <c r="CA348" s="34"/>
      <c r="CF348" s="5"/>
      <c r="CH348" s="3"/>
      <c r="CI348" s="34"/>
      <c r="CN348" s="5"/>
      <c r="CO348" s="5"/>
      <c r="CP348" s="3"/>
      <c r="CQ348" s="34"/>
      <c r="CV348" s="5"/>
      <c r="CW348" s="5"/>
      <c r="CX348" s="3"/>
      <c r="CY348" s="34"/>
      <c r="DD348" s="5"/>
      <c r="DE348" s="5"/>
      <c r="DF348" s="3"/>
      <c r="DG348" s="34"/>
      <c r="DL348" s="5"/>
      <c r="DM348" s="5"/>
      <c r="DN348" s="3"/>
      <c r="DO348" s="34"/>
      <c r="DT348" s="5"/>
      <c r="DU348" s="5"/>
      <c r="DV348" s="3"/>
      <c r="DW348" s="34"/>
      <c r="EB348" s="5"/>
      <c r="EC348" s="5"/>
      <c r="ED348" s="3"/>
      <c r="EE348" s="34"/>
      <c r="EJ348" s="5"/>
      <c r="EK348" s="5"/>
      <c r="EL348" s="3"/>
      <c r="EM348" s="34"/>
      <c r="ER348" s="5"/>
      <c r="ES348" s="5"/>
      <c r="ET348" s="3"/>
      <c r="EU348" s="34"/>
      <c r="EZ348" s="5"/>
      <c r="FA348" s="5"/>
      <c r="FB348" s="3"/>
      <c r="FC348" s="34"/>
      <c r="FH348" s="5"/>
      <c r="FJ348" s="3"/>
      <c r="FK348" s="34"/>
      <c r="FP348" s="5"/>
      <c r="FQ348" s="5"/>
      <c r="FR348" s="3"/>
      <c r="FS348" s="34"/>
      <c r="FX348" s="5"/>
      <c r="FY348" s="5"/>
      <c r="FZ348" s="3"/>
      <c r="GA348" s="34"/>
      <c r="GF348" s="5"/>
      <c r="GG348" s="5"/>
      <c r="GH348" s="3"/>
      <c r="GI348" s="34"/>
      <c r="GN348" s="5"/>
      <c r="GO348" s="5"/>
      <c r="GP348" s="3"/>
      <c r="GQ348" s="34"/>
      <c r="GV348" s="5"/>
      <c r="GW348" s="5"/>
      <c r="GX348" s="3"/>
      <c r="GY348" s="34"/>
      <c r="HD348" s="5"/>
      <c r="HE348" s="5"/>
      <c r="HF348" s="3"/>
      <c r="HG348" s="34"/>
      <c r="HL348" s="5"/>
      <c r="HM348" s="5"/>
      <c r="HN348" s="3"/>
      <c r="HO348" s="34"/>
      <c r="HT348" s="5"/>
      <c r="HU348" s="5"/>
      <c r="HV348" s="3"/>
      <c r="HW348" s="34"/>
      <c r="IB348" s="5"/>
      <c r="IC348" s="5"/>
      <c r="ID348" s="3"/>
      <c r="IE348" s="34"/>
      <c r="IJ348" s="5"/>
    </row>
    <row r="349" spans="6:244" s="1" customFormat="1" ht="13.5">
      <c r="F349" s="3"/>
      <c r="G349" s="34"/>
      <c r="L349" s="5"/>
      <c r="M349" s="5"/>
      <c r="N349" s="3"/>
      <c r="O349" s="34"/>
      <c r="T349" s="5"/>
      <c r="U349" s="5"/>
      <c r="V349" s="3"/>
      <c r="W349" s="34"/>
      <c r="AB349" s="5"/>
      <c r="AC349" s="5"/>
      <c r="AD349" s="3"/>
      <c r="AE349" s="34"/>
      <c r="AJ349" s="5"/>
      <c r="AK349" s="5"/>
      <c r="AL349" s="3"/>
      <c r="AM349" s="34"/>
      <c r="AR349" s="5"/>
      <c r="AS349" s="5"/>
      <c r="AT349" s="3"/>
      <c r="AU349" s="34"/>
      <c r="AZ349" s="5"/>
      <c r="BA349" s="5"/>
      <c r="BB349" s="3"/>
      <c r="BC349" s="34"/>
      <c r="BH349" s="5"/>
      <c r="BI349" s="5"/>
      <c r="BJ349" s="3"/>
      <c r="BK349" s="34"/>
      <c r="BP349" s="5"/>
      <c r="BQ349" s="5"/>
      <c r="BR349" s="3"/>
      <c r="BS349" s="34"/>
      <c r="BX349" s="5"/>
      <c r="BY349" s="5"/>
      <c r="BZ349" s="3"/>
      <c r="CA349" s="34"/>
      <c r="CF349" s="5"/>
      <c r="CH349" s="3"/>
      <c r="CI349" s="34"/>
      <c r="CN349" s="5"/>
      <c r="CO349" s="5"/>
      <c r="CP349" s="3"/>
      <c r="CQ349" s="34"/>
      <c r="CV349" s="5"/>
      <c r="CW349" s="5"/>
      <c r="CX349" s="3"/>
      <c r="CY349" s="34"/>
      <c r="DD349" s="5"/>
      <c r="DE349" s="5"/>
      <c r="DF349" s="3"/>
      <c r="DG349" s="34"/>
      <c r="DL349" s="5"/>
      <c r="DM349" s="5"/>
      <c r="DN349" s="3"/>
      <c r="DO349" s="34"/>
      <c r="DT349" s="5"/>
      <c r="DU349" s="5"/>
      <c r="DV349" s="3"/>
      <c r="DW349" s="34"/>
      <c r="EB349" s="5"/>
      <c r="EC349" s="5"/>
      <c r="ED349" s="3"/>
      <c r="EE349" s="34"/>
      <c r="EJ349" s="5"/>
      <c r="EK349" s="5"/>
      <c r="EL349" s="3"/>
      <c r="EM349" s="34"/>
      <c r="ER349" s="5"/>
      <c r="ES349" s="5"/>
      <c r="ET349" s="3"/>
      <c r="EU349" s="34"/>
      <c r="EZ349" s="5"/>
      <c r="FA349" s="5"/>
      <c r="FB349" s="3"/>
      <c r="FC349" s="34"/>
      <c r="FH349" s="5"/>
      <c r="FJ349" s="3"/>
      <c r="FK349" s="34"/>
      <c r="FP349" s="5"/>
      <c r="FQ349" s="5"/>
      <c r="FR349" s="3"/>
      <c r="FS349" s="34"/>
      <c r="FX349" s="5"/>
      <c r="FY349" s="5"/>
      <c r="FZ349" s="3"/>
      <c r="GA349" s="34"/>
      <c r="GF349" s="5"/>
      <c r="GG349" s="5"/>
      <c r="GH349" s="3"/>
      <c r="GI349" s="34"/>
      <c r="GN349" s="5"/>
      <c r="GO349" s="5"/>
      <c r="GP349" s="3"/>
      <c r="GQ349" s="34"/>
      <c r="GV349" s="5"/>
      <c r="GW349" s="5"/>
      <c r="GX349" s="3"/>
      <c r="GY349" s="34"/>
      <c r="HD349" s="5"/>
      <c r="HE349" s="5"/>
      <c r="HF349" s="3"/>
      <c r="HG349" s="34"/>
      <c r="HL349" s="5"/>
      <c r="HM349" s="5"/>
      <c r="HN349" s="3"/>
      <c r="HO349" s="34"/>
      <c r="HT349" s="5"/>
      <c r="HU349" s="5"/>
      <c r="HV349" s="3"/>
      <c r="HW349" s="34"/>
      <c r="IB349" s="5"/>
      <c r="IC349" s="5"/>
      <c r="ID349" s="3"/>
      <c r="IE349" s="34"/>
      <c r="IJ349" s="5"/>
    </row>
    <row r="350" spans="6:244" s="1" customFormat="1" ht="13.5">
      <c r="F350" s="3"/>
      <c r="G350" s="34"/>
      <c r="L350" s="5"/>
      <c r="M350" s="5"/>
      <c r="N350" s="3"/>
      <c r="O350" s="34"/>
      <c r="T350" s="5"/>
      <c r="U350" s="5"/>
      <c r="V350" s="3"/>
      <c r="W350" s="34"/>
      <c r="AB350" s="5"/>
      <c r="AC350" s="5"/>
      <c r="AD350" s="3"/>
      <c r="AE350" s="34"/>
      <c r="AJ350" s="5"/>
      <c r="AK350" s="5"/>
      <c r="AL350" s="3"/>
      <c r="AM350" s="34"/>
      <c r="AR350" s="5"/>
      <c r="AS350" s="5"/>
      <c r="AT350" s="3"/>
      <c r="AU350" s="34"/>
      <c r="AZ350" s="5"/>
      <c r="BA350" s="5"/>
      <c r="BB350" s="3"/>
      <c r="BC350" s="34"/>
      <c r="BH350" s="5"/>
      <c r="BI350" s="5"/>
      <c r="BJ350" s="3"/>
      <c r="BK350" s="34"/>
      <c r="BP350" s="5"/>
      <c r="BQ350" s="5"/>
      <c r="BR350" s="3"/>
      <c r="BS350" s="34"/>
      <c r="BX350" s="5"/>
      <c r="BY350" s="5"/>
      <c r="BZ350" s="3"/>
      <c r="CA350" s="34"/>
      <c r="CF350" s="5"/>
      <c r="CH350" s="3"/>
      <c r="CI350" s="34"/>
      <c r="CN350" s="5"/>
      <c r="CO350" s="5"/>
      <c r="CP350" s="3"/>
      <c r="CQ350" s="34"/>
      <c r="CV350" s="5"/>
      <c r="CW350" s="5"/>
      <c r="CX350" s="3"/>
      <c r="CY350" s="34"/>
      <c r="DD350" s="5"/>
      <c r="DE350" s="5"/>
      <c r="DF350" s="3"/>
      <c r="DG350" s="34"/>
      <c r="DL350" s="5"/>
      <c r="DM350" s="5"/>
      <c r="DN350" s="3"/>
      <c r="DO350" s="34"/>
      <c r="DT350" s="5"/>
      <c r="DU350" s="5"/>
      <c r="DV350" s="3"/>
      <c r="DW350" s="34"/>
      <c r="EB350" s="5"/>
      <c r="EC350" s="5"/>
      <c r="ED350" s="3"/>
      <c r="EE350" s="34"/>
      <c r="EJ350" s="5"/>
      <c r="EK350" s="5"/>
      <c r="EL350" s="3"/>
      <c r="EM350" s="34"/>
      <c r="ER350" s="5"/>
      <c r="ES350" s="5"/>
      <c r="ET350" s="3"/>
      <c r="EU350" s="34"/>
      <c r="EZ350" s="5"/>
      <c r="FA350" s="5"/>
      <c r="FB350" s="3"/>
      <c r="FC350" s="34"/>
      <c r="FH350" s="5"/>
      <c r="FJ350" s="3"/>
      <c r="FK350" s="34"/>
      <c r="FP350" s="5"/>
      <c r="FQ350" s="5"/>
      <c r="FR350" s="3"/>
      <c r="FS350" s="34"/>
      <c r="FX350" s="5"/>
      <c r="FY350" s="5"/>
      <c r="FZ350" s="3"/>
      <c r="GA350" s="34"/>
      <c r="GF350" s="5"/>
      <c r="GG350" s="5"/>
      <c r="GH350" s="3"/>
      <c r="GI350" s="34"/>
      <c r="GN350" s="5"/>
      <c r="GO350" s="5"/>
      <c r="GP350" s="3"/>
      <c r="GQ350" s="34"/>
      <c r="GV350" s="5"/>
      <c r="GW350" s="5"/>
      <c r="GX350" s="3"/>
      <c r="GY350" s="34"/>
      <c r="HD350" s="5"/>
      <c r="HE350" s="5"/>
      <c r="HF350" s="3"/>
      <c r="HG350" s="34"/>
      <c r="HL350" s="5"/>
      <c r="HM350" s="5"/>
      <c r="HN350" s="3"/>
      <c r="HO350" s="34"/>
      <c r="HT350" s="5"/>
      <c r="HU350" s="5"/>
      <c r="HV350" s="3"/>
      <c r="HW350" s="34"/>
      <c r="IB350" s="5"/>
      <c r="IC350" s="5"/>
      <c r="ID350" s="3"/>
      <c r="IE350" s="34"/>
      <c r="IJ350" s="5"/>
    </row>
    <row r="351" spans="6:244" s="1" customFormat="1" ht="13.5">
      <c r="F351" s="3"/>
      <c r="G351" s="34"/>
      <c r="L351" s="5"/>
      <c r="M351" s="5"/>
      <c r="N351" s="3"/>
      <c r="O351" s="34"/>
      <c r="T351" s="5"/>
      <c r="U351" s="5"/>
      <c r="V351" s="3"/>
      <c r="W351" s="34"/>
      <c r="AB351" s="5"/>
      <c r="AC351" s="5"/>
      <c r="AD351" s="3"/>
      <c r="AE351" s="34"/>
      <c r="AJ351" s="5"/>
      <c r="AK351" s="5"/>
      <c r="AL351" s="3"/>
      <c r="AM351" s="34"/>
      <c r="AR351" s="5"/>
      <c r="AS351" s="5"/>
      <c r="AT351" s="3"/>
      <c r="AU351" s="34"/>
      <c r="AZ351" s="5"/>
      <c r="BA351" s="5"/>
      <c r="BB351" s="3"/>
      <c r="BC351" s="34"/>
      <c r="BH351" s="5"/>
      <c r="BI351" s="5"/>
      <c r="BJ351" s="3"/>
      <c r="BK351" s="34"/>
      <c r="BP351" s="5"/>
      <c r="BQ351" s="5"/>
      <c r="BR351" s="3"/>
      <c r="BS351" s="34"/>
      <c r="BX351" s="5"/>
      <c r="BY351" s="5"/>
      <c r="BZ351" s="3"/>
      <c r="CA351" s="34"/>
      <c r="CF351" s="5"/>
      <c r="CH351" s="3"/>
      <c r="CI351" s="34"/>
      <c r="CN351" s="5"/>
      <c r="CO351" s="5"/>
      <c r="CP351" s="3"/>
      <c r="CQ351" s="34"/>
      <c r="CV351" s="5"/>
      <c r="CW351" s="5"/>
      <c r="CX351" s="3"/>
      <c r="CY351" s="34"/>
      <c r="DD351" s="5"/>
      <c r="DE351" s="5"/>
      <c r="DF351" s="3"/>
      <c r="DG351" s="34"/>
      <c r="DL351" s="5"/>
      <c r="DM351" s="5"/>
      <c r="DN351" s="3"/>
      <c r="DO351" s="34"/>
      <c r="DT351" s="5"/>
      <c r="DU351" s="5"/>
      <c r="DV351" s="3"/>
      <c r="DW351" s="34"/>
      <c r="EB351" s="5"/>
      <c r="EC351" s="5"/>
      <c r="ED351" s="3"/>
      <c r="EE351" s="34"/>
      <c r="EJ351" s="5"/>
      <c r="EK351" s="5"/>
      <c r="EL351" s="3"/>
      <c r="EM351" s="34"/>
      <c r="ER351" s="5"/>
      <c r="ES351" s="5"/>
      <c r="ET351" s="3"/>
      <c r="EU351" s="34"/>
      <c r="EZ351" s="5"/>
      <c r="FA351" s="5"/>
      <c r="FB351" s="3"/>
      <c r="FC351" s="34"/>
      <c r="FH351" s="5"/>
      <c r="FJ351" s="3"/>
      <c r="FK351" s="34"/>
      <c r="FP351" s="5"/>
      <c r="FQ351" s="5"/>
      <c r="FR351" s="3"/>
      <c r="FS351" s="34"/>
      <c r="FX351" s="5"/>
      <c r="FY351" s="5"/>
      <c r="FZ351" s="3"/>
      <c r="GA351" s="34"/>
      <c r="GF351" s="5"/>
      <c r="GG351" s="5"/>
      <c r="GH351" s="3"/>
      <c r="GI351" s="34"/>
      <c r="GN351" s="5"/>
      <c r="GO351" s="5"/>
      <c r="GP351" s="3"/>
      <c r="GQ351" s="34"/>
      <c r="GV351" s="5"/>
      <c r="GW351" s="5"/>
      <c r="GX351" s="3"/>
      <c r="GY351" s="34"/>
      <c r="HD351" s="5"/>
      <c r="HE351" s="5"/>
      <c r="HF351" s="3"/>
      <c r="HG351" s="34"/>
      <c r="HL351" s="5"/>
      <c r="HM351" s="5"/>
      <c r="HN351" s="3"/>
      <c r="HO351" s="34"/>
      <c r="HT351" s="5"/>
      <c r="HU351" s="5"/>
      <c r="HV351" s="3"/>
      <c r="HW351" s="34"/>
      <c r="IB351" s="5"/>
      <c r="IC351" s="5"/>
      <c r="ID351" s="3"/>
      <c r="IE351" s="34"/>
      <c r="IJ351" s="5"/>
    </row>
    <row r="352" spans="6:244" s="1" customFormat="1" ht="13.5">
      <c r="F352" s="3"/>
      <c r="G352" s="34"/>
      <c r="L352" s="5"/>
      <c r="M352" s="5"/>
      <c r="N352" s="3"/>
      <c r="O352" s="34"/>
      <c r="T352" s="5"/>
      <c r="U352" s="5"/>
      <c r="V352" s="3"/>
      <c r="W352" s="34"/>
      <c r="AB352" s="5"/>
      <c r="AC352" s="5"/>
      <c r="AD352" s="3"/>
      <c r="AE352" s="34"/>
      <c r="AJ352" s="5"/>
      <c r="AK352" s="5"/>
      <c r="AL352" s="3"/>
      <c r="AM352" s="34"/>
      <c r="AR352" s="5"/>
      <c r="AS352" s="5"/>
      <c r="AT352" s="3"/>
      <c r="AU352" s="34"/>
      <c r="AZ352" s="5"/>
      <c r="BA352" s="5"/>
      <c r="BB352" s="3"/>
      <c r="BC352" s="34"/>
      <c r="BH352" s="5"/>
      <c r="BI352" s="5"/>
      <c r="BJ352" s="3"/>
      <c r="BK352" s="34"/>
      <c r="BP352" s="5"/>
      <c r="BQ352" s="5"/>
      <c r="BR352" s="3"/>
      <c r="BS352" s="34"/>
      <c r="BX352" s="5"/>
      <c r="BY352" s="5"/>
      <c r="BZ352" s="3"/>
      <c r="CA352" s="34"/>
      <c r="CF352" s="5"/>
      <c r="CH352" s="3"/>
      <c r="CI352" s="34"/>
      <c r="CN352" s="5"/>
      <c r="CO352" s="5"/>
      <c r="CP352" s="3"/>
      <c r="CQ352" s="34"/>
      <c r="CV352" s="5"/>
      <c r="CW352" s="5"/>
      <c r="CX352" s="3"/>
      <c r="CY352" s="34"/>
      <c r="DD352" s="5"/>
      <c r="DE352" s="5"/>
      <c r="DF352" s="3"/>
      <c r="DG352" s="34"/>
      <c r="DL352" s="5"/>
      <c r="DM352" s="5"/>
      <c r="DN352" s="3"/>
      <c r="DO352" s="34"/>
      <c r="DT352" s="5"/>
      <c r="DU352" s="5"/>
      <c r="DV352" s="3"/>
      <c r="DW352" s="34"/>
      <c r="EB352" s="5"/>
      <c r="EC352" s="5"/>
      <c r="ED352" s="3"/>
      <c r="EE352" s="34"/>
      <c r="EJ352" s="5"/>
      <c r="EK352" s="5"/>
      <c r="EL352" s="3"/>
      <c r="EM352" s="34"/>
      <c r="ER352" s="5"/>
      <c r="ES352" s="5"/>
      <c r="ET352" s="3"/>
      <c r="EU352" s="34"/>
      <c r="EZ352" s="5"/>
      <c r="FA352" s="5"/>
      <c r="FB352" s="3"/>
      <c r="FC352" s="34"/>
      <c r="FH352" s="5"/>
      <c r="FJ352" s="3"/>
      <c r="FK352" s="34"/>
      <c r="FP352" s="5"/>
      <c r="FQ352" s="5"/>
      <c r="FR352" s="3"/>
      <c r="FS352" s="34"/>
      <c r="FX352" s="5"/>
      <c r="FY352" s="5"/>
      <c r="FZ352" s="3"/>
      <c r="GA352" s="34"/>
      <c r="GF352" s="5"/>
      <c r="GG352" s="5"/>
      <c r="GH352" s="3"/>
      <c r="GI352" s="34"/>
      <c r="GN352" s="5"/>
      <c r="GO352" s="5"/>
      <c r="GP352" s="3"/>
      <c r="GQ352" s="34"/>
      <c r="GV352" s="5"/>
      <c r="GW352" s="5"/>
      <c r="GX352" s="3"/>
      <c r="GY352" s="34"/>
      <c r="HD352" s="5"/>
      <c r="HE352" s="5"/>
      <c r="HF352" s="3"/>
      <c r="HG352" s="34"/>
      <c r="HL352" s="5"/>
      <c r="HM352" s="5"/>
      <c r="HN352" s="3"/>
      <c r="HO352" s="34"/>
      <c r="HT352" s="5"/>
      <c r="HU352" s="5"/>
      <c r="HV352" s="3"/>
      <c r="HW352" s="34"/>
      <c r="IB352" s="5"/>
      <c r="IC352" s="5"/>
      <c r="ID352" s="3"/>
      <c r="IE352" s="34"/>
      <c r="IJ352" s="5"/>
    </row>
    <row r="353" spans="6:244" s="1" customFormat="1" ht="13.5">
      <c r="F353" s="3"/>
      <c r="G353" s="34"/>
      <c r="L353" s="5"/>
      <c r="M353" s="5"/>
      <c r="N353" s="3"/>
      <c r="O353" s="34"/>
      <c r="T353" s="5"/>
      <c r="U353" s="5"/>
      <c r="V353" s="3"/>
      <c r="W353" s="34"/>
      <c r="AB353" s="5"/>
      <c r="AC353" s="5"/>
      <c r="AD353" s="3"/>
      <c r="AE353" s="34"/>
      <c r="AJ353" s="5"/>
      <c r="AK353" s="5"/>
      <c r="AL353" s="3"/>
      <c r="AM353" s="34"/>
      <c r="AR353" s="5"/>
      <c r="AS353" s="5"/>
      <c r="AT353" s="3"/>
      <c r="AU353" s="34"/>
      <c r="AZ353" s="5"/>
      <c r="BA353" s="5"/>
      <c r="BB353" s="3"/>
      <c r="BC353" s="34"/>
      <c r="BH353" s="5"/>
      <c r="BI353" s="5"/>
      <c r="BJ353" s="3"/>
      <c r="BK353" s="34"/>
      <c r="BP353" s="5"/>
      <c r="BQ353" s="5"/>
      <c r="BR353" s="3"/>
      <c r="BS353" s="34"/>
      <c r="BX353" s="5"/>
      <c r="BY353" s="5"/>
      <c r="BZ353" s="3"/>
      <c r="CA353" s="34"/>
      <c r="CF353" s="5"/>
      <c r="CH353" s="3"/>
      <c r="CI353" s="34"/>
      <c r="CN353" s="5"/>
      <c r="CO353" s="5"/>
      <c r="CP353" s="3"/>
      <c r="CQ353" s="34"/>
      <c r="CV353" s="5"/>
      <c r="CW353" s="5"/>
      <c r="CX353" s="3"/>
      <c r="CY353" s="34"/>
      <c r="DD353" s="5"/>
      <c r="DE353" s="5"/>
      <c r="DF353" s="3"/>
      <c r="DG353" s="34"/>
      <c r="DL353" s="5"/>
      <c r="DM353" s="5"/>
      <c r="DN353" s="3"/>
      <c r="DO353" s="34"/>
      <c r="DT353" s="5"/>
      <c r="DU353" s="5"/>
      <c r="DV353" s="3"/>
      <c r="DW353" s="34"/>
      <c r="EB353" s="5"/>
      <c r="EC353" s="5"/>
      <c r="ED353" s="3"/>
      <c r="EE353" s="34"/>
      <c r="EJ353" s="5"/>
      <c r="EK353" s="5"/>
      <c r="EL353" s="3"/>
      <c r="EM353" s="34"/>
      <c r="ER353" s="5"/>
      <c r="ES353" s="5"/>
      <c r="ET353" s="3"/>
      <c r="EU353" s="34"/>
      <c r="EZ353" s="5"/>
      <c r="FA353" s="5"/>
      <c r="FB353" s="3"/>
      <c r="FC353" s="34"/>
      <c r="FH353" s="5"/>
      <c r="FJ353" s="3"/>
      <c r="FK353" s="34"/>
      <c r="FP353" s="5"/>
      <c r="FQ353" s="5"/>
      <c r="FR353" s="3"/>
      <c r="FS353" s="34"/>
      <c r="FX353" s="5"/>
      <c r="FY353" s="5"/>
      <c r="FZ353" s="3"/>
      <c r="GA353" s="34"/>
      <c r="GF353" s="5"/>
      <c r="GG353" s="5"/>
      <c r="GH353" s="3"/>
      <c r="GI353" s="34"/>
      <c r="GN353" s="5"/>
      <c r="GO353" s="5"/>
      <c r="GP353" s="3"/>
      <c r="GQ353" s="34"/>
      <c r="GV353" s="5"/>
      <c r="GW353" s="5"/>
      <c r="GX353" s="3"/>
      <c r="GY353" s="34"/>
      <c r="HD353" s="5"/>
      <c r="HE353" s="5"/>
      <c r="HF353" s="3"/>
      <c r="HG353" s="34"/>
      <c r="HL353" s="5"/>
      <c r="HM353" s="5"/>
      <c r="HN353" s="3"/>
      <c r="HO353" s="34"/>
      <c r="HT353" s="5"/>
      <c r="HU353" s="5"/>
      <c r="HV353" s="3"/>
      <c r="HW353" s="34"/>
      <c r="IB353" s="5"/>
      <c r="IC353" s="5"/>
      <c r="ID353" s="3"/>
      <c r="IE353" s="34"/>
      <c r="IJ353" s="5"/>
    </row>
    <row r="354" spans="6:244" s="1" customFormat="1" ht="13.5">
      <c r="F354" s="3"/>
      <c r="G354" s="34"/>
      <c r="L354" s="5"/>
      <c r="M354" s="5"/>
      <c r="N354" s="3"/>
      <c r="O354" s="34"/>
      <c r="T354" s="5"/>
      <c r="U354" s="5"/>
      <c r="V354" s="3"/>
      <c r="W354" s="34"/>
      <c r="AB354" s="5"/>
      <c r="AC354" s="5"/>
      <c r="AD354" s="3"/>
      <c r="AE354" s="34"/>
      <c r="AJ354" s="5"/>
      <c r="AK354" s="5"/>
      <c r="AL354" s="3"/>
      <c r="AM354" s="34"/>
      <c r="AR354" s="5"/>
      <c r="AS354" s="5"/>
      <c r="AT354" s="3"/>
      <c r="AU354" s="34"/>
      <c r="AZ354" s="5"/>
      <c r="BA354" s="5"/>
      <c r="BB354" s="3"/>
      <c r="BC354" s="34"/>
      <c r="BH354" s="5"/>
      <c r="BI354" s="5"/>
      <c r="BJ354" s="3"/>
      <c r="BK354" s="34"/>
      <c r="BP354" s="5"/>
      <c r="BQ354" s="5"/>
      <c r="BR354" s="3"/>
      <c r="BS354" s="34"/>
      <c r="BX354" s="5"/>
      <c r="BY354" s="5"/>
      <c r="BZ354" s="3"/>
      <c r="CA354" s="34"/>
      <c r="CF354" s="5"/>
      <c r="CH354" s="3"/>
      <c r="CI354" s="34"/>
      <c r="CN354" s="5"/>
      <c r="CO354" s="5"/>
      <c r="CP354" s="3"/>
      <c r="CQ354" s="34"/>
      <c r="CV354" s="5"/>
      <c r="CW354" s="5"/>
      <c r="CX354" s="3"/>
      <c r="CY354" s="34"/>
      <c r="DD354" s="5"/>
      <c r="DE354" s="5"/>
      <c r="DF354" s="3"/>
      <c r="DG354" s="34"/>
      <c r="DL354" s="5"/>
      <c r="DM354" s="5"/>
      <c r="DN354" s="3"/>
      <c r="DO354" s="34"/>
      <c r="DT354" s="5"/>
      <c r="DU354" s="5"/>
      <c r="DV354" s="3"/>
      <c r="DW354" s="34"/>
      <c r="EB354" s="5"/>
      <c r="EC354" s="5"/>
      <c r="ED354" s="3"/>
      <c r="EE354" s="34"/>
      <c r="EJ354" s="5"/>
      <c r="EK354" s="5"/>
      <c r="EL354" s="3"/>
      <c r="EM354" s="34"/>
      <c r="ER354" s="5"/>
      <c r="ES354" s="5"/>
      <c r="ET354" s="3"/>
      <c r="EU354" s="34"/>
      <c r="EZ354" s="5"/>
      <c r="FA354" s="5"/>
      <c r="FB354" s="3"/>
      <c r="FC354" s="34"/>
      <c r="FH354" s="5"/>
      <c r="FJ354" s="3"/>
      <c r="FK354" s="34"/>
      <c r="FP354" s="5"/>
      <c r="FQ354" s="5"/>
      <c r="FR354" s="3"/>
      <c r="FS354" s="34"/>
      <c r="FX354" s="5"/>
      <c r="FY354" s="5"/>
      <c r="FZ354" s="3"/>
      <c r="GA354" s="34"/>
      <c r="GF354" s="5"/>
      <c r="GG354" s="5"/>
      <c r="GH354" s="3"/>
      <c r="GI354" s="34"/>
      <c r="GN354" s="5"/>
      <c r="GO354" s="5"/>
      <c r="GP354" s="3"/>
      <c r="GQ354" s="34"/>
      <c r="GV354" s="5"/>
      <c r="GW354" s="5"/>
      <c r="GX354" s="3"/>
      <c r="GY354" s="34"/>
      <c r="HD354" s="5"/>
      <c r="HE354" s="5"/>
      <c r="HF354" s="3"/>
      <c r="HG354" s="34"/>
      <c r="HL354" s="5"/>
      <c r="HM354" s="5"/>
      <c r="HN354" s="3"/>
      <c r="HO354" s="34"/>
      <c r="HT354" s="5"/>
      <c r="HU354" s="5"/>
      <c r="HV354" s="3"/>
      <c r="HW354" s="34"/>
      <c r="IB354" s="5"/>
      <c r="IC354" s="5"/>
      <c r="ID354" s="3"/>
      <c r="IE354" s="34"/>
      <c r="IJ354" s="5"/>
    </row>
    <row r="355" spans="6:244" s="1" customFormat="1" ht="13.5">
      <c r="F355" s="3"/>
      <c r="G355" s="34"/>
      <c r="L355" s="5"/>
      <c r="M355" s="5"/>
      <c r="N355" s="3"/>
      <c r="O355" s="34"/>
      <c r="T355" s="5"/>
      <c r="U355" s="5"/>
      <c r="V355" s="3"/>
      <c r="W355" s="34"/>
      <c r="AB355" s="5"/>
      <c r="AC355" s="5"/>
      <c r="AD355" s="3"/>
      <c r="AE355" s="34"/>
      <c r="AJ355" s="5"/>
      <c r="AK355" s="5"/>
      <c r="AL355" s="3"/>
      <c r="AM355" s="34"/>
      <c r="AR355" s="5"/>
      <c r="AS355" s="5"/>
      <c r="AT355" s="3"/>
      <c r="AU355" s="34"/>
      <c r="AZ355" s="5"/>
      <c r="BA355" s="5"/>
      <c r="BB355" s="3"/>
      <c r="BC355" s="34"/>
      <c r="BH355" s="5"/>
      <c r="BI355" s="5"/>
      <c r="BJ355" s="3"/>
      <c r="BK355" s="34"/>
      <c r="BP355" s="5"/>
      <c r="BQ355" s="5"/>
      <c r="BR355" s="3"/>
      <c r="BS355" s="34"/>
      <c r="BX355" s="5"/>
      <c r="BY355" s="5"/>
      <c r="BZ355" s="3"/>
      <c r="CA355" s="34"/>
      <c r="CF355" s="5"/>
      <c r="CH355" s="3"/>
      <c r="CI355" s="34"/>
      <c r="CN355" s="5"/>
      <c r="CO355" s="5"/>
      <c r="CP355" s="3"/>
      <c r="CQ355" s="34"/>
      <c r="CV355" s="5"/>
      <c r="CW355" s="5"/>
      <c r="CX355" s="3"/>
      <c r="CY355" s="34"/>
      <c r="DD355" s="5"/>
      <c r="DE355" s="5"/>
      <c r="DF355" s="3"/>
      <c r="DG355" s="34"/>
      <c r="DL355" s="5"/>
      <c r="DM355" s="5"/>
      <c r="DN355" s="3"/>
      <c r="DO355" s="34"/>
      <c r="DT355" s="5"/>
      <c r="DU355" s="5"/>
      <c r="DV355" s="3"/>
      <c r="DW355" s="34"/>
      <c r="EB355" s="5"/>
      <c r="EC355" s="5"/>
      <c r="ED355" s="3"/>
      <c r="EE355" s="34"/>
      <c r="EJ355" s="5"/>
      <c r="EK355" s="5"/>
      <c r="EL355" s="3"/>
      <c r="EM355" s="34"/>
      <c r="ER355" s="5"/>
      <c r="ES355" s="5"/>
      <c r="ET355" s="3"/>
      <c r="EU355" s="34"/>
      <c r="EZ355" s="5"/>
      <c r="FA355" s="5"/>
      <c r="FB355" s="3"/>
      <c r="FC355" s="34"/>
      <c r="FH355" s="5"/>
      <c r="FJ355" s="3"/>
      <c r="FK355" s="34"/>
      <c r="FP355" s="5"/>
      <c r="FQ355" s="5"/>
      <c r="FR355" s="3"/>
      <c r="FS355" s="34"/>
      <c r="FX355" s="5"/>
      <c r="FY355" s="5"/>
      <c r="FZ355" s="3"/>
      <c r="GA355" s="34"/>
      <c r="GF355" s="5"/>
      <c r="GG355" s="5"/>
      <c r="GH355" s="3"/>
      <c r="GI355" s="34"/>
      <c r="GN355" s="5"/>
      <c r="GO355" s="5"/>
      <c r="GP355" s="3"/>
      <c r="GQ355" s="34"/>
      <c r="GV355" s="5"/>
      <c r="GW355" s="5"/>
      <c r="GX355" s="3"/>
      <c r="GY355" s="34"/>
      <c r="HD355" s="5"/>
      <c r="HE355" s="5"/>
      <c r="HF355" s="3"/>
      <c r="HG355" s="34"/>
      <c r="HL355" s="5"/>
      <c r="HM355" s="5"/>
      <c r="HN355" s="3"/>
      <c r="HO355" s="34"/>
      <c r="HT355" s="5"/>
      <c r="HU355" s="5"/>
      <c r="HV355" s="3"/>
      <c r="HW355" s="34"/>
      <c r="IB355" s="5"/>
      <c r="IC355" s="5"/>
      <c r="ID355" s="3"/>
      <c r="IE355" s="34"/>
      <c r="IJ355" s="5"/>
    </row>
    <row r="356" spans="6:244" s="1" customFormat="1" ht="13.5">
      <c r="F356" s="3"/>
      <c r="G356" s="34"/>
      <c r="L356" s="5"/>
      <c r="M356" s="5"/>
      <c r="N356" s="3"/>
      <c r="O356" s="34"/>
      <c r="T356" s="5"/>
      <c r="U356" s="5"/>
      <c r="V356" s="3"/>
      <c r="W356" s="34"/>
      <c r="AB356" s="5"/>
      <c r="AC356" s="5"/>
      <c r="AD356" s="3"/>
      <c r="AE356" s="34"/>
      <c r="AJ356" s="5"/>
      <c r="AK356" s="5"/>
      <c r="AL356" s="3"/>
      <c r="AM356" s="34"/>
      <c r="AR356" s="5"/>
      <c r="AS356" s="5"/>
      <c r="AT356" s="3"/>
      <c r="AU356" s="34"/>
      <c r="AZ356" s="5"/>
      <c r="BA356" s="5"/>
      <c r="BB356" s="3"/>
      <c r="BC356" s="34"/>
      <c r="BH356" s="5"/>
      <c r="BI356" s="5"/>
      <c r="BJ356" s="3"/>
      <c r="BK356" s="34"/>
      <c r="BP356" s="5"/>
      <c r="BQ356" s="5"/>
      <c r="BR356" s="3"/>
      <c r="BS356" s="34"/>
      <c r="BX356" s="5"/>
      <c r="BY356" s="5"/>
      <c r="BZ356" s="3"/>
      <c r="CA356" s="34"/>
      <c r="CF356" s="5"/>
      <c r="CH356" s="3"/>
      <c r="CI356" s="34"/>
      <c r="CN356" s="5"/>
      <c r="CO356" s="5"/>
      <c r="CP356" s="3"/>
      <c r="CQ356" s="34"/>
      <c r="CV356" s="5"/>
      <c r="CW356" s="5"/>
      <c r="CX356" s="3"/>
      <c r="CY356" s="34"/>
      <c r="DD356" s="5"/>
      <c r="DE356" s="5"/>
      <c r="DF356" s="3"/>
      <c r="DG356" s="34"/>
      <c r="DL356" s="5"/>
      <c r="DM356" s="5"/>
      <c r="DN356" s="3"/>
      <c r="DO356" s="34"/>
      <c r="DT356" s="5"/>
      <c r="DU356" s="5"/>
      <c r="DV356" s="3"/>
      <c r="DW356" s="34"/>
      <c r="EB356" s="5"/>
      <c r="EC356" s="5"/>
      <c r="ED356" s="3"/>
      <c r="EE356" s="34"/>
      <c r="EJ356" s="5"/>
      <c r="EK356" s="5"/>
      <c r="EL356" s="3"/>
      <c r="EM356" s="34"/>
      <c r="ER356" s="5"/>
      <c r="ES356" s="5"/>
      <c r="ET356" s="3"/>
      <c r="EU356" s="34"/>
      <c r="EZ356" s="5"/>
      <c r="FA356" s="5"/>
      <c r="FB356" s="3"/>
      <c r="FC356" s="34"/>
      <c r="FH356" s="5"/>
      <c r="FJ356" s="3"/>
      <c r="FK356" s="34"/>
      <c r="FP356" s="5"/>
      <c r="FQ356" s="5"/>
      <c r="FR356" s="3"/>
      <c r="FS356" s="34"/>
      <c r="FX356" s="5"/>
      <c r="FY356" s="5"/>
      <c r="FZ356" s="3"/>
      <c r="GA356" s="34"/>
      <c r="GF356" s="5"/>
      <c r="GG356" s="5"/>
      <c r="GH356" s="3"/>
      <c r="GI356" s="34"/>
      <c r="GN356" s="5"/>
      <c r="GO356" s="5"/>
      <c r="GP356" s="3"/>
      <c r="GQ356" s="34"/>
      <c r="GV356" s="5"/>
      <c r="GW356" s="5"/>
      <c r="GX356" s="3"/>
      <c r="GY356" s="34"/>
      <c r="HD356" s="5"/>
      <c r="HE356" s="5"/>
      <c r="HF356" s="3"/>
      <c r="HG356" s="34"/>
      <c r="HL356" s="5"/>
      <c r="HM356" s="5"/>
      <c r="HN356" s="3"/>
      <c r="HO356" s="34"/>
      <c r="HT356" s="5"/>
      <c r="HU356" s="5"/>
      <c r="HV356" s="3"/>
      <c r="HW356" s="34"/>
      <c r="IB356" s="5"/>
      <c r="IC356" s="5"/>
      <c r="ID356" s="3"/>
      <c r="IE356" s="34"/>
      <c r="IJ356" s="5"/>
    </row>
    <row r="357" spans="6:244" s="1" customFormat="1" ht="13.5">
      <c r="F357" s="3"/>
      <c r="G357" s="34"/>
      <c r="L357" s="5"/>
      <c r="M357" s="5"/>
      <c r="N357" s="3"/>
      <c r="O357" s="34"/>
      <c r="T357" s="5"/>
      <c r="U357" s="5"/>
      <c r="V357" s="3"/>
      <c r="W357" s="34"/>
      <c r="AB357" s="5"/>
      <c r="AC357" s="5"/>
      <c r="AD357" s="3"/>
      <c r="AE357" s="34"/>
      <c r="AJ357" s="5"/>
      <c r="AK357" s="5"/>
      <c r="AL357" s="3"/>
      <c r="AM357" s="34"/>
      <c r="AR357" s="5"/>
      <c r="AS357" s="5"/>
      <c r="AT357" s="3"/>
      <c r="AU357" s="34"/>
      <c r="AZ357" s="5"/>
      <c r="BA357" s="5"/>
      <c r="BB357" s="3"/>
      <c r="BC357" s="34"/>
      <c r="BH357" s="5"/>
      <c r="BI357" s="5"/>
      <c r="BJ357" s="3"/>
      <c r="BK357" s="34"/>
      <c r="BP357" s="5"/>
      <c r="BQ357" s="5"/>
      <c r="BR357" s="3"/>
      <c r="BS357" s="34"/>
      <c r="BX357" s="5"/>
      <c r="BY357" s="5"/>
      <c r="BZ357" s="3"/>
      <c r="CA357" s="34"/>
      <c r="CF357" s="5"/>
      <c r="CH357" s="3"/>
      <c r="CI357" s="34"/>
      <c r="CN357" s="5"/>
      <c r="CO357" s="5"/>
      <c r="CP357" s="3"/>
      <c r="CQ357" s="34"/>
      <c r="CV357" s="5"/>
      <c r="CW357" s="5"/>
      <c r="CX357" s="3"/>
      <c r="CY357" s="34"/>
      <c r="DD357" s="5"/>
      <c r="DE357" s="5"/>
      <c r="DF357" s="3"/>
      <c r="DG357" s="34"/>
      <c r="DL357" s="5"/>
      <c r="DM357" s="5"/>
      <c r="DN357" s="3"/>
      <c r="DO357" s="34"/>
      <c r="DT357" s="5"/>
      <c r="DU357" s="5"/>
      <c r="DV357" s="3"/>
      <c r="DW357" s="34"/>
      <c r="EB357" s="5"/>
      <c r="EC357" s="5"/>
      <c r="ED357" s="3"/>
      <c r="EE357" s="34"/>
      <c r="EJ357" s="5"/>
      <c r="EK357" s="5"/>
      <c r="EL357" s="3"/>
      <c r="EM357" s="34"/>
      <c r="ER357" s="5"/>
      <c r="ES357" s="5"/>
      <c r="ET357" s="3"/>
      <c r="EU357" s="34"/>
      <c r="EZ357" s="5"/>
      <c r="FA357" s="5"/>
      <c r="FB357" s="3"/>
      <c r="FC357" s="34"/>
      <c r="FH357" s="5"/>
      <c r="FJ357" s="3"/>
      <c r="FK357" s="34"/>
      <c r="FP357" s="5"/>
      <c r="FQ357" s="5"/>
      <c r="FR357" s="3"/>
      <c r="FS357" s="34"/>
      <c r="FX357" s="5"/>
      <c r="FY357" s="5"/>
      <c r="FZ357" s="3"/>
      <c r="GA357" s="34"/>
      <c r="GF357" s="5"/>
      <c r="GG357" s="5"/>
      <c r="GH357" s="3"/>
      <c r="GI357" s="34"/>
      <c r="GN357" s="5"/>
      <c r="GO357" s="5"/>
      <c r="GP357" s="3"/>
      <c r="GQ357" s="34"/>
      <c r="GV357" s="5"/>
      <c r="GW357" s="5"/>
      <c r="GX357" s="3"/>
      <c r="GY357" s="34"/>
      <c r="HD357" s="5"/>
      <c r="HE357" s="5"/>
      <c r="HF357" s="3"/>
      <c r="HG357" s="34"/>
      <c r="HL357" s="5"/>
      <c r="HM357" s="5"/>
      <c r="HN357" s="3"/>
      <c r="HO357" s="34"/>
      <c r="HT357" s="5"/>
      <c r="HU357" s="5"/>
      <c r="HV357" s="3"/>
      <c r="HW357" s="34"/>
      <c r="IB357" s="5"/>
      <c r="IC357" s="5"/>
      <c r="ID357" s="3"/>
      <c r="IE357" s="34"/>
      <c r="IJ357" s="5"/>
    </row>
    <row r="358" spans="6:244" s="1" customFormat="1" ht="13.5">
      <c r="F358" s="3"/>
      <c r="G358" s="34"/>
      <c r="L358" s="5"/>
      <c r="M358" s="5"/>
      <c r="N358" s="3"/>
      <c r="O358" s="34"/>
      <c r="T358" s="5"/>
      <c r="U358" s="5"/>
      <c r="V358" s="3"/>
      <c r="W358" s="34"/>
      <c r="AB358" s="5"/>
      <c r="AC358" s="5"/>
      <c r="AD358" s="3"/>
      <c r="AE358" s="34"/>
      <c r="AJ358" s="5"/>
      <c r="AK358" s="5"/>
      <c r="AL358" s="3"/>
      <c r="AM358" s="34"/>
      <c r="AR358" s="5"/>
      <c r="AS358" s="5"/>
      <c r="AT358" s="3"/>
      <c r="AU358" s="34"/>
      <c r="AZ358" s="5"/>
      <c r="BA358" s="5"/>
      <c r="BB358" s="3"/>
      <c r="BC358" s="34"/>
      <c r="BH358" s="5"/>
      <c r="BI358" s="5"/>
      <c r="BJ358" s="3"/>
      <c r="BK358" s="34"/>
      <c r="BP358" s="5"/>
      <c r="BQ358" s="5"/>
      <c r="BR358" s="3"/>
      <c r="BS358" s="34"/>
      <c r="BX358" s="5"/>
      <c r="BY358" s="5"/>
      <c r="BZ358" s="3"/>
      <c r="CA358" s="34"/>
      <c r="CF358" s="5"/>
      <c r="CH358" s="3"/>
      <c r="CI358" s="34"/>
      <c r="CN358" s="5"/>
      <c r="CO358" s="5"/>
      <c r="CP358" s="3"/>
      <c r="CQ358" s="34"/>
      <c r="CV358" s="5"/>
      <c r="CW358" s="5"/>
      <c r="CX358" s="3"/>
      <c r="CY358" s="34"/>
      <c r="DD358" s="5"/>
      <c r="DE358" s="5"/>
      <c r="DF358" s="3"/>
      <c r="DG358" s="34"/>
      <c r="DL358" s="5"/>
      <c r="DM358" s="5"/>
      <c r="DN358" s="3"/>
      <c r="DO358" s="34"/>
      <c r="DT358" s="5"/>
      <c r="DU358" s="5"/>
      <c r="DV358" s="3"/>
      <c r="DW358" s="34"/>
      <c r="EB358" s="5"/>
      <c r="EC358" s="5"/>
      <c r="ED358" s="3"/>
      <c r="EE358" s="34"/>
      <c r="EJ358" s="5"/>
      <c r="EK358" s="5"/>
      <c r="EL358" s="3"/>
      <c r="EM358" s="34"/>
      <c r="ER358" s="5"/>
      <c r="ES358" s="5"/>
      <c r="ET358" s="3"/>
      <c r="EU358" s="34"/>
      <c r="EZ358" s="5"/>
      <c r="FA358" s="5"/>
      <c r="FB358" s="3"/>
      <c r="FC358" s="34"/>
      <c r="FH358" s="5"/>
      <c r="FJ358" s="3"/>
      <c r="FK358" s="34"/>
      <c r="FP358" s="5"/>
      <c r="FQ358" s="5"/>
      <c r="FR358" s="3"/>
      <c r="FS358" s="34"/>
      <c r="FX358" s="5"/>
      <c r="FY358" s="5"/>
      <c r="FZ358" s="3"/>
      <c r="GA358" s="34"/>
      <c r="GF358" s="5"/>
      <c r="GG358" s="5"/>
      <c r="GH358" s="3"/>
      <c r="GI358" s="34"/>
      <c r="GN358" s="5"/>
      <c r="GO358" s="5"/>
      <c r="GP358" s="3"/>
      <c r="GQ358" s="34"/>
      <c r="GV358" s="5"/>
      <c r="GW358" s="5"/>
      <c r="GX358" s="3"/>
      <c r="GY358" s="34"/>
      <c r="HD358" s="5"/>
      <c r="HE358" s="5"/>
      <c r="HF358" s="3"/>
      <c r="HG358" s="34"/>
      <c r="HL358" s="5"/>
      <c r="HM358" s="5"/>
      <c r="HN358" s="3"/>
      <c r="HO358" s="34"/>
      <c r="HT358" s="5"/>
      <c r="HU358" s="5"/>
      <c r="HV358" s="3"/>
      <c r="HW358" s="34"/>
      <c r="IB358" s="5"/>
      <c r="IC358" s="5"/>
      <c r="ID358" s="3"/>
      <c r="IE358" s="34"/>
      <c r="IJ358" s="5"/>
    </row>
    <row r="359" spans="6:244" s="1" customFormat="1" ht="13.5">
      <c r="F359" s="3"/>
      <c r="G359" s="34"/>
      <c r="L359" s="5"/>
      <c r="M359" s="5"/>
      <c r="N359" s="3"/>
      <c r="O359" s="34"/>
      <c r="T359" s="5"/>
      <c r="U359" s="5"/>
      <c r="V359" s="3"/>
      <c r="W359" s="34"/>
      <c r="AB359" s="5"/>
      <c r="AC359" s="5"/>
      <c r="AD359" s="3"/>
      <c r="AE359" s="34"/>
      <c r="AJ359" s="5"/>
      <c r="AK359" s="5"/>
      <c r="AL359" s="3"/>
      <c r="AM359" s="34"/>
      <c r="AR359" s="5"/>
      <c r="AS359" s="5"/>
      <c r="AT359" s="3"/>
      <c r="AU359" s="34"/>
      <c r="AZ359" s="5"/>
      <c r="BA359" s="5"/>
      <c r="BB359" s="3"/>
      <c r="BC359" s="34"/>
      <c r="BH359" s="5"/>
      <c r="BI359" s="5"/>
      <c r="BJ359" s="3"/>
      <c r="BK359" s="34"/>
      <c r="BP359" s="5"/>
      <c r="BQ359" s="5"/>
      <c r="BR359" s="3"/>
      <c r="BS359" s="34"/>
      <c r="BX359" s="5"/>
      <c r="BY359" s="5"/>
      <c r="BZ359" s="3"/>
      <c r="CA359" s="34"/>
      <c r="CF359" s="5"/>
      <c r="CH359" s="3"/>
      <c r="CI359" s="34"/>
      <c r="CN359" s="5"/>
      <c r="CO359" s="5"/>
      <c r="CP359" s="3"/>
      <c r="CQ359" s="34"/>
      <c r="CV359" s="5"/>
      <c r="CW359" s="5"/>
      <c r="CX359" s="3"/>
      <c r="CY359" s="34"/>
      <c r="DD359" s="5"/>
      <c r="DE359" s="5"/>
      <c r="DF359" s="3"/>
      <c r="DG359" s="34"/>
      <c r="DL359" s="5"/>
      <c r="DM359" s="5"/>
      <c r="DN359" s="3"/>
      <c r="DO359" s="34"/>
      <c r="DT359" s="5"/>
      <c r="DU359" s="5"/>
      <c r="DV359" s="3"/>
      <c r="DW359" s="34"/>
      <c r="EB359" s="5"/>
      <c r="EC359" s="5"/>
      <c r="ED359" s="3"/>
      <c r="EE359" s="34"/>
      <c r="EJ359" s="5"/>
      <c r="EK359" s="5"/>
      <c r="EL359" s="3"/>
      <c r="EM359" s="34"/>
      <c r="ER359" s="5"/>
      <c r="ES359" s="5"/>
      <c r="ET359" s="3"/>
      <c r="EU359" s="34"/>
      <c r="EZ359" s="5"/>
      <c r="FA359" s="5"/>
      <c r="FB359" s="3"/>
      <c r="FC359" s="34"/>
      <c r="FH359" s="5"/>
      <c r="FJ359" s="3"/>
      <c r="FK359" s="34"/>
      <c r="FP359" s="5"/>
      <c r="FQ359" s="5"/>
      <c r="FR359" s="3"/>
      <c r="FS359" s="34"/>
      <c r="FX359" s="5"/>
      <c r="FY359" s="5"/>
      <c r="FZ359" s="3"/>
      <c r="GA359" s="34"/>
      <c r="GF359" s="5"/>
      <c r="GG359" s="5"/>
      <c r="GH359" s="3"/>
      <c r="GI359" s="34"/>
      <c r="GN359" s="5"/>
      <c r="GO359" s="5"/>
      <c r="GP359" s="3"/>
      <c r="GQ359" s="34"/>
      <c r="GV359" s="5"/>
      <c r="GW359" s="5"/>
      <c r="GX359" s="3"/>
      <c r="GY359" s="34"/>
      <c r="HD359" s="5"/>
      <c r="HE359" s="5"/>
      <c r="HF359" s="3"/>
      <c r="HG359" s="34"/>
      <c r="HL359" s="5"/>
      <c r="HM359" s="5"/>
      <c r="HN359" s="3"/>
      <c r="HO359" s="34"/>
      <c r="HT359" s="5"/>
      <c r="HU359" s="5"/>
      <c r="HV359" s="3"/>
      <c r="HW359" s="34"/>
      <c r="IB359" s="5"/>
      <c r="IC359" s="5"/>
      <c r="ID359" s="3"/>
      <c r="IE359" s="34"/>
      <c r="IJ359" s="5"/>
    </row>
    <row r="360" spans="6:244" s="1" customFormat="1" ht="13.5">
      <c r="F360" s="3"/>
      <c r="G360" s="34"/>
      <c r="L360" s="5"/>
      <c r="M360" s="5"/>
      <c r="N360" s="3"/>
      <c r="O360" s="34"/>
      <c r="T360" s="5"/>
      <c r="U360" s="5"/>
      <c r="V360" s="3"/>
      <c r="W360" s="34"/>
      <c r="AB360" s="5"/>
      <c r="AC360" s="5"/>
      <c r="AD360" s="3"/>
      <c r="AE360" s="34"/>
      <c r="AJ360" s="5"/>
      <c r="AK360" s="5"/>
      <c r="AL360" s="3"/>
      <c r="AM360" s="34"/>
      <c r="AR360" s="5"/>
      <c r="AS360" s="5"/>
      <c r="AT360" s="3"/>
      <c r="AU360" s="34"/>
      <c r="AZ360" s="5"/>
      <c r="BA360" s="5"/>
      <c r="BB360" s="3"/>
      <c r="BC360" s="34"/>
      <c r="BH360" s="5"/>
      <c r="BI360" s="5"/>
      <c r="BJ360" s="3"/>
      <c r="BK360" s="34"/>
      <c r="BP360" s="5"/>
      <c r="BQ360" s="5"/>
      <c r="BR360" s="3"/>
      <c r="BS360" s="34"/>
      <c r="BX360" s="5"/>
      <c r="BY360" s="5"/>
      <c r="BZ360" s="3"/>
      <c r="CA360" s="34"/>
      <c r="CF360" s="5"/>
      <c r="CH360" s="3"/>
      <c r="CI360" s="34"/>
      <c r="CN360" s="5"/>
      <c r="CO360" s="5"/>
      <c r="CP360" s="3"/>
      <c r="CQ360" s="34"/>
      <c r="CV360" s="5"/>
      <c r="CW360" s="5"/>
      <c r="CX360" s="3"/>
      <c r="CY360" s="34"/>
      <c r="DD360" s="5"/>
      <c r="DE360" s="5"/>
      <c r="DF360" s="3"/>
      <c r="DG360" s="34"/>
      <c r="DL360" s="5"/>
      <c r="DM360" s="5"/>
      <c r="DN360" s="3"/>
      <c r="DO360" s="34"/>
      <c r="DT360" s="5"/>
      <c r="DU360" s="5"/>
      <c r="DV360" s="3"/>
      <c r="DW360" s="34"/>
      <c r="EB360" s="5"/>
      <c r="EC360" s="5"/>
      <c r="ED360" s="3"/>
      <c r="EE360" s="34"/>
      <c r="EJ360" s="5"/>
      <c r="EK360" s="5"/>
      <c r="EL360" s="3"/>
      <c r="EM360" s="34"/>
      <c r="ER360" s="5"/>
      <c r="ES360" s="5"/>
      <c r="ET360" s="3"/>
      <c r="EU360" s="34"/>
      <c r="EZ360" s="5"/>
      <c r="FA360" s="5"/>
      <c r="FB360" s="3"/>
      <c r="FC360" s="34"/>
      <c r="FH360" s="5"/>
      <c r="FJ360" s="3"/>
      <c r="FK360" s="34"/>
      <c r="FP360" s="5"/>
      <c r="FQ360" s="5"/>
      <c r="FR360" s="3"/>
      <c r="FS360" s="34"/>
      <c r="FX360" s="5"/>
      <c r="FY360" s="5"/>
      <c r="FZ360" s="3"/>
      <c r="GA360" s="34"/>
      <c r="GF360" s="5"/>
      <c r="GG360" s="5"/>
      <c r="GH360" s="3"/>
      <c r="GI360" s="34"/>
      <c r="GN360" s="5"/>
      <c r="GO360" s="5"/>
      <c r="GP360" s="3"/>
      <c r="GQ360" s="34"/>
      <c r="GV360" s="5"/>
      <c r="GW360" s="5"/>
      <c r="GX360" s="3"/>
      <c r="GY360" s="34"/>
      <c r="HD360" s="5"/>
      <c r="HE360" s="5"/>
      <c r="HF360" s="3"/>
      <c r="HG360" s="34"/>
      <c r="HL360" s="5"/>
      <c r="HM360" s="5"/>
      <c r="HN360" s="3"/>
      <c r="HO360" s="34"/>
      <c r="HT360" s="5"/>
      <c r="HU360" s="5"/>
      <c r="HV360" s="3"/>
      <c r="HW360" s="34"/>
      <c r="IB360" s="5"/>
      <c r="IC360" s="5"/>
      <c r="ID360" s="3"/>
      <c r="IE360" s="34"/>
      <c r="IJ360" s="5"/>
    </row>
    <row r="361" spans="6:244" s="1" customFormat="1" ht="13.5">
      <c r="F361" s="3"/>
      <c r="G361" s="34"/>
      <c r="L361" s="5"/>
      <c r="M361" s="5"/>
      <c r="N361" s="3"/>
      <c r="O361" s="34"/>
      <c r="T361" s="5"/>
      <c r="U361" s="5"/>
      <c r="V361" s="3"/>
      <c r="W361" s="34"/>
      <c r="AB361" s="5"/>
      <c r="AC361" s="5"/>
      <c r="AD361" s="3"/>
      <c r="AE361" s="34"/>
      <c r="AJ361" s="5"/>
      <c r="AK361" s="5"/>
      <c r="AL361" s="3"/>
      <c r="AM361" s="34"/>
      <c r="AR361" s="5"/>
      <c r="AS361" s="5"/>
      <c r="AT361" s="3"/>
      <c r="AU361" s="34"/>
      <c r="AZ361" s="5"/>
      <c r="BA361" s="5"/>
      <c r="BB361" s="3"/>
      <c r="BC361" s="34"/>
      <c r="BH361" s="5"/>
      <c r="BI361" s="5"/>
      <c r="BJ361" s="3"/>
      <c r="BK361" s="34"/>
      <c r="BP361" s="5"/>
      <c r="BQ361" s="5"/>
      <c r="BR361" s="3"/>
      <c r="BS361" s="34"/>
      <c r="BX361" s="5"/>
      <c r="BY361" s="5"/>
      <c r="BZ361" s="3"/>
      <c r="CA361" s="34"/>
      <c r="CF361" s="5"/>
      <c r="CH361" s="3"/>
      <c r="CI361" s="34"/>
      <c r="CN361" s="5"/>
      <c r="CO361" s="5"/>
      <c r="CP361" s="3"/>
      <c r="CQ361" s="34"/>
      <c r="CV361" s="5"/>
      <c r="CW361" s="5"/>
      <c r="CX361" s="3"/>
      <c r="CY361" s="34"/>
      <c r="DD361" s="5"/>
      <c r="DE361" s="5"/>
      <c r="DF361" s="3"/>
      <c r="DG361" s="34"/>
      <c r="DL361" s="5"/>
      <c r="DM361" s="5"/>
      <c r="DN361" s="3"/>
      <c r="DO361" s="34"/>
      <c r="DT361" s="5"/>
      <c r="DU361" s="5"/>
      <c r="DV361" s="3"/>
      <c r="DW361" s="34"/>
      <c r="EB361" s="5"/>
      <c r="EC361" s="5"/>
      <c r="ED361" s="3"/>
      <c r="EE361" s="34"/>
      <c r="EJ361" s="5"/>
      <c r="EK361" s="5"/>
      <c r="EL361" s="3"/>
      <c r="EM361" s="34"/>
      <c r="ER361" s="5"/>
      <c r="ES361" s="5"/>
      <c r="ET361" s="3"/>
      <c r="EU361" s="34"/>
      <c r="EZ361" s="5"/>
      <c r="FA361" s="5"/>
      <c r="FB361" s="3"/>
      <c r="FC361" s="34"/>
      <c r="FH361" s="5"/>
      <c r="FJ361" s="3"/>
      <c r="FK361" s="34"/>
      <c r="FP361" s="5"/>
      <c r="FQ361" s="5"/>
      <c r="FR361" s="3"/>
      <c r="FS361" s="34"/>
      <c r="FX361" s="5"/>
      <c r="FY361" s="5"/>
      <c r="FZ361" s="3"/>
      <c r="GA361" s="34"/>
      <c r="GF361" s="5"/>
      <c r="GG361" s="5"/>
      <c r="GH361" s="3"/>
      <c r="GI361" s="34"/>
      <c r="GN361" s="5"/>
      <c r="GO361" s="5"/>
      <c r="GP361" s="3"/>
      <c r="GQ361" s="34"/>
      <c r="GV361" s="5"/>
      <c r="GW361" s="5"/>
      <c r="GX361" s="3"/>
      <c r="GY361" s="34"/>
      <c r="HD361" s="5"/>
      <c r="HE361" s="5"/>
      <c r="HF361" s="3"/>
      <c r="HG361" s="34"/>
      <c r="HL361" s="5"/>
      <c r="HM361" s="5"/>
      <c r="HN361" s="3"/>
      <c r="HO361" s="34"/>
      <c r="HT361" s="5"/>
      <c r="HU361" s="5"/>
      <c r="HV361" s="3"/>
      <c r="HW361" s="34"/>
      <c r="IB361" s="5"/>
      <c r="IC361" s="5"/>
      <c r="ID361" s="3"/>
      <c r="IE361" s="34"/>
      <c r="IJ361" s="5"/>
    </row>
    <row r="362" spans="6:244" s="1" customFormat="1" ht="13.5">
      <c r="F362" s="3"/>
      <c r="G362" s="34"/>
      <c r="L362" s="5"/>
      <c r="M362" s="5"/>
      <c r="N362" s="3"/>
      <c r="O362" s="34"/>
      <c r="T362" s="5"/>
      <c r="U362" s="5"/>
      <c r="V362" s="3"/>
      <c r="W362" s="34"/>
      <c r="AB362" s="5"/>
      <c r="AC362" s="5"/>
      <c r="AD362" s="3"/>
      <c r="AE362" s="34"/>
      <c r="AJ362" s="5"/>
      <c r="AK362" s="5"/>
      <c r="AL362" s="3"/>
      <c r="AM362" s="34"/>
      <c r="AR362" s="5"/>
      <c r="AS362" s="5"/>
      <c r="AT362" s="3"/>
      <c r="AU362" s="34"/>
      <c r="AZ362" s="5"/>
      <c r="BA362" s="5"/>
      <c r="BB362" s="3"/>
      <c r="BC362" s="34"/>
      <c r="BH362" s="5"/>
      <c r="BI362" s="5"/>
      <c r="BJ362" s="3"/>
      <c r="BK362" s="34"/>
      <c r="BP362" s="5"/>
      <c r="BQ362" s="5"/>
      <c r="BR362" s="3"/>
      <c r="BS362" s="34"/>
      <c r="BX362" s="5"/>
      <c r="BY362" s="5"/>
      <c r="BZ362" s="3"/>
      <c r="CA362" s="34"/>
      <c r="CF362" s="5"/>
      <c r="CH362" s="3"/>
      <c r="CI362" s="34"/>
      <c r="CN362" s="5"/>
      <c r="CO362" s="5"/>
      <c r="CP362" s="3"/>
      <c r="CQ362" s="34"/>
      <c r="CV362" s="5"/>
      <c r="CW362" s="5"/>
      <c r="CX362" s="3"/>
      <c r="CY362" s="34"/>
      <c r="DD362" s="5"/>
      <c r="DE362" s="5"/>
      <c r="DF362" s="3"/>
      <c r="DG362" s="34"/>
      <c r="DL362" s="5"/>
      <c r="DM362" s="5"/>
      <c r="DN362" s="3"/>
      <c r="DO362" s="34"/>
      <c r="DT362" s="5"/>
      <c r="DU362" s="5"/>
      <c r="DV362" s="3"/>
      <c r="DW362" s="34"/>
      <c r="EB362" s="5"/>
      <c r="EC362" s="5"/>
      <c r="ED362" s="3"/>
      <c r="EE362" s="34"/>
      <c r="EJ362" s="5"/>
      <c r="EK362" s="5"/>
      <c r="EL362" s="3"/>
      <c r="EM362" s="34"/>
      <c r="ER362" s="5"/>
      <c r="ES362" s="5"/>
      <c r="ET362" s="3"/>
      <c r="EU362" s="34"/>
      <c r="EZ362" s="5"/>
      <c r="FA362" s="5"/>
      <c r="FB362" s="3"/>
      <c r="FC362" s="34"/>
      <c r="FH362" s="5"/>
      <c r="FJ362" s="3"/>
      <c r="FK362" s="34"/>
      <c r="FP362" s="5"/>
      <c r="FQ362" s="5"/>
      <c r="FR362" s="3"/>
      <c r="FS362" s="34"/>
      <c r="FX362" s="5"/>
      <c r="FY362" s="5"/>
      <c r="FZ362" s="3"/>
      <c r="GA362" s="34"/>
      <c r="GF362" s="5"/>
      <c r="GG362" s="5"/>
      <c r="GH362" s="3"/>
      <c r="GI362" s="34"/>
      <c r="GN362" s="5"/>
      <c r="GO362" s="5"/>
      <c r="GP362" s="3"/>
      <c r="GQ362" s="34"/>
      <c r="GV362" s="5"/>
      <c r="GW362" s="5"/>
      <c r="GX362" s="3"/>
      <c r="GY362" s="34"/>
      <c r="HD362" s="5"/>
      <c r="HE362" s="5"/>
      <c r="HF362" s="3"/>
      <c r="HG362" s="34"/>
      <c r="HL362" s="5"/>
      <c r="HM362" s="5"/>
      <c r="HN362" s="3"/>
      <c r="HO362" s="34"/>
      <c r="HT362" s="5"/>
      <c r="HU362" s="5"/>
      <c r="HV362" s="3"/>
      <c r="HW362" s="34"/>
      <c r="IB362" s="5"/>
      <c r="IC362" s="5"/>
      <c r="ID362" s="3"/>
      <c r="IE362" s="34"/>
      <c r="IJ362" s="5"/>
    </row>
    <row r="363" spans="6:244" s="1" customFormat="1" ht="13.5">
      <c r="F363" s="3"/>
      <c r="G363" s="34"/>
      <c r="L363" s="5"/>
      <c r="M363" s="5"/>
      <c r="N363" s="3"/>
      <c r="O363" s="34"/>
      <c r="T363" s="5"/>
      <c r="U363" s="5"/>
      <c r="V363" s="3"/>
      <c r="W363" s="34"/>
      <c r="AB363" s="5"/>
      <c r="AC363" s="5"/>
      <c r="AD363" s="3"/>
      <c r="AE363" s="34"/>
      <c r="AJ363" s="5"/>
      <c r="AK363" s="5"/>
      <c r="AL363" s="3"/>
      <c r="AM363" s="34"/>
      <c r="AR363" s="5"/>
      <c r="AS363" s="5"/>
      <c r="AT363" s="3"/>
      <c r="AU363" s="34"/>
      <c r="AZ363" s="5"/>
      <c r="BA363" s="5"/>
      <c r="BB363" s="3"/>
      <c r="BC363" s="34"/>
      <c r="BH363" s="5"/>
      <c r="BI363" s="5"/>
      <c r="BJ363" s="3"/>
      <c r="BK363" s="34"/>
      <c r="BP363" s="5"/>
      <c r="BQ363" s="5"/>
      <c r="BR363" s="3"/>
      <c r="BS363" s="34"/>
      <c r="BX363" s="5"/>
      <c r="BY363" s="5"/>
      <c r="BZ363" s="3"/>
      <c r="CA363" s="34"/>
      <c r="CF363" s="5"/>
      <c r="CH363" s="3"/>
      <c r="CI363" s="34"/>
      <c r="CN363" s="5"/>
      <c r="CO363" s="5"/>
      <c r="CP363" s="3"/>
      <c r="CQ363" s="34"/>
      <c r="CV363" s="5"/>
      <c r="CW363" s="5"/>
      <c r="CX363" s="3"/>
      <c r="CY363" s="34"/>
      <c r="DD363" s="5"/>
      <c r="DE363" s="5"/>
      <c r="DF363" s="3"/>
      <c r="DG363" s="34"/>
      <c r="DL363" s="5"/>
      <c r="DM363" s="5"/>
      <c r="DN363" s="3"/>
      <c r="DO363" s="34"/>
      <c r="DT363" s="5"/>
      <c r="DU363" s="5"/>
      <c r="DV363" s="3"/>
      <c r="DW363" s="34"/>
      <c r="EB363" s="5"/>
      <c r="EC363" s="5"/>
      <c r="ED363" s="3"/>
      <c r="EE363" s="34"/>
      <c r="EJ363" s="5"/>
      <c r="EK363" s="5"/>
      <c r="EL363" s="3"/>
      <c r="EM363" s="34"/>
      <c r="ER363" s="5"/>
      <c r="ES363" s="5"/>
      <c r="ET363" s="3"/>
      <c r="EU363" s="34"/>
      <c r="EZ363" s="5"/>
      <c r="FA363" s="5"/>
      <c r="FB363" s="3"/>
      <c r="FC363" s="34"/>
      <c r="FH363" s="5"/>
      <c r="FJ363" s="3"/>
      <c r="FK363" s="34"/>
      <c r="FP363" s="5"/>
      <c r="FQ363" s="5"/>
      <c r="FR363" s="3"/>
      <c r="FS363" s="34"/>
      <c r="FX363" s="5"/>
      <c r="FY363" s="5"/>
      <c r="FZ363" s="3"/>
      <c r="GA363" s="34"/>
      <c r="GF363" s="5"/>
      <c r="GG363" s="5"/>
      <c r="GH363" s="3"/>
      <c r="GI363" s="34"/>
      <c r="GN363" s="5"/>
      <c r="GO363" s="5"/>
      <c r="GP363" s="3"/>
      <c r="GQ363" s="34"/>
      <c r="GV363" s="5"/>
      <c r="GW363" s="5"/>
      <c r="GX363" s="3"/>
      <c r="GY363" s="34"/>
      <c r="HD363" s="5"/>
      <c r="HE363" s="5"/>
      <c r="HF363" s="3"/>
      <c r="HG363" s="34"/>
      <c r="HL363" s="5"/>
      <c r="HM363" s="5"/>
      <c r="HN363" s="3"/>
      <c r="HO363" s="34"/>
      <c r="HT363" s="5"/>
      <c r="HU363" s="5"/>
      <c r="HV363" s="3"/>
      <c r="HW363" s="34"/>
      <c r="IB363" s="5"/>
      <c r="IC363" s="5"/>
      <c r="ID363" s="3"/>
      <c r="IE363" s="34"/>
      <c r="IJ363" s="5"/>
    </row>
    <row r="364" spans="6:244" s="1" customFormat="1" ht="13.5">
      <c r="F364" s="3"/>
      <c r="G364" s="34"/>
      <c r="L364" s="5"/>
      <c r="M364" s="5"/>
      <c r="N364" s="3"/>
      <c r="O364" s="34"/>
      <c r="T364" s="5"/>
      <c r="U364" s="5"/>
      <c r="V364" s="3"/>
      <c r="W364" s="34"/>
      <c r="AB364" s="5"/>
      <c r="AC364" s="5"/>
      <c r="AD364" s="3"/>
      <c r="AE364" s="34"/>
      <c r="AJ364" s="5"/>
      <c r="AK364" s="5"/>
      <c r="AL364" s="3"/>
      <c r="AM364" s="34"/>
      <c r="AR364" s="5"/>
      <c r="AS364" s="5"/>
      <c r="AT364" s="3"/>
      <c r="AU364" s="34"/>
      <c r="AZ364" s="5"/>
      <c r="BA364" s="5"/>
      <c r="BB364" s="3"/>
      <c r="BC364" s="34"/>
      <c r="BH364" s="5"/>
      <c r="BI364" s="5"/>
      <c r="BJ364" s="3"/>
      <c r="BK364" s="34"/>
      <c r="BP364" s="5"/>
      <c r="BQ364" s="5"/>
      <c r="BR364" s="3"/>
      <c r="BS364" s="34"/>
      <c r="BX364" s="5"/>
      <c r="BY364" s="5"/>
      <c r="BZ364" s="3"/>
      <c r="CA364" s="34"/>
      <c r="CF364" s="5"/>
      <c r="CH364" s="3"/>
      <c r="CI364" s="34"/>
      <c r="CN364" s="5"/>
      <c r="CO364" s="5"/>
      <c r="CP364" s="3"/>
      <c r="CQ364" s="34"/>
      <c r="CV364" s="5"/>
      <c r="CW364" s="5"/>
      <c r="CX364" s="3"/>
      <c r="CY364" s="34"/>
      <c r="DD364" s="5"/>
      <c r="DE364" s="5"/>
      <c r="DF364" s="3"/>
      <c r="DG364" s="34"/>
      <c r="DL364" s="5"/>
      <c r="DM364" s="5"/>
      <c r="DN364" s="3"/>
      <c r="DO364" s="34"/>
      <c r="DT364" s="5"/>
      <c r="DU364" s="5"/>
      <c r="DV364" s="3"/>
      <c r="DW364" s="34"/>
      <c r="EB364" s="5"/>
      <c r="EC364" s="5"/>
      <c r="ED364" s="3"/>
      <c r="EE364" s="34"/>
      <c r="EJ364" s="5"/>
      <c r="EK364" s="5"/>
      <c r="EL364" s="3"/>
      <c r="EM364" s="34"/>
      <c r="ER364" s="5"/>
      <c r="ES364" s="5"/>
      <c r="ET364" s="3"/>
      <c r="EU364" s="34"/>
      <c r="EZ364" s="5"/>
      <c r="FA364" s="5"/>
      <c r="FB364" s="3"/>
      <c r="FC364" s="34"/>
      <c r="FH364" s="5"/>
      <c r="FJ364" s="3"/>
      <c r="FK364" s="34"/>
      <c r="FP364" s="5"/>
      <c r="FQ364" s="5"/>
      <c r="FR364" s="3"/>
      <c r="FS364" s="34"/>
      <c r="FX364" s="5"/>
      <c r="FY364" s="5"/>
      <c r="FZ364" s="3"/>
      <c r="GA364" s="34"/>
      <c r="GF364" s="5"/>
      <c r="GG364" s="5"/>
      <c r="GH364" s="3"/>
      <c r="GI364" s="34"/>
      <c r="GN364" s="5"/>
      <c r="GO364" s="5"/>
      <c r="GP364" s="3"/>
      <c r="GQ364" s="34"/>
      <c r="GV364" s="5"/>
      <c r="GW364" s="5"/>
      <c r="GX364" s="3"/>
      <c r="GY364" s="34"/>
      <c r="HD364" s="5"/>
      <c r="HE364" s="5"/>
      <c r="HF364" s="3"/>
      <c r="HG364" s="34"/>
      <c r="HL364" s="5"/>
      <c r="HM364" s="5"/>
      <c r="HN364" s="3"/>
      <c r="HO364" s="34"/>
      <c r="HT364" s="5"/>
      <c r="HU364" s="5"/>
      <c r="HV364" s="3"/>
      <c r="HW364" s="34"/>
      <c r="IB364" s="5"/>
      <c r="IC364" s="5"/>
      <c r="ID364" s="3"/>
      <c r="IE364" s="34"/>
      <c r="IJ364" s="5"/>
    </row>
    <row r="365" spans="6:244" s="1" customFormat="1" ht="13.5">
      <c r="F365" s="3"/>
      <c r="G365" s="34"/>
      <c r="L365" s="5"/>
      <c r="M365" s="5"/>
      <c r="N365" s="3"/>
      <c r="O365" s="34"/>
      <c r="T365" s="5"/>
      <c r="U365" s="5"/>
      <c r="V365" s="3"/>
      <c r="W365" s="34"/>
      <c r="AB365" s="5"/>
      <c r="AC365" s="5"/>
      <c r="AD365" s="3"/>
      <c r="AE365" s="34"/>
      <c r="AJ365" s="5"/>
      <c r="AK365" s="5"/>
      <c r="AL365" s="3"/>
      <c r="AM365" s="34"/>
      <c r="AR365" s="5"/>
      <c r="AS365" s="5"/>
      <c r="AT365" s="3"/>
      <c r="AU365" s="34"/>
      <c r="AZ365" s="5"/>
      <c r="BA365" s="5"/>
      <c r="BB365" s="3"/>
      <c r="BC365" s="34"/>
      <c r="BH365" s="5"/>
      <c r="BI365" s="5"/>
      <c r="BJ365" s="3"/>
      <c r="BK365" s="34"/>
      <c r="BP365" s="5"/>
      <c r="BQ365" s="5"/>
      <c r="BR365" s="3"/>
      <c r="BS365" s="34"/>
      <c r="BX365" s="5"/>
      <c r="BY365" s="5"/>
      <c r="BZ365" s="3"/>
      <c r="CA365" s="34"/>
      <c r="CF365" s="5"/>
      <c r="CH365" s="3"/>
      <c r="CI365" s="34"/>
      <c r="CN365" s="5"/>
      <c r="CO365" s="5"/>
      <c r="CP365" s="3"/>
      <c r="CQ365" s="34"/>
      <c r="CV365" s="5"/>
      <c r="CW365" s="5"/>
      <c r="CX365" s="3"/>
      <c r="CY365" s="34"/>
      <c r="DD365" s="5"/>
      <c r="DE365" s="5"/>
      <c r="DF365" s="3"/>
      <c r="DG365" s="34"/>
      <c r="DL365" s="5"/>
      <c r="DM365" s="5"/>
      <c r="DN365" s="3"/>
      <c r="DO365" s="34"/>
      <c r="DT365" s="5"/>
      <c r="DU365" s="5"/>
      <c r="DV365" s="3"/>
      <c r="DW365" s="34"/>
      <c r="EB365" s="5"/>
      <c r="EC365" s="5"/>
      <c r="ED365" s="3"/>
      <c r="EE365" s="34"/>
      <c r="EJ365" s="5"/>
      <c r="EK365" s="5"/>
      <c r="EL365" s="3"/>
      <c r="EM365" s="34"/>
      <c r="ER365" s="5"/>
      <c r="ES365" s="5"/>
      <c r="ET365" s="3"/>
      <c r="EU365" s="34"/>
      <c r="EZ365" s="5"/>
      <c r="FA365" s="5"/>
      <c r="FB365" s="3"/>
      <c r="FC365" s="34"/>
      <c r="FH365" s="5"/>
      <c r="FJ365" s="3"/>
      <c r="FK365" s="34"/>
      <c r="FP365" s="5"/>
      <c r="FQ365" s="5"/>
      <c r="FR365" s="3"/>
      <c r="FS365" s="34"/>
      <c r="FX365" s="5"/>
      <c r="FY365" s="5"/>
      <c r="FZ365" s="3"/>
      <c r="GA365" s="34"/>
      <c r="GF365" s="5"/>
      <c r="GG365" s="5"/>
      <c r="GH365" s="3"/>
      <c r="GI365" s="34"/>
      <c r="GN365" s="5"/>
      <c r="GO365" s="5"/>
      <c r="GP365" s="3"/>
      <c r="GQ365" s="34"/>
      <c r="GV365" s="5"/>
      <c r="GW365" s="5"/>
      <c r="GX365" s="3"/>
      <c r="GY365" s="34"/>
      <c r="HD365" s="5"/>
      <c r="HE365" s="5"/>
      <c r="HF365" s="3"/>
      <c r="HG365" s="34"/>
      <c r="HL365" s="5"/>
      <c r="HM365" s="5"/>
      <c r="HN365" s="3"/>
      <c r="HO365" s="34"/>
      <c r="HT365" s="5"/>
      <c r="HU365" s="5"/>
      <c r="HV365" s="3"/>
      <c r="HW365" s="34"/>
      <c r="IB365" s="5"/>
      <c r="IC365" s="5"/>
      <c r="ID365" s="3"/>
      <c r="IE365" s="34"/>
      <c r="IJ365" s="5"/>
    </row>
    <row r="366" spans="6:244" s="1" customFormat="1" ht="13.5">
      <c r="F366" s="3"/>
      <c r="G366" s="34"/>
      <c r="L366" s="5"/>
      <c r="M366" s="5"/>
      <c r="N366" s="3"/>
      <c r="O366" s="34"/>
      <c r="T366" s="5"/>
      <c r="U366" s="5"/>
      <c r="V366" s="3"/>
      <c r="W366" s="34"/>
      <c r="AB366" s="5"/>
      <c r="AC366" s="5"/>
      <c r="AD366" s="3"/>
      <c r="AE366" s="34"/>
      <c r="AJ366" s="5"/>
      <c r="AK366" s="5"/>
      <c r="AL366" s="3"/>
      <c r="AM366" s="34"/>
      <c r="AR366" s="5"/>
      <c r="AS366" s="5"/>
      <c r="AT366" s="3"/>
      <c r="AU366" s="34"/>
      <c r="AZ366" s="5"/>
      <c r="BA366" s="5"/>
      <c r="BB366" s="3"/>
      <c r="BC366" s="34"/>
      <c r="BH366" s="5"/>
      <c r="BI366" s="5"/>
      <c r="BJ366" s="3"/>
      <c r="BK366" s="34"/>
      <c r="BP366" s="5"/>
      <c r="BQ366" s="5"/>
      <c r="BR366" s="3"/>
      <c r="BS366" s="34"/>
      <c r="BX366" s="5"/>
      <c r="BY366" s="5"/>
      <c r="BZ366" s="3"/>
      <c r="CA366" s="34"/>
      <c r="CF366" s="5"/>
      <c r="CH366" s="3"/>
      <c r="CI366" s="34"/>
      <c r="CN366" s="5"/>
      <c r="CO366" s="5"/>
      <c r="CP366" s="3"/>
      <c r="CQ366" s="34"/>
      <c r="CV366" s="5"/>
      <c r="CW366" s="5"/>
      <c r="CX366" s="3"/>
      <c r="CY366" s="34"/>
      <c r="DD366" s="5"/>
      <c r="DE366" s="5"/>
      <c r="DF366" s="3"/>
      <c r="DG366" s="34"/>
      <c r="DL366" s="5"/>
      <c r="DM366" s="5"/>
      <c r="DN366" s="3"/>
      <c r="DO366" s="34"/>
      <c r="DT366" s="5"/>
      <c r="DU366" s="5"/>
      <c r="DV366" s="3"/>
      <c r="DW366" s="34"/>
      <c r="EB366" s="5"/>
      <c r="EC366" s="5"/>
      <c r="ED366" s="3"/>
      <c r="EE366" s="34"/>
      <c r="EJ366" s="5"/>
      <c r="EK366" s="5"/>
      <c r="EL366" s="3"/>
      <c r="EM366" s="34"/>
      <c r="ER366" s="5"/>
      <c r="ES366" s="5"/>
      <c r="ET366" s="3"/>
      <c r="EU366" s="34"/>
      <c r="EZ366" s="5"/>
      <c r="FA366" s="5"/>
      <c r="FB366" s="3"/>
      <c r="FC366" s="34"/>
      <c r="FH366" s="5"/>
      <c r="FJ366" s="3"/>
      <c r="FK366" s="34"/>
      <c r="FP366" s="5"/>
      <c r="FQ366" s="5"/>
      <c r="FR366" s="3"/>
      <c r="FS366" s="34"/>
      <c r="FX366" s="5"/>
      <c r="FY366" s="5"/>
      <c r="FZ366" s="3"/>
      <c r="GA366" s="34"/>
      <c r="GF366" s="5"/>
      <c r="GG366" s="5"/>
      <c r="GH366" s="3"/>
      <c r="GI366" s="34"/>
      <c r="GN366" s="5"/>
      <c r="GO366" s="5"/>
      <c r="GP366" s="3"/>
      <c r="GQ366" s="34"/>
      <c r="GV366" s="5"/>
      <c r="GW366" s="5"/>
      <c r="GX366" s="3"/>
      <c r="GY366" s="34"/>
      <c r="HD366" s="5"/>
      <c r="HE366" s="5"/>
      <c r="HF366" s="3"/>
      <c r="HG366" s="34"/>
      <c r="HL366" s="5"/>
      <c r="HM366" s="5"/>
      <c r="HN366" s="3"/>
      <c r="HO366" s="34"/>
      <c r="HT366" s="5"/>
      <c r="HU366" s="5"/>
      <c r="HV366" s="3"/>
      <c r="HW366" s="34"/>
      <c r="IB366" s="5"/>
      <c r="IC366" s="5"/>
      <c r="ID366" s="3"/>
      <c r="IE366" s="34"/>
      <c r="IJ366" s="5"/>
    </row>
    <row r="367" spans="6:244" s="1" customFormat="1" ht="13.5">
      <c r="F367" s="3"/>
      <c r="G367" s="34"/>
      <c r="L367" s="5"/>
      <c r="M367" s="5"/>
      <c r="N367" s="3"/>
      <c r="O367" s="34"/>
      <c r="T367" s="5"/>
      <c r="U367" s="5"/>
      <c r="V367" s="3"/>
      <c r="W367" s="34"/>
      <c r="AB367" s="5"/>
      <c r="AC367" s="5"/>
      <c r="AD367" s="3"/>
      <c r="AE367" s="34"/>
      <c r="AJ367" s="5"/>
      <c r="AK367" s="5"/>
      <c r="AL367" s="3"/>
      <c r="AM367" s="34"/>
      <c r="AR367" s="5"/>
      <c r="AS367" s="5"/>
      <c r="AT367" s="3"/>
      <c r="AU367" s="34"/>
      <c r="AZ367" s="5"/>
      <c r="BA367" s="5"/>
      <c r="BB367" s="3"/>
      <c r="BC367" s="34"/>
      <c r="BH367" s="5"/>
      <c r="BI367" s="5"/>
      <c r="BJ367" s="3"/>
      <c r="BK367" s="34"/>
      <c r="BP367" s="5"/>
      <c r="BQ367" s="5"/>
      <c r="BR367" s="3"/>
      <c r="BS367" s="34"/>
      <c r="BX367" s="5"/>
      <c r="BY367" s="5"/>
      <c r="BZ367" s="3"/>
      <c r="CA367" s="34"/>
      <c r="CF367" s="5"/>
      <c r="CH367" s="3"/>
      <c r="CI367" s="34"/>
      <c r="CN367" s="5"/>
      <c r="CO367" s="5"/>
      <c r="CP367" s="3"/>
      <c r="CQ367" s="34"/>
      <c r="CV367" s="5"/>
      <c r="CW367" s="5"/>
      <c r="CX367" s="3"/>
      <c r="CY367" s="34"/>
      <c r="DD367" s="5"/>
      <c r="DE367" s="5"/>
      <c r="DF367" s="3"/>
      <c r="DG367" s="34"/>
      <c r="DL367" s="5"/>
      <c r="DM367" s="5"/>
      <c r="DN367" s="3"/>
      <c r="DO367" s="34"/>
      <c r="DT367" s="5"/>
      <c r="DU367" s="5"/>
      <c r="DV367" s="3"/>
      <c r="DW367" s="34"/>
      <c r="EB367" s="5"/>
      <c r="EC367" s="5"/>
      <c r="ED367" s="3"/>
      <c r="EE367" s="34"/>
      <c r="EJ367" s="5"/>
      <c r="EK367" s="5"/>
      <c r="EL367" s="3"/>
      <c r="EM367" s="34"/>
      <c r="ER367" s="5"/>
      <c r="ES367" s="5"/>
      <c r="ET367" s="3"/>
      <c r="EU367" s="34"/>
      <c r="EZ367" s="5"/>
      <c r="FA367" s="5"/>
      <c r="FB367" s="3"/>
      <c r="FC367" s="34"/>
      <c r="FH367" s="5"/>
      <c r="FJ367" s="3"/>
      <c r="FK367" s="34"/>
      <c r="FP367" s="5"/>
      <c r="FQ367" s="5"/>
      <c r="FR367" s="3"/>
      <c r="FS367" s="34"/>
      <c r="FX367" s="5"/>
      <c r="FY367" s="5"/>
      <c r="FZ367" s="3"/>
      <c r="GA367" s="34"/>
      <c r="GF367" s="5"/>
      <c r="GG367" s="5"/>
      <c r="GH367" s="3"/>
      <c r="GI367" s="34"/>
      <c r="GN367" s="5"/>
      <c r="GO367" s="5"/>
      <c r="GP367" s="3"/>
      <c r="GQ367" s="34"/>
      <c r="GV367" s="5"/>
      <c r="GW367" s="5"/>
      <c r="GX367" s="3"/>
      <c r="GY367" s="34"/>
      <c r="HD367" s="5"/>
      <c r="HE367" s="5"/>
      <c r="HF367" s="3"/>
      <c r="HG367" s="34"/>
      <c r="HL367" s="5"/>
      <c r="HM367" s="5"/>
      <c r="HN367" s="3"/>
      <c r="HO367" s="34"/>
      <c r="HT367" s="5"/>
      <c r="HU367" s="5"/>
      <c r="HV367" s="3"/>
      <c r="HW367" s="34"/>
      <c r="IB367" s="5"/>
      <c r="IC367" s="5"/>
      <c r="ID367" s="3"/>
      <c r="IE367" s="34"/>
      <c r="IJ367" s="5"/>
    </row>
    <row r="368" spans="6:244" s="1" customFormat="1" ht="13.5">
      <c r="F368" s="3"/>
      <c r="G368" s="34"/>
      <c r="L368" s="5"/>
      <c r="M368" s="5"/>
      <c r="N368" s="3"/>
      <c r="O368" s="34"/>
      <c r="T368" s="5"/>
      <c r="U368" s="5"/>
      <c r="V368" s="3"/>
      <c r="W368" s="34"/>
      <c r="AB368" s="5"/>
      <c r="AC368" s="5"/>
      <c r="AD368" s="3"/>
      <c r="AE368" s="34"/>
      <c r="AJ368" s="5"/>
      <c r="AK368" s="5"/>
      <c r="AL368" s="3"/>
      <c r="AM368" s="34"/>
      <c r="AR368" s="5"/>
      <c r="AS368" s="5"/>
      <c r="AT368" s="3"/>
      <c r="AU368" s="34"/>
      <c r="AZ368" s="5"/>
      <c r="BA368" s="5"/>
      <c r="BB368" s="3"/>
      <c r="BC368" s="34"/>
      <c r="BH368" s="5"/>
      <c r="BI368" s="5"/>
      <c r="BJ368" s="3"/>
      <c r="BK368" s="34"/>
      <c r="BP368" s="5"/>
      <c r="BQ368" s="5"/>
      <c r="BR368" s="3"/>
      <c r="BS368" s="34"/>
      <c r="BX368" s="5"/>
      <c r="BY368" s="5"/>
      <c r="BZ368" s="3"/>
      <c r="CA368" s="34"/>
      <c r="CF368" s="5"/>
      <c r="CH368" s="3"/>
      <c r="CI368" s="34"/>
      <c r="CN368" s="5"/>
      <c r="CO368" s="5"/>
      <c r="CP368" s="3"/>
      <c r="CQ368" s="34"/>
      <c r="CV368" s="5"/>
      <c r="CW368" s="5"/>
      <c r="CX368" s="3"/>
      <c r="CY368" s="34"/>
      <c r="DD368" s="5"/>
      <c r="DE368" s="5"/>
      <c r="DF368" s="3"/>
      <c r="DG368" s="34"/>
      <c r="DL368" s="5"/>
      <c r="DM368" s="5"/>
      <c r="DN368" s="3"/>
      <c r="DO368" s="34"/>
      <c r="DT368" s="5"/>
      <c r="DU368" s="5"/>
      <c r="DV368" s="3"/>
      <c r="DW368" s="34"/>
      <c r="EB368" s="5"/>
      <c r="EC368" s="5"/>
      <c r="ED368" s="3"/>
      <c r="EE368" s="34"/>
      <c r="EJ368" s="5"/>
      <c r="EK368" s="5"/>
      <c r="EL368" s="3"/>
      <c r="EM368" s="34"/>
      <c r="ER368" s="5"/>
      <c r="ES368" s="5"/>
      <c r="ET368" s="3"/>
      <c r="EU368" s="34"/>
      <c r="EZ368" s="5"/>
      <c r="FA368" s="5"/>
      <c r="FB368" s="3"/>
      <c r="FC368" s="34"/>
      <c r="FH368" s="5"/>
      <c r="FJ368" s="3"/>
      <c r="FK368" s="34"/>
      <c r="FP368" s="5"/>
      <c r="FQ368" s="5"/>
      <c r="FR368" s="3"/>
      <c r="FS368" s="34"/>
      <c r="FX368" s="5"/>
      <c r="FY368" s="5"/>
      <c r="FZ368" s="3"/>
      <c r="GA368" s="34"/>
      <c r="GF368" s="5"/>
      <c r="GG368" s="5"/>
      <c r="GH368" s="3"/>
      <c r="GI368" s="34"/>
      <c r="GN368" s="5"/>
      <c r="GO368" s="5"/>
      <c r="GP368" s="3"/>
      <c r="GQ368" s="34"/>
      <c r="GV368" s="5"/>
      <c r="GW368" s="5"/>
      <c r="GX368" s="3"/>
      <c r="GY368" s="34"/>
      <c r="HD368" s="5"/>
      <c r="HE368" s="5"/>
      <c r="HF368" s="3"/>
      <c r="HG368" s="34"/>
      <c r="HL368" s="5"/>
      <c r="HM368" s="5"/>
      <c r="HN368" s="3"/>
      <c r="HO368" s="34"/>
      <c r="HT368" s="5"/>
      <c r="HU368" s="5"/>
      <c r="HV368" s="3"/>
      <c r="HW368" s="34"/>
      <c r="IB368" s="5"/>
      <c r="IC368" s="5"/>
      <c r="ID368" s="3"/>
      <c r="IE368" s="34"/>
      <c r="IJ368" s="5"/>
    </row>
    <row r="369" spans="6:244" s="1" customFormat="1" ht="13.5">
      <c r="F369" s="3"/>
      <c r="G369" s="34"/>
      <c r="L369" s="5"/>
      <c r="M369" s="5"/>
      <c r="N369" s="3"/>
      <c r="O369" s="34"/>
      <c r="T369" s="5"/>
      <c r="U369" s="5"/>
      <c r="V369" s="3"/>
      <c r="W369" s="34"/>
      <c r="AB369" s="5"/>
      <c r="AC369" s="5"/>
      <c r="AD369" s="3"/>
      <c r="AE369" s="34"/>
      <c r="AJ369" s="5"/>
      <c r="AK369" s="5"/>
      <c r="AL369" s="3"/>
      <c r="AM369" s="34"/>
      <c r="AR369" s="5"/>
      <c r="AS369" s="5"/>
      <c r="AT369" s="3"/>
      <c r="AU369" s="34"/>
      <c r="AZ369" s="5"/>
      <c r="BA369" s="5"/>
      <c r="BB369" s="3"/>
      <c r="BC369" s="34"/>
      <c r="BH369" s="5"/>
      <c r="BI369" s="5"/>
      <c r="BJ369" s="3"/>
      <c r="BK369" s="34"/>
      <c r="BP369" s="5"/>
      <c r="BQ369" s="5"/>
      <c r="BR369" s="3"/>
      <c r="BS369" s="34"/>
      <c r="BX369" s="5"/>
      <c r="BY369" s="5"/>
      <c r="BZ369" s="3"/>
      <c r="CA369" s="34"/>
      <c r="CF369" s="5"/>
      <c r="CH369" s="3"/>
      <c r="CI369" s="34"/>
      <c r="CN369" s="5"/>
      <c r="CO369" s="5"/>
      <c r="CP369" s="3"/>
      <c r="CQ369" s="34"/>
      <c r="CV369" s="5"/>
      <c r="CW369" s="5"/>
      <c r="CX369" s="3"/>
      <c r="CY369" s="34"/>
      <c r="DD369" s="5"/>
      <c r="DE369" s="5"/>
      <c r="DF369" s="3"/>
      <c r="DG369" s="34"/>
      <c r="DL369" s="5"/>
      <c r="DM369" s="5"/>
      <c r="DN369" s="3"/>
      <c r="DO369" s="34"/>
      <c r="DT369" s="5"/>
      <c r="DU369" s="5"/>
      <c r="DV369" s="3"/>
      <c r="DW369" s="34"/>
      <c r="EB369" s="5"/>
      <c r="EC369" s="5"/>
      <c r="ED369" s="3"/>
      <c r="EE369" s="34"/>
      <c r="EJ369" s="5"/>
      <c r="EK369" s="5"/>
      <c r="EL369" s="3"/>
      <c r="EM369" s="34"/>
      <c r="ER369" s="5"/>
      <c r="ES369" s="5"/>
      <c r="ET369" s="3"/>
      <c r="EU369" s="34"/>
      <c r="EZ369" s="5"/>
      <c r="FA369" s="5"/>
      <c r="FB369" s="3"/>
      <c r="FC369" s="34"/>
      <c r="FH369" s="5"/>
      <c r="FJ369" s="3"/>
      <c r="FK369" s="34"/>
      <c r="FP369" s="5"/>
      <c r="FQ369" s="5"/>
      <c r="FR369" s="3"/>
      <c r="FS369" s="34"/>
      <c r="FX369" s="5"/>
      <c r="FY369" s="5"/>
      <c r="FZ369" s="3"/>
      <c r="GA369" s="34"/>
      <c r="GF369" s="5"/>
      <c r="GG369" s="5"/>
      <c r="GH369" s="3"/>
      <c r="GI369" s="34"/>
      <c r="GN369" s="5"/>
      <c r="GO369" s="5"/>
      <c r="GP369" s="3"/>
      <c r="GQ369" s="34"/>
      <c r="GV369" s="5"/>
      <c r="GW369" s="5"/>
      <c r="GX369" s="3"/>
      <c r="GY369" s="34"/>
      <c r="HD369" s="5"/>
      <c r="HE369" s="5"/>
      <c r="HF369" s="3"/>
      <c r="HG369" s="34"/>
      <c r="HL369" s="5"/>
      <c r="HM369" s="5"/>
      <c r="HN369" s="3"/>
      <c r="HO369" s="34"/>
      <c r="HT369" s="5"/>
      <c r="HU369" s="5"/>
      <c r="HV369" s="3"/>
      <c r="HW369" s="34"/>
      <c r="IB369" s="5"/>
      <c r="IC369" s="5"/>
      <c r="ID369" s="3"/>
      <c r="IE369" s="34"/>
      <c r="IJ369" s="5"/>
    </row>
    <row r="370" spans="6:244" s="1" customFormat="1" ht="13.5">
      <c r="F370" s="3"/>
      <c r="G370" s="34"/>
      <c r="L370" s="5"/>
      <c r="M370" s="5"/>
      <c r="N370" s="3"/>
      <c r="O370" s="34"/>
      <c r="T370" s="5"/>
      <c r="U370" s="5"/>
      <c r="V370" s="3"/>
      <c r="W370" s="34"/>
      <c r="AB370" s="5"/>
      <c r="AC370" s="5"/>
      <c r="AD370" s="3"/>
      <c r="AE370" s="34"/>
      <c r="AJ370" s="5"/>
      <c r="AK370" s="5"/>
      <c r="AL370" s="3"/>
      <c r="AM370" s="34"/>
      <c r="AR370" s="5"/>
      <c r="AS370" s="5"/>
      <c r="AT370" s="3"/>
      <c r="AU370" s="34"/>
      <c r="AZ370" s="5"/>
      <c r="BA370" s="5"/>
      <c r="BB370" s="3"/>
      <c r="BC370" s="34"/>
      <c r="BH370" s="5"/>
      <c r="BI370" s="5"/>
      <c r="BJ370" s="3"/>
      <c r="BK370" s="34"/>
      <c r="BP370" s="5"/>
      <c r="BQ370" s="5"/>
      <c r="BR370" s="3"/>
      <c r="BS370" s="34"/>
      <c r="BX370" s="5"/>
      <c r="BY370" s="5"/>
      <c r="BZ370" s="3"/>
      <c r="CA370" s="34"/>
      <c r="CF370" s="5"/>
      <c r="CH370" s="3"/>
      <c r="CI370" s="34"/>
      <c r="CN370" s="5"/>
      <c r="CO370" s="5"/>
      <c r="CP370" s="3"/>
      <c r="CQ370" s="34"/>
      <c r="CV370" s="5"/>
      <c r="CW370" s="5"/>
      <c r="CX370" s="3"/>
      <c r="CY370" s="34"/>
      <c r="DD370" s="5"/>
      <c r="DE370" s="5"/>
      <c r="DF370" s="3"/>
      <c r="DG370" s="34"/>
      <c r="DL370" s="5"/>
      <c r="DM370" s="5"/>
      <c r="DN370" s="3"/>
      <c r="DO370" s="34"/>
      <c r="DT370" s="5"/>
      <c r="DU370" s="5"/>
      <c r="DV370" s="3"/>
      <c r="DW370" s="34"/>
      <c r="EB370" s="5"/>
      <c r="EC370" s="5"/>
      <c r="ED370" s="3"/>
      <c r="EE370" s="34"/>
      <c r="EJ370" s="5"/>
      <c r="EK370" s="5"/>
      <c r="EL370" s="3"/>
      <c r="EM370" s="34"/>
      <c r="ER370" s="5"/>
      <c r="ES370" s="5"/>
      <c r="ET370" s="3"/>
      <c r="EU370" s="34"/>
      <c r="EZ370" s="5"/>
      <c r="FA370" s="5"/>
      <c r="FB370" s="3"/>
      <c r="FC370" s="34"/>
      <c r="FH370" s="5"/>
      <c r="FJ370" s="3"/>
      <c r="FK370" s="34"/>
      <c r="FP370" s="5"/>
      <c r="FQ370" s="5"/>
      <c r="FR370" s="3"/>
      <c r="FS370" s="34"/>
      <c r="FX370" s="5"/>
      <c r="FY370" s="5"/>
      <c r="FZ370" s="3"/>
      <c r="GA370" s="34"/>
      <c r="GF370" s="5"/>
      <c r="GG370" s="5"/>
      <c r="GH370" s="3"/>
      <c r="GI370" s="34"/>
      <c r="GN370" s="5"/>
      <c r="GO370" s="5"/>
      <c r="GP370" s="3"/>
      <c r="GQ370" s="34"/>
      <c r="GV370" s="5"/>
      <c r="GW370" s="5"/>
      <c r="GX370" s="3"/>
      <c r="GY370" s="34"/>
      <c r="HD370" s="5"/>
      <c r="HE370" s="5"/>
      <c r="HF370" s="3"/>
      <c r="HG370" s="34"/>
      <c r="HL370" s="5"/>
      <c r="HM370" s="5"/>
      <c r="HN370" s="3"/>
      <c r="HO370" s="34"/>
      <c r="HT370" s="5"/>
      <c r="HU370" s="5"/>
      <c r="HV370" s="3"/>
      <c r="HW370" s="34"/>
      <c r="IB370" s="5"/>
      <c r="IC370" s="5"/>
      <c r="ID370" s="3"/>
      <c r="IE370" s="34"/>
      <c r="IJ370" s="5"/>
    </row>
    <row r="371" spans="6:244" s="1" customFormat="1" ht="13.5">
      <c r="F371" s="3"/>
      <c r="G371" s="34"/>
      <c r="L371" s="5"/>
      <c r="M371" s="5"/>
      <c r="N371" s="3"/>
      <c r="O371" s="34"/>
      <c r="T371" s="5"/>
      <c r="U371" s="5"/>
      <c r="V371" s="3"/>
      <c r="W371" s="34"/>
      <c r="AB371" s="5"/>
      <c r="AC371" s="5"/>
      <c r="AD371" s="3"/>
      <c r="AE371" s="34"/>
      <c r="AJ371" s="5"/>
      <c r="AK371" s="5"/>
      <c r="AL371" s="3"/>
      <c r="AM371" s="34"/>
      <c r="AR371" s="5"/>
      <c r="AS371" s="5"/>
      <c r="AT371" s="3"/>
      <c r="AU371" s="34"/>
      <c r="AZ371" s="5"/>
      <c r="BA371" s="5"/>
      <c r="BB371" s="3"/>
      <c r="BC371" s="34"/>
      <c r="BH371" s="5"/>
      <c r="BI371" s="5"/>
      <c r="BJ371" s="3"/>
      <c r="BK371" s="34"/>
      <c r="BP371" s="5"/>
      <c r="BQ371" s="5"/>
      <c r="BR371" s="3"/>
      <c r="BS371" s="34"/>
      <c r="BX371" s="5"/>
      <c r="BY371" s="5"/>
      <c r="BZ371" s="3"/>
      <c r="CA371" s="34"/>
      <c r="CF371" s="5"/>
      <c r="CH371" s="3"/>
      <c r="CI371" s="34"/>
      <c r="CN371" s="5"/>
      <c r="CO371" s="5"/>
      <c r="CP371" s="3"/>
      <c r="CQ371" s="34"/>
      <c r="CV371" s="5"/>
      <c r="CW371" s="5"/>
      <c r="CX371" s="3"/>
      <c r="CY371" s="34"/>
      <c r="DD371" s="5"/>
      <c r="DE371" s="5"/>
      <c r="DF371" s="3"/>
      <c r="DG371" s="34"/>
      <c r="DL371" s="5"/>
      <c r="DM371" s="5"/>
      <c r="DN371" s="3"/>
      <c r="DO371" s="34"/>
      <c r="DT371" s="5"/>
      <c r="DU371" s="5"/>
      <c r="DV371" s="3"/>
      <c r="DW371" s="34"/>
      <c r="EB371" s="5"/>
      <c r="EC371" s="5"/>
      <c r="ED371" s="3"/>
      <c r="EE371" s="34"/>
      <c r="EJ371" s="5"/>
      <c r="EK371" s="5"/>
      <c r="EL371" s="3"/>
      <c r="EM371" s="34"/>
      <c r="ER371" s="5"/>
      <c r="ES371" s="5"/>
      <c r="ET371" s="3"/>
      <c r="EU371" s="34"/>
      <c r="EZ371" s="5"/>
      <c r="FA371" s="5"/>
      <c r="FB371" s="3"/>
      <c r="FC371" s="34"/>
      <c r="FH371" s="5"/>
      <c r="FJ371" s="3"/>
      <c r="FK371" s="34"/>
      <c r="FP371" s="5"/>
      <c r="FQ371" s="5"/>
      <c r="FR371" s="3"/>
      <c r="FS371" s="34"/>
      <c r="FX371" s="5"/>
      <c r="FY371" s="5"/>
      <c r="FZ371" s="3"/>
      <c r="GA371" s="34"/>
      <c r="GF371" s="5"/>
      <c r="GG371" s="5"/>
      <c r="GH371" s="3"/>
      <c r="GI371" s="34"/>
      <c r="GN371" s="5"/>
      <c r="GO371" s="5"/>
      <c r="GP371" s="3"/>
      <c r="GQ371" s="34"/>
      <c r="GV371" s="5"/>
      <c r="GW371" s="5"/>
      <c r="GX371" s="3"/>
      <c r="GY371" s="34"/>
      <c r="HD371" s="5"/>
      <c r="HE371" s="5"/>
      <c r="HF371" s="3"/>
      <c r="HG371" s="34"/>
      <c r="HL371" s="5"/>
      <c r="HM371" s="5"/>
      <c r="HN371" s="3"/>
      <c r="HO371" s="34"/>
      <c r="HT371" s="5"/>
      <c r="HU371" s="5"/>
      <c r="HV371" s="3"/>
      <c r="HW371" s="34"/>
      <c r="IB371" s="5"/>
      <c r="IC371" s="5"/>
      <c r="ID371" s="3"/>
      <c r="IE371" s="34"/>
      <c r="IJ371" s="5"/>
    </row>
    <row r="372" spans="6:244" s="1" customFormat="1" ht="13.5">
      <c r="F372" s="3"/>
      <c r="G372" s="34"/>
      <c r="L372" s="5"/>
      <c r="M372" s="5"/>
      <c r="N372" s="3"/>
      <c r="O372" s="34"/>
      <c r="T372" s="5"/>
      <c r="U372" s="5"/>
      <c r="V372" s="3"/>
      <c r="W372" s="34"/>
      <c r="AB372" s="5"/>
      <c r="AC372" s="5"/>
      <c r="AD372" s="3"/>
      <c r="AE372" s="34"/>
      <c r="AJ372" s="5"/>
      <c r="AK372" s="5"/>
      <c r="AL372" s="3"/>
      <c r="AM372" s="34"/>
      <c r="AR372" s="5"/>
      <c r="AS372" s="5"/>
      <c r="AT372" s="3"/>
      <c r="AU372" s="34"/>
      <c r="AZ372" s="5"/>
      <c r="BA372" s="5"/>
      <c r="BB372" s="3"/>
      <c r="BC372" s="34"/>
      <c r="BH372" s="5"/>
      <c r="BI372" s="5"/>
      <c r="BJ372" s="3"/>
      <c r="BK372" s="34"/>
      <c r="BP372" s="5"/>
      <c r="BQ372" s="5"/>
      <c r="BR372" s="3"/>
      <c r="BS372" s="34"/>
      <c r="BX372" s="5"/>
      <c r="BY372" s="5"/>
      <c r="BZ372" s="3"/>
      <c r="CA372" s="34"/>
      <c r="CF372" s="5"/>
      <c r="CH372" s="3"/>
      <c r="CI372" s="34"/>
      <c r="CN372" s="5"/>
      <c r="CO372" s="5"/>
      <c r="CP372" s="3"/>
      <c r="CQ372" s="34"/>
      <c r="CV372" s="5"/>
      <c r="CW372" s="5"/>
      <c r="CX372" s="3"/>
      <c r="CY372" s="34"/>
      <c r="DD372" s="5"/>
      <c r="DE372" s="5"/>
      <c r="DF372" s="3"/>
      <c r="DG372" s="34"/>
      <c r="DL372" s="5"/>
      <c r="DM372" s="5"/>
      <c r="DN372" s="3"/>
      <c r="DO372" s="34"/>
      <c r="DT372" s="5"/>
      <c r="DU372" s="5"/>
      <c r="DV372" s="3"/>
      <c r="DW372" s="34"/>
      <c r="EB372" s="5"/>
      <c r="EC372" s="5"/>
      <c r="ED372" s="3"/>
      <c r="EE372" s="34"/>
      <c r="EJ372" s="5"/>
      <c r="EK372" s="5"/>
      <c r="EL372" s="3"/>
      <c r="EM372" s="34"/>
      <c r="ER372" s="5"/>
      <c r="ES372" s="5"/>
      <c r="ET372" s="3"/>
      <c r="EU372" s="34"/>
      <c r="EZ372" s="5"/>
      <c r="FA372" s="5"/>
      <c r="FB372" s="3"/>
      <c r="FC372" s="34"/>
      <c r="FH372" s="5"/>
      <c r="FJ372" s="3"/>
      <c r="FK372" s="34"/>
      <c r="FP372" s="5"/>
      <c r="FQ372" s="5"/>
      <c r="FR372" s="3"/>
      <c r="FS372" s="34"/>
      <c r="FX372" s="5"/>
      <c r="FY372" s="5"/>
      <c r="FZ372" s="3"/>
      <c r="GA372" s="34"/>
      <c r="GF372" s="5"/>
      <c r="GG372" s="5"/>
      <c r="GH372" s="3"/>
      <c r="GI372" s="34"/>
      <c r="GN372" s="5"/>
      <c r="GO372" s="5"/>
      <c r="GP372" s="3"/>
      <c r="GQ372" s="34"/>
      <c r="GV372" s="5"/>
      <c r="GW372" s="5"/>
      <c r="GX372" s="3"/>
      <c r="GY372" s="34"/>
      <c r="HD372" s="5"/>
      <c r="HE372" s="5"/>
      <c r="HF372" s="3"/>
      <c r="HG372" s="34"/>
      <c r="HL372" s="5"/>
      <c r="HM372" s="5"/>
      <c r="HN372" s="3"/>
      <c r="HO372" s="34"/>
      <c r="HT372" s="5"/>
      <c r="HU372" s="5"/>
      <c r="HV372" s="3"/>
      <c r="HW372" s="34"/>
      <c r="IB372" s="5"/>
      <c r="IC372" s="5"/>
      <c r="ID372" s="3"/>
      <c r="IE372" s="34"/>
      <c r="IJ372" s="5"/>
    </row>
    <row r="373" spans="6:244" s="1" customFormat="1" ht="13.5">
      <c r="F373" s="3"/>
      <c r="G373" s="34"/>
      <c r="L373" s="5"/>
      <c r="M373" s="5"/>
      <c r="N373" s="3"/>
      <c r="O373" s="34"/>
      <c r="T373" s="5"/>
      <c r="U373" s="5"/>
      <c r="V373" s="3"/>
      <c r="W373" s="34"/>
      <c r="AB373" s="5"/>
      <c r="AC373" s="5"/>
      <c r="AD373" s="3"/>
      <c r="AE373" s="34"/>
      <c r="AJ373" s="5"/>
      <c r="AK373" s="5"/>
      <c r="AL373" s="3"/>
      <c r="AM373" s="34"/>
      <c r="AR373" s="5"/>
      <c r="AS373" s="5"/>
      <c r="AT373" s="3"/>
      <c r="AU373" s="34"/>
      <c r="AZ373" s="5"/>
      <c r="BA373" s="5"/>
      <c r="BB373" s="3"/>
      <c r="BC373" s="34"/>
      <c r="BH373" s="5"/>
      <c r="BI373" s="5"/>
      <c r="BJ373" s="3"/>
      <c r="BK373" s="34"/>
      <c r="BP373" s="5"/>
      <c r="BQ373" s="5"/>
      <c r="BR373" s="3"/>
      <c r="BS373" s="34"/>
      <c r="BX373" s="5"/>
      <c r="BY373" s="5"/>
      <c r="BZ373" s="3"/>
      <c r="CA373" s="34"/>
      <c r="CF373" s="5"/>
      <c r="CH373" s="3"/>
      <c r="CI373" s="34"/>
      <c r="CN373" s="5"/>
      <c r="CO373" s="5"/>
      <c r="CP373" s="3"/>
      <c r="CQ373" s="34"/>
      <c r="CV373" s="5"/>
      <c r="CW373" s="5"/>
      <c r="CX373" s="3"/>
      <c r="CY373" s="34"/>
      <c r="DD373" s="5"/>
      <c r="DE373" s="5"/>
      <c r="DF373" s="3"/>
      <c r="DG373" s="34"/>
      <c r="DL373" s="5"/>
      <c r="DM373" s="5"/>
      <c r="DN373" s="3"/>
      <c r="DO373" s="34"/>
      <c r="DT373" s="5"/>
      <c r="DU373" s="5"/>
      <c r="DV373" s="3"/>
      <c r="DW373" s="34"/>
      <c r="EB373" s="5"/>
      <c r="EC373" s="5"/>
      <c r="ED373" s="3"/>
      <c r="EE373" s="34"/>
      <c r="EJ373" s="5"/>
      <c r="EK373" s="5"/>
      <c r="EL373" s="3"/>
      <c r="EM373" s="34"/>
      <c r="ER373" s="5"/>
      <c r="ES373" s="5"/>
      <c r="ET373" s="3"/>
      <c r="EU373" s="34"/>
      <c r="EZ373" s="5"/>
      <c r="FA373" s="5"/>
      <c r="FB373" s="3"/>
      <c r="FC373" s="34"/>
      <c r="FH373" s="5"/>
      <c r="FJ373" s="3"/>
      <c r="FK373" s="34"/>
      <c r="FP373" s="5"/>
      <c r="FQ373" s="5"/>
      <c r="FR373" s="3"/>
      <c r="FS373" s="34"/>
      <c r="FX373" s="5"/>
      <c r="FY373" s="5"/>
      <c r="FZ373" s="3"/>
      <c r="GA373" s="34"/>
      <c r="GF373" s="5"/>
      <c r="GG373" s="5"/>
      <c r="GH373" s="3"/>
      <c r="GI373" s="34"/>
      <c r="GN373" s="5"/>
      <c r="GO373" s="5"/>
      <c r="GP373" s="3"/>
      <c r="GQ373" s="34"/>
      <c r="GV373" s="5"/>
      <c r="GW373" s="5"/>
      <c r="GX373" s="3"/>
      <c r="GY373" s="34"/>
      <c r="HD373" s="5"/>
      <c r="HE373" s="5"/>
      <c r="HF373" s="3"/>
      <c r="HG373" s="34"/>
      <c r="HL373" s="5"/>
      <c r="HM373" s="5"/>
      <c r="HN373" s="3"/>
      <c r="HO373" s="34"/>
      <c r="HT373" s="5"/>
      <c r="HU373" s="5"/>
      <c r="HV373" s="3"/>
      <c r="HW373" s="34"/>
      <c r="IB373" s="5"/>
      <c r="IC373" s="5"/>
      <c r="ID373" s="3"/>
      <c r="IE373" s="34"/>
      <c r="IJ373" s="5"/>
    </row>
    <row r="374" spans="6:244" s="1" customFormat="1" ht="13.5">
      <c r="F374" s="3"/>
      <c r="G374" s="34"/>
      <c r="L374" s="5"/>
      <c r="M374" s="5"/>
      <c r="N374" s="3"/>
      <c r="O374" s="34"/>
      <c r="T374" s="5"/>
      <c r="U374" s="5"/>
      <c r="V374" s="3"/>
      <c r="W374" s="34"/>
      <c r="AB374" s="5"/>
      <c r="AC374" s="5"/>
      <c r="AD374" s="3"/>
      <c r="AE374" s="34"/>
      <c r="AJ374" s="5"/>
      <c r="AK374" s="5"/>
      <c r="AL374" s="3"/>
      <c r="AM374" s="34"/>
      <c r="AR374" s="5"/>
      <c r="AS374" s="5"/>
      <c r="AT374" s="3"/>
      <c r="AU374" s="34"/>
      <c r="AZ374" s="5"/>
      <c r="BA374" s="5"/>
      <c r="BB374" s="3"/>
      <c r="BC374" s="34"/>
      <c r="BH374" s="5"/>
      <c r="BI374" s="5"/>
      <c r="BJ374" s="3"/>
      <c r="BK374" s="34"/>
      <c r="BP374" s="5"/>
      <c r="BQ374" s="5"/>
      <c r="BR374" s="3"/>
      <c r="BS374" s="34"/>
      <c r="BX374" s="5"/>
      <c r="BY374" s="5"/>
      <c r="BZ374" s="3"/>
      <c r="CA374" s="34"/>
      <c r="CF374" s="5"/>
      <c r="CH374" s="3"/>
      <c r="CI374" s="34"/>
      <c r="CN374" s="5"/>
      <c r="CO374" s="5"/>
      <c r="CP374" s="3"/>
      <c r="CQ374" s="34"/>
      <c r="CV374" s="5"/>
      <c r="CW374" s="5"/>
      <c r="CX374" s="3"/>
      <c r="CY374" s="34"/>
      <c r="DD374" s="5"/>
      <c r="DE374" s="5"/>
      <c r="DF374" s="3"/>
      <c r="DG374" s="34"/>
      <c r="DL374" s="5"/>
      <c r="DM374" s="5"/>
      <c r="DN374" s="3"/>
      <c r="DO374" s="34"/>
      <c r="DT374" s="5"/>
      <c r="DU374" s="5"/>
      <c r="DV374" s="3"/>
      <c r="DW374" s="34"/>
      <c r="EB374" s="5"/>
      <c r="EC374" s="5"/>
      <c r="ED374" s="3"/>
      <c r="EE374" s="34"/>
      <c r="EJ374" s="5"/>
      <c r="EK374" s="5"/>
      <c r="EL374" s="3"/>
      <c r="EM374" s="34"/>
      <c r="ER374" s="5"/>
      <c r="ES374" s="5"/>
      <c r="ET374" s="3"/>
      <c r="EU374" s="34"/>
      <c r="EZ374" s="5"/>
      <c r="FA374" s="5"/>
      <c r="FB374" s="3"/>
      <c r="FC374" s="34"/>
      <c r="FH374" s="5"/>
      <c r="FJ374" s="3"/>
      <c r="FK374" s="34"/>
      <c r="FP374" s="5"/>
      <c r="FQ374" s="5"/>
      <c r="FR374" s="3"/>
      <c r="FS374" s="34"/>
      <c r="FX374" s="5"/>
      <c r="FY374" s="5"/>
      <c r="FZ374" s="3"/>
      <c r="GA374" s="34"/>
      <c r="GF374" s="5"/>
      <c r="GG374" s="5"/>
      <c r="GH374" s="3"/>
      <c r="GI374" s="34"/>
      <c r="GN374" s="5"/>
      <c r="GO374" s="5"/>
      <c r="GP374" s="3"/>
      <c r="GQ374" s="34"/>
      <c r="GV374" s="5"/>
      <c r="GW374" s="5"/>
      <c r="GX374" s="3"/>
      <c r="GY374" s="34"/>
      <c r="HD374" s="5"/>
      <c r="HE374" s="5"/>
      <c r="HF374" s="3"/>
      <c r="HG374" s="34"/>
      <c r="HL374" s="5"/>
      <c r="HM374" s="5"/>
      <c r="HN374" s="3"/>
      <c r="HO374" s="34"/>
      <c r="HT374" s="5"/>
      <c r="HU374" s="5"/>
      <c r="HV374" s="3"/>
      <c r="HW374" s="34"/>
      <c r="IB374" s="5"/>
      <c r="IC374" s="5"/>
      <c r="ID374" s="3"/>
      <c r="IE374" s="34"/>
      <c r="IJ374" s="5"/>
    </row>
    <row r="375" spans="6:244" s="1" customFormat="1" ht="13.5">
      <c r="F375" s="3"/>
      <c r="G375" s="34"/>
      <c r="L375" s="5"/>
      <c r="M375" s="5"/>
      <c r="N375" s="3"/>
      <c r="O375" s="34"/>
      <c r="T375" s="5"/>
      <c r="U375" s="5"/>
      <c r="V375" s="3"/>
      <c r="W375" s="34"/>
      <c r="AB375" s="5"/>
      <c r="AC375" s="5"/>
      <c r="AD375" s="3"/>
      <c r="AE375" s="34"/>
      <c r="AJ375" s="5"/>
      <c r="AK375" s="5"/>
      <c r="AL375" s="3"/>
      <c r="AM375" s="34"/>
      <c r="AR375" s="5"/>
      <c r="AS375" s="5"/>
      <c r="AT375" s="3"/>
      <c r="AU375" s="34"/>
      <c r="AZ375" s="5"/>
      <c r="BA375" s="5"/>
      <c r="BB375" s="3"/>
      <c r="BC375" s="34"/>
      <c r="BH375" s="5"/>
      <c r="BI375" s="5"/>
      <c r="BJ375" s="3"/>
      <c r="BK375" s="34"/>
      <c r="BP375" s="5"/>
      <c r="BQ375" s="5"/>
      <c r="BR375" s="3"/>
      <c r="BS375" s="34"/>
      <c r="BX375" s="5"/>
      <c r="BY375" s="5"/>
      <c r="BZ375" s="3"/>
      <c r="CA375" s="34"/>
      <c r="CF375" s="5"/>
      <c r="CH375" s="3"/>
      <c r="CI375" s="34"/>
      <c r="CN375" s="5"/>
      <c r="CO375" s="5"/>
      <c r="CP375" s="3"/>
      <c r="CQ375" s="34"/>
      <c r="CV375" s="5"/>
      <c r="CW375" s="5"/>
      <c r="CX375" s="3"/>
      <c r="CY375" s="34"/>
      <c r="DD375" s="5"/>
      <c r="DE375" s="5"/>
      <c r="DF375" s="3"/>
      <c r="DG375" s="34"/>
      <c r="DL375" s="5"/>
      <c r="DM375" s="5"/>
      <c r="DN375" s="3"/>
      <c r="DO375" s="34"/>
      <c r="DT375" s="5"/>
      <c r="DU375" s="5"/>
      <c r="DV375" s="3"/>
      <c r="DW375" s="34"/>
      <c r="EB375" s="5"/>
      <c r="EC375" s="5"/>
      <c r="ED375" s="3"/>
      <c r="EE375" s="34"/>
      <c r="EJ375" s="5"/>
      <c r="EK375" s="5"/>
      <c r="EL375" s="3"/>
      <c r="EM375" s="34"/>
      <c r="ER375" s="5"/>
      <c r="ES375" s="5"/>
      <c r="ET375" s="3"/>
      <c r="EU375" s="34"/>
      <c r="EZ375" s="5"/>
      <c r="FA375" s="5"/>
      <c r="FB375" s="3"/>
      <c r="FC375" s="34"/>
      <c r="FH375" s="5"/>
      <c r="FJ375" s="3"/>
      <c r="FK375" s="34"/>
      <c r="FP375" s="5"/>
      <c r="FQ375" s="5"/>
      <c r="FR375" s="3"/>
      <c r="FS375" s="34"/>
      <c r="FX375" s="5"/>
      <c r="FY375" s="5"/>
      <c r="FZ375" s="3"/>
      <c r="GA375" s="34"/>
      <c r="GF375" s="5"/>
      <c r="GG375" s="5"/>
      <c r="GH375" s="3"/>
      <c r="GI375" s="34"/>
      <c r="GN375" s="5"/>
      <c r="GO375" s="5"/>
      <c r="GP375" s="3"/>
      <c r="GQ375" s="34"/>
      <c r="GV375" s="5"/>
      <c r="GW375" s="5"/>
      <c r="GX375" s="3"/>
      <c r="GY375" s="34"/>
      <c r="HD375" s="5"/>
      <c r="HE375" s="5"/>
      <c r="HF375" s="3"/>
      <c r="HG375" s="34"/>
      <c r="HL375" s="5"/>
      <c r="HM375" s="5"/>
      <c r="HN375" s="3"/>
      <c r="HO375" s="34"/>
      <c r="HT375" s="5"/>
      <c r="HU375" s="5"/>
      <c r="HV375" s="3"/>
      <c r="HW375" s="34"/>
      <c r="IB375" s="5"/>
      <c r="IC375" s="5"/>
      <c r="ID375" s="3"/>
      <c r="IE375" s="34"/>
      <c r="IJ375" s="5"/>
    </row>
    <row r="376" spans="6:244" s="1" customFormat="1" ht="13.5">
      <c r="F376" s="3"/>
      <c r="G376" s="34"/>
      <c r="L376" s="5"/>
      <c r="M376" s="5"/>
      <c r="N376" s="3"/>
      <c r="O376" s="34"/>
      <c r="T376" s="5"/>
      <c r="U376" s="5"/>
      <c r="V376" s="3"/>
      <c r="W376" s="34"/>
      <c r="AB376" s="5"/>
      <c r="AC376" s="5"/>
      <c r="AD376" s="3"/>
      <c r="AE376" s="34"/>
      <c r="AJ376" s="5"/>
      <c r="AK376" s="5"/>
      <c r="AL376" s="3"/>
      <c r="AM376" s="34"/>
      <c r="AR376" s="5"/>
      <c r="AS376" s="5"/>
      <c r="AT376" s="3"/>
      <c r="AU376" s="34"/>
      <c r="AZ376" s="5"/>
      <c r="BA376" s="5"/>
      <c r="BB376" s="3"/>
      <c r="BC376" s="34"/>
      <c r="BH376" s="5"/>
      <c r="BI376" s="5"/>
      <c r="BJ376" s="3"/>
      <c r="BK376" s="34"/>
      <c r="BP376" s="5"/>
      <c r="BQ376" s="5"/>
      <c r="BR376" s="3"/>
      <c r="BS376" s="34"/>
      <c r="BX376" s="5"/>
      <c r="BY376" s="5"/>
      <c r="BZ376" s="3"/>
      <c r="CA376" s="34"/>
      <c r="CF376" s="5"/>
      <c r="CH376" s="3"/>
      <c r="CI376" s="34"/>
      <c r="CN376" s="5"/>
      <c r="CO376" s="5"/>
      <c r="CP376" s="3"/>
      <c r="CQ376" s="34"/>
      <c r="CV376" s="5"/>
      <c r="CW376" s="5"/>
      <c r="CX376" s="3"/>
      <c r="CY376" s="34"/>
      <c r="DD376" s="5"/>
      <c r="DE376" s="5"/>
      <c r="DF376" s="3"/>
      <c r="DG376" s="34"/>
      <c r="DL376" s="5"/>
      <c r="DM376" s="5"/>
      <c r="DN376" s="3"/>
      <c r="DO376" s="34"/>
      <c r="DT376" s="5"/>
      <c r="DU376" s="5"/>
      <c r="DV376" s="3"/>
      <c r="DW376" s="34"/>
      <c r="EB376" s="5"/>
      <c r="EC376" s="5"/>
      <c r="ED376" s="3"/>
      <c r="EE376" s="34"/>
      <c r="EJ376" s="5"/>
      <c r="EK376" s="5"/>
      <c r="EL376" s="3"/>
      <c r="EM376" s="34"/>
      <c r="ER376" s="5"/>
      <c r="ES376" s="5"/>
      <c r="ET376" s="3"/>
      <c r="EU376" s="34"/>
      <c r="EZ376" s="5"/>
      <c r="FA376" s="5"/>
      <c r="FB376" s="3"/>
      <c r="FC376" s="34"/>
      <c r="FH376" s="5"/>
      <c r="FJ376" s="3"/>
      <c r="FK376" s="34"/>
      <c r="FP376" s="5"/>
      <c r="FQ376" s="5"/>
      <c r="FR376" s="3"/>
      <c r="FS376" s="34"/>
      <c r="FX376" s="5"/>
      <c r="FY376" s="5"/>
      <c r="FZ376" s="3"/>
      <c r="GA376" s="34"/>
      <c r="GF376" s="5"/>
      <c r="GG376" s="5"/>
      <c r="GH376" s="3"/>
      <c r="GI376" s="34"/>
      <c r="GN376" s="5"/>
      <c r="GO376" s="5"/>
      <c r="GP376" s="3"/>
      <c r="GQ376" s="34"/>
      <c r="GV376" s="5"/>
      <c r="GW376" s="5"/>
      <c r="GX376" s="3"/>
      <c r="GY376" s="34"/>
      <c r="HD376" s="5"/>
      <c r="HE376" s="5"/>
      <c r="HF376" s="3"/>
      <c r="HG376" s="34"/>
      <c r="HL376" s="5"/>
      <c r="HM376" s="5"/>
      <c r="HN376" s="3"/>
      <c r="HO376" s="34"/>
      <c r="HT376" s="5"/>
      <c r="HU376" s="5"/>
      <c r="HV376" s="3"/>
      <c r="HW376" s="34"/>
      <c r="IB376" s="5"/>
      <c r="IC376" s="5"/>
      <c r="ID376" s="3"/>
      <c r="IE376" s="34"/>
      <c r="IJ376" s="5"/>
    </row>
    <row r="377" spans="6:244" s="1" customFormat="1" ht="13.5">
      <c r="F377" s="3"/>
      <c r="G377" s="34"/>
      <c r="L377" s="5"/>
      <c r="M377" s="5"/>
      <c r="N377" s="3"/>
      <c r="O377" s="34"/>
      <c r="T377" s="5"/>
      <c r="U377" s="5"/>
      <c r="V377" s="3"/>
      <c r="W377" s="34"/>
      <c r="AB377" s="5"/>
      <c r="AC377" s="5"/>
      <c r="AD377" s="3"/>
      <c r="AE377" s="34"/>
      <c r="AJ377" s="5"/>
      <c r="AK377" s="5"/>
      <c r="AL377" s="3"/>
      <c r="AM377" s="34"/>
      <c r="AR377" s="5"/>
      <c r="AS377" s="5"/>
      <c r="AT377" s="3"/>
      <c r="AU377" s="34"/>
      <c r="AZ377" s="5"/>
      <c r="BA377" s="5"/>
      <c r="BB377" s="3"/>
      <c r="BC377" s="34"/>
      <c r="BH377" s="5"/>
      <c r="BI377" s="5"/>
      <c r="BJ377" s="3"/>
      <c r="BK377" s="34"/>
      <c r="BP377" s="5"/>
      <c r="BQ377" s="5"/>
      <c r="BR377" s="3"/>
      <c r="BS377" s="34"/>
      <c r="BX377" s="5"/>
      <c r="BY377" s="5"/>
      <c r="BZ377" s="3"/>
      <c r="CA377" s="34"/>
      <c r="CF377" s="5"/>
      <c r="CH377" s="3"/>
      <c r="CI377" s="34"/>
      <c r="CN377" s="5"/>
      <c r="CO377" s="5"/>
      <c r="CP377" s="3"/>
      <c r="CQ377" s="34"/>
      <c r="CV377" s="5"/>
      <c r="CW377" s="5"/>
      <c r="CX377" s="3"/>
      <c r="CY377" s="34"/>
      <c r="DD377" s="5"/>
      <c r="DE377" s="5"/>
      <c r="DF377" s="3"/>
      <c r="DG377" s="34"/>
      <c r="DL377" s="5"/>
      <c r="DM377" s="5"/>
      <c r="DN377" s="3"/>
      <c r="DO377" s="34"/>
      <c r="DT377" s="5"/>
      <c r="DU377" s="5"/>
      <c r="DV377" s="3"/>
      <c r="DW377" s="34"/>
      <c r="EB377" s="5"/>
      <c r="EC377" s="5"/>
      <c r="ED377" s="3"/>
      <c r="EE377" s="34"/>
      <c r="EJ377" s="5"/>
      <c r="EK377" s="5"/>
      <c r="EL377" s="3"/>
      <c r="EM377" s="34"/>
      <c r="ER377" s="5"/>
      <c r="ES377" s="5"/>
      <c r="ET377" s="3"/>
      <c r="EU377" s="34"/>
      <c r="EZ377" s="5"/>
      <c r="FA377" s="5"/>
      <c r="FB377" s="3"/>
      <c r="FC377" s="34"/>
      <c r="FH377" s="5"/>
      <c r="FJ377" s="3"/>
      <c r="FK377" s="34"/>
      <c r="FP377" s="5"/>
      <c r="FQ377" s="5"/>
      <c r="FR377" s="3"/>
      <c r="FS377" s="34"/>
      <c r="FX377" s="5"/>
      <c r="FY377" s="5"/>
      <c r="FZ377" s="3"/>
      <c r="GA377" s="34"/>
      <c r="GF377" s="5"/>
      <c r="GG377" s="5"/>
      <c r="GH377" s="3"/>
      <c r="GI377" s="34"/>
      <c r="GN377" s="5"/>
      <c r="GO377" s="5"/>
      <c r="GP377" s="3"/>
      <c r="GQ377" s="34"/>
      <c r="GV377" s="5"/>
      <c r="GW377" s="5"/>
      <c r="GX377" s="3"/>
      <c r="GY377" s="34"/>
      <c r="HD377" s="5"/>
      <c r="HE377" s="5"/>
      <c r="HF377" s="3"/>
      <c r="HG377" s="34"/>
      <c r="HL377" s="5"/>
      <c r="HM377" s="5"/>
      <c r="HN377" s="3"/>
      <c r="HO377" s="34"/>
      <c r="HT377" s="5"/>
      <c r="HU377" s="5"/>
      <c r="HV377" s="3"/>
      <c r="HW377" s="34"/>
      <c r="IB377" s="5"/>
      <c r="IC377" s="5"/>
      <c r="ID377" s="3"/>
      <c r="IE377" s="34"/>
      <c r="IJ377" s="5"/>
    </row>
    <row r="378" spans="6:244" s="1" customFormat="1" ht="13.5">
      <c r="F378" s="3"/>
      <c r="G378" s="34"/>
      <c r="L378" s="5"/>
      <c r="M378" s="5"/>
      <c r="N378" s="3"/>
      <c r="O378" s="34"/>
      <c r="T378" s="5"/>
      <c r="U378" s="5"/>
      <c r="V378" s="3"/>
      <c r="W378" s="34"/>
      <c r="AB378" s="5"/>
      <c r="AC378" s="5"/>
      <c r="AD378" s="3"/>
      <c r="AE378" s="34"/>
      <c r="AJ378" s="5"/>
      <c r="AK378" s="5"/>
      <c r="AL378" s="3"/>
      <c r="AM378" s="34"/>
      <c r="AR378" s="5"/>
      <c r="AS378" s="5"/>
      <c r="AT378" s="3"/>
      <c r="AU378" s="34"/>
      <c r="AZ378" s="5"/>
      <c r="BA378" s="5"/>
      <c r="BB378" s="3"/>
      <c r="BC378" s="34"/>
      <c r="BH378" s="5"/>
      <c r="BI378" s="5"/>
      <c r="BJ378" s="3"/>
      <c r="BK378" s="34"/>
      <c r="BP378" s="5"/>
      <c r="BQ378" s="5"/>
      <c r="BR378" s="3"/>
      <c r="BS378" s="34"/>
      <c r="BX378" s="5"/>
      <c r="BY378" s="5"/>
      <c r="BZ378" s="3"/>
      <c r="CA378" s="34"/>
      <c r="CF378" s="5"/>
      <c r="CH378" s="3"/>
      <c r="CI378" s="34"/>
      <c r="CN378" s="5"/>
      <c r="CO378" s="5"/>
      <c r="CP378" s="3"/>
      <c r="CQ378" s="34"/>
      <c r="CV378" s="5"/>
      <c r="CW378" s="5"/>
      <c r="CX378" s="3"/>
      <c r="CY378" s="34"/>
      <c r="DD378" s="5"/>
      <c r="DE378" s="5"/>
      <c r="DF378" s="3"/>
      <c r="DG378" s="34"/>
      <c r="DL378" s="5"/>
      <c r="DM378" s="5"/>
      <c r="DN378" s="3"/>
      <c r="DO378" s="34"/>
      <c r="DT378" s="5"/>
      <c r="DU378" s="5"/>
      <c r="DV378" s="3"/>
      <c r="DW378" s="34"/>
      <c r="EB378" s="5"/>
      <c r="EC378" s="5"/>
      <c r="ED378" s="3"/>
      <c r="EE378" s="34"/>
      <c r="EJ378" s="5"/>
      <c r="EK378" s="5"/>
      <c r="EL378" s="3"/>
      <c r="EM378" s="34"/>
      <c r="ER378" s="5"/>
      <c r="ES378" s="5"/>
      <c r="ET378" s="3"/>
      <c r="EU378" s="34"/>
      <c r="EZ378" s="5"/>
      <c r="FA378" s="5"/>
      <c r="FB378" s="3"/>
      <c r="FC378" s="34"/>
      <c r="FH378" s="5"/>
      <c r="FJ378" s="3"/>
      <c r="FK378" s="34"/>
      <c r="FP378" s="5"/>
      <c r="FQ378" s="5"/>
      <c r="FR378" s="3"/>
      <c r="FS378" s="34"/>
      <c r="FX378" s="5"/>
      <c r="FY378" s="5"/>
      <c r="FZ378" s="3"/>
      <c r="GA378" s="34"/>
      <c r="GF378" s="5"/>
      <c r="GG378" s="5"/>
      <c r="GH378" s="3"/>
      <c r="GI378" s="34"/>
      <c r="GN378" s="5"/>
      <c r="GO378" s="5"/>
      <c r="GP378" s="3"/>
      <c r="GQ378" s="34"/>
      <c r="GV378" s="5"/>
      <c r="GW378" s="5"/>
      <c r="GX378" s="3"/>
      <c r="GY378" s="34"/>
      <c r="HD378" s="5"/>
      <c r="HE378" s="5"/>
      <c r="HF378" s="3"/>
      <c r="HG378" s="34"/>
      <c r="HL378" s="5"/>
      <c r="HM378" s="5"/>
      <c r="HN378" s="3"/>
      <c r="HO378" s="34"/>
      <c r="HT378" s="5"/>
      <c r="HU378" s="5"/>
      <c r="HV378" s="3"/>
      <c r="HW378" s="34"/>
      <c r="IB378" s="5"/>
      <c r="IC378" s="5"/>
      <c r="ID378" s="3"/>
      <c r="IE378" s="34"/>
      <c r="IJ378" s="5"/>
    </row>
    <row r="379" spans="6:244" s="1" customFormat="1" ht="13.5">
      <c r="F379" s="3"/>
      <c r="G379" s="34"/>
      <c r="L379" s="5"/>
      <c r="M379" s="5"/>
      <c r="N379" s="3"/>
      <c r="O379" s="34"/>
      <c r="T379" s="5"/>
      <c r="U379" s="5"/>
      <c r="V379" s="3"/>
      <c r="W379" s="34"/>
      <c r="AB379" s="5"/>
      <c r="AC379" s="5"/>
      <c r="AD379" s="3"/>
      <c r="AE379" s="34"/>
      <c r="AJ379" s="5"/>
      <c r="AK379" s="5"/>
      <c r="AL379" s="3"/>
      <c r="AM379" s="34"/>
      <c r="AR379" s="5"/>
      <c r="AS379" s="5"/>
      <c r="AT379" s="3"/>
      <c r="AU379" s="34"/>
      <c r="AZ379" s="5"/>
      <c r="BA379" s="5"/>
      <c r="BB379" s="3"/>
      <c r="BC379" s="34"/>
      <c r="BH379" s="5"/>
      <c r="BI379" s="5"/>
      <c r="BJ379" s="3"/>
      <c r="BK379" s="34"/>
      <c r="BP379" s="5"/>
      <c r="BQ379" s="5"/>
      <c r="BR379" s="3"/>
      <c r="BS379" s="34"/>
      <c r="BX379" s="5"/>
      <c r="BY379" s="5"/>
      <c r="BZ379" s="3"/>
      <c r="CA379" s="34"/>
      <c r="CF379" s="5"/>
      <c r="CH379" s="3"/>
      <c r="CI379" s="34"/>
      <c r="CN379" s="5"/>
      <c r="CO379" s="5"/>
      <c r="CP379" s="3"/>
      <c r="CQ379" s="34"/>
      <c r="CV379" s="5"/>
      <c r="CW379" s="5"/>
      <c r="CX379" s="3"/>
      <c r="CY379" s="34"/>
      <c r="DD379" s="5"/>
      <c r="DE379" s="5"/>
      <c r="DF379" s="3"/>
      <c r="DG379" s="34"/>
      <c r="DL379" s="5"/>
      <c r="DM379" s="5"/>
      <c r="DN379" s="3"/>
      <c r="DO379" s="34"/>
      <c r="DT379" s="5"/>
      <c r="DU379" s="5"/>
      <c r="DV379" s="3"/>
      <c r="DW379" s="34"/>
      <c r="EB379" s="5"/>
      <c r="EC379" s="5"/>
      <c r="ED379" s="3"/>
      <c r="EE379" s="34"/>
      <c r="EJ379" s="5"/>
      <c r="EK379" s="5"/>
      <c r="EL379" s="3"/>
      <c r="EM379" s="34"/>
      <c r="ER379" s="5"/>
      <c r="ES379" s="5"/>
      <c r="ET379" s="3"/>
      <c r="EU379" s="34"/>
      <c r="EZ379" s="5"/>
      <c r="FA379" s="5"/>
      <c r="FB379" s="3"/>
      <c r="FC379" s="34"/>
      <c r="FH379" s="5"/>
      <c r="FJ379" s="3"/>
      <c r="FK379" s="34"/>
      <c r="FP379" s="5"/>
      <c r="FQ379" s="5"/>
      <c r="FR379" s="3"/>
      <c r="FS379" s="34"/>
      <c r="FX379" s="5"/>
      <c r="FY379" s="5"/>
      <c r="FZ379" s="3"/>
      <c r="GA379" s="34"/>
      <c r="GF379" s="5"/>
      <c r="GG379" s="5"/>
      <c r="GH379" s="3"/>
      <c r="GI379" s="34"/>
      <c r="GN379" s="5"/>
      <c r="GO379" s="5"/>
      <c r="GP379" s="3"/>
      <c r="GQ379" s="34"/>
      <c r="GV379" s="5"/>
      <c r="GW379" s="5"/>
      <c r="GX379" s="3"/>
      <c r="GY379" s="34"/>
      <c r="HD379" s="5"/>
      <c r="HE379" s="5"/>
      <c r="HF379" s="3"/>
      <c r="HG379" s="34"/>
      <c r="HL379" s="5"/>
      <c r="HM379" s="5"/>
      <c r="HN379" s="3"/>
      <c r="HO379" s="34"/>
      <c r="HT379" s="5"/>
      <c r="HU379" s="5"/>
      <c r="HV379" s="3"/>
      <c r="HW379" s="34"/>
      <c r="IB379" s="5"/>
      <c r="IC379" s="5"/>
      <c r="ID379" s="3"/>
      <c r="IE379" s="34"/>
      <c r="IJ379" s="5"/>
    </row>
    <row r="380" spans="6:244" s="1" customFormat="1" ht="13.5">
      <c r="F380" s="3"/>
      <c r="G380" s="34"/>
      <c r="L380" s="5"/>
      <c r="M380" s="5"/>
      <c r="N380" s="3"/>
      <c r="O380" s="34"/>
      <c r="T380" s="5"/>
      <c r="U380" s="5"/>
      <c r="V380" s="3"/>
      <c r="W380" s="34"/>
      <c r="AB380" s="5"/>
      <c r="AC380" s="5"/>
      <c r="AD380" s="3"/>
      <c r="AE380" s="34"/>
      <c r="AJ380" s="5"/>
      <c r="AK380" s="5"/>
      <c r="AL380" s="3"/>
      <c r="AM380" s="34"/>
      <c r="AR380" s="5"/>
      <c r="AS380" s="5"/>
      <c r="AT380" s="3"/>
      <c r="AU380" s="34"/>
      <c r="AZ380" s="5"/>
      <c r="BA380" s="5"/>
      <c r="BB380" s="3"/>
      <c r="BC380" s="34"/>
      <c r="BH380" s="5"/>
      <c r="BI380" s="5"/>
      <c r="BJ380" s="3"/>
      <c r="BK380" s="34"/>
      <c r="BP380" s="5"/>
      <c r="BQ380" s="5"/>
      <c r="BR380" s="3"/>
      <c r="BS380" s="34"/>
      <c r="BX380" s="5"/>
      <c r="BY380" s="5"/>
      <c r="BZ380" s="3"/>
      <c r="CA380" s="34"/>
      <c r="CF380" s="5"/>
      <c r="CH380" s="3"/>
      <c r="CI380" s="34"/>
      <c r="CN380" s="5"/>
      <c r="CO380" s="5"/>
      <c r="CP380" s="3"/>
      <c r="CQ380" s="34"/>
      <c r="CV380" s="5"/>
      <c r="CW380" s="5"/>
      <c r="CX380" s="3"/>
      <c r="CY380" s="34"/>
      <c r="DD380" s="5"/>
      <c r="DE380" s="5"/>
      <c r="DF380" s="3"/>
      <c r="DG380" s="34"/>
      <c r="DL380" s="5"/>
      <c r="DM380" s="5"/>
      <c r="DN380" s="3"/>
      <c r="DO380" s="34"/>
      <c r="DT380" s="5"/>
      <c r="DU380" s="5"/>
      <c r="DV380" s="3"/>
      <c r="DW380" s="34"/>
      <c r="EB380" s="5"/>
      <c r="EC380" s="5"/>
      <c r="ED380" s="3"/>
      <c r="EE380" s="34"/>
      <c r="EJ380" s="5"/>
      <c r="EK380" s="5"/>
      <c r="EL380" s="3"/>
      <c r="EM380" s="34"/>
      <c r="ER380" s="5"/>
      <c r="ES380" s="5"/>
      <c r="ET380" s="3"/>
      <c r="EU380" s="34"/>
      <c r="EZ380" s="5"/>
      <c r="FA380" s="5"/>
      <c r="FB380" s="3"/>
      <c r="FC380" s="34"/>
      <c r="FH380" s="5"/>
      <c r="FJ380" s="3"/>
      <c r="FK380" s="34"/>
      <c r="FP380" s="5"/>
      <c r="FQ380" s="5"/>
      <c r="FR380" s="3"/>
      <c r="FS380" s="34"/>
      <c r="FX380" s="5"/>
      <c r="FY380" s="5"/>
      <c r="FZ380" s="3"/>
      <c r="GA380" s="34"/>
      <c r="GF380" s="5"/>
      <c r="GG380" s="5"/>
      <c r="GH380" s="3"/>
      <c r="GI380" s="34"/>
      <c r="GN380" s="5"/>
      <c r="GO380" s="5"/>
      <c r="GP380" s="3"/>
      <c r="GQ380" s="34"/>
      <c r="GV380" s="5"/>
      <c r="GW380" s="5"/>
      <c r="GX380" s="3"/>
      <c r="GY380" s="34"/>
      <c r="HD380" s="5"/>
      <c r="HE380" s="5"/>
      <c r="HF380" s="3"/>
      <c r="HG380" s="34"/>
      <c r="HL380" s="5"/>
      <c r="HM380" s="5"/>
      <c r="HN380" s="3"/>
      <c r="HO380" s="34"/>
      <c r="HT380" s="5"/>
      <c r="HU380" s="5"/>
      <c r="HV380" s="3"/>
      <c r="HW380" s="34"/>
      <c r="IB380" s="5"/>
      <c r="IC380" s="5"/>
      <c r="ID380" s="3"/>
      <c r="IE380" s="34"/>
      <c r="IJ380" s="5"/>
    </row>
    <row r="381" spans="6:244" s="1" customFormat="1" ht="13.5">
      <c r="F381" s="3"/>
      <c r="G381" s="34"/>
      <c r="L381" s="5"/>
      <c r="M381" s="5"/>
      <c r="N381" s="3"/>
      <c r="O381" s="34"/>
      <c r="T381" s="5"/>
      <c r="U381" s="5"/>
      <c r="V381" s="3"/>
      <c r="W381" s="34"/>
      <c r="AB381" s="5"/>
      <c r="AC381" s="5"/>
      <c r="AD381" s="3"/>
      <c r="AE381" s="34"/>
      <c r="AJ381" s="5"/>
      <c r="AK381" s="5"/>
      <c r="AL381" s="3"/>
      <c r="AM381" s="34"/>
      <c r="AR381" s="5"/>
      <c r="AS381" s="5"/>
      <c r="AT381" s="3"/>
      <c r="AU381" s="34"/>
      <c r="AZ381" s="5"/>
      <c r="BA381" s="5"/>
      <c r="BB381" s="3"/>
      <c r="BC381" s="34"/>
      <c r="BH381" s="5"/>
      <c r="BI381" s="5"/>
      <c r="BJ381" s="3"/>
      <c r="BK381" s="34"/>
      <c r="BP381" s="5"/>
      <c r="BQ381" s="5"/>
      <c r="BR381" s="3"/>
      <c r="BS381" s="34"/>
      <c r="BX381" s="5"/>
      <c r="BY381" s="5"/>
      <c r="BZ381" s="3"/>
      <c r="CA381" s="34"/>
      <c r="CF381" s="5"/>
      <c r="CH381" s="3"/>
      <c r="CI381" s="34"/>
      <c r="CN381" s="5"/>
      <c r="CO381" s="5"/>
      <c r="CP381" s="3"/>
      <c r="CQ381" s="34"/>
      <c r="CV381" s="5"/>
      <c r="CW381" s="5"/>
      <c r="CX381" s="3"/>
      <c r="CY381" s="34"/>
      <c r="DD381" s="5"/>
      <c r="DE381" s="5"/>
      <c r="DF381" s="3"/>
      <c r="DG381" s="34"/>
      <c r="DL381" s="5"/>
      <c r="DM381" s="5"/>
      <c r="DN381" s="3"/>
      <c r="DO381" s="34"/>
      <c r="DT381" s="5"/>
      <c r="DU381" s="5"/>
      <c r="DV381" s="3"/>
      <c r="DW381" s="34"/>
      <c r="EB381" s="5"/>
      <c r="EC381" s="5"/>
      <c r="ED381" s="3"/>
      <c r="EE381" s="34"/>
      <c r="EJ381" s="5"/>
      <c r="EK381" s="5"/>
      <c r="EL381" s="3"/>
      <c r="EM381" s="34"/>
      <c r="ER381" s="5"/>
      <c r="ES381" s="5"/>
      <c r="ET381" s="3"/>
      <c r="EU381" s="34"/>
      <c r="EZ381" s="5"/>
      <c r="FA381" s="5"/>
      <c r="FB381" s="3"/>
      <c r="FC381" s="34"/>
      <c r="FH381" s="5"/>
      <c r="FJ381" s="3"/>
      <c r="FK381" s="34"/>
      <c r="FP381" s="5"/>
      <c r="FQ381" s="5"/>
      <c r="FR381" s="3"/>
      <c r="FS381" s="34"/>
      <c r="FX381" s="5"/>
      <c r="FY381" s="5"/>
      <c r="FZ381" s="3"/>
      <c r="GA381" s="34"/>
      <c r="GF381" s="5"/>
      <c r="GG381" s="5"/>
      <c r="GH381" s="3"/>
      <c r="GI381" s="34"/>
      <c r="GN381" s="5"/>
      <c r="GO381" s="5"/>
      <c r="GP381" s="3"/>
      <c r="GQ381" s="34"/>
      <c r="GV381" s="5"/>
      <c r="GW381" s="5"/>
      <c r="GX381" s="3"/>
      <c r="GY381" s="34"/>
      <c r="HD381" s="5"/>
      <c r="HE381" s="5"/>
      <c r="HF381" s="3"/>
      <c r="HG381" s="34"/>
      <c r="HL381" s="5"/>
      <c r="HM381" s="5"/>
      <c r="HN381" s="3"/>
      <c r="HO381" s="34"/>
      <c r="HT381" s="5"/>
      <c r="HU381" s="5"/>
      <c r="HV381" s="3"/>
      <c r="HW381" s="34"/>
      <c r="IB381" s="5"/>
      <c r="IC381" s="5"/>
      <c r="ID381" s="3"/>
      <c r="IE381" s="34"/>
      <c r="IJ381" s="5"/>
    </row>
    <row r="382" spans="6:244" s="1" customFormat="1" ht="13.5">
      <c r="F382" s="3"/>
      <c r="G382" s="34"/>
      <c r="L382" s="5"/>
      <c r="M382" s="5"/>
      <c r="N382" s="3"/>
      <c r="O382" s="34"/>
      <c r="T382" s="5"/>
      <c r="U382" s="5"/>
      <c r="V382" s="3"/>
      <c r="W382" s="34"/>
      <c r="AB382" s="5"/>
      <c r="AC382" s="5"/>
      <c r="AD382" s="3"/>
      <c r="AE382" s="34"/>
      <c r="AJ382" s="5"/>
      <c r="AK382" s="5"/>
      <c r="AL382" s="3"/>
      <c r="AM382" s="34"/>
      <c r="AR382" s="5"/>
      <c r="AS382" s="5"/>
      <c r="AT382" s="3"/>
      <c r="AU382" s="34"/>
      <c r="AZ382" s="5"/>
      <c r="BA382" s="5"/>
      <c r="BB382" s="3"/>
      <c r="BC382" s="34"/>
      <c r="BH382" s="5"/>
      <c r="BI382" s="5"/>
      <c r="BJ382" s="3"/>
      <c r="BK382" s="34"/>
      <c r="BP382" s="5"/>
      <c r="BQ382" s="5"/>
      <c r="BR382" s="3"/>
      <c r="BS382" s="34"/>
      <c r="BX382" s="5"/>
      <c r="BY382" s="5"/>
      <c r="BZ382" s="3"/>
      <c r="CA382" s="34"/>
      <c r="CF382" s="5"/>
      <c r="CH382" s="3"/>
      <c r="CI382" s="34"/>
      <c r="CN382" s="5"/>
      <c r="CO382" s="5"/>
      <c r="CP382" s="3"/>
      <c r="CQ382" s="34"/>
      <c r="CV382" s="5"/>
      <c r="CW382" s="5"/>
      <c r="CX382" s="3"/>
      <c r="CY382" s="34"/>
      <c r="DD382" s="5"/>
      <c r="DE382" s="5"/>
      <c r="DF382" s="3"/>
      <c r="DG382" s="34"/>
      <c r="DL382" s="5"/>
      <c r="DM382" s="5"/>
      <c r="DN382" s="3"/>
      <c r="DO382" s="34"/>
      <c r="DT382" s="5"/>
      <c r="DU382" s="5"/>
      <c r="DV382" s="3"/>
      <c r="DW382" s="34"/>
      <c r="EB382" s="5"/>
      <c r="EC382" s="5"/>
      <c r="ED382" s="3"/>
      <c r="EE382" s="34"/>
      <c r="EJ382" s="5"/>
      <c r="EK382" s="5"/>
      <c r="EL382" s="3"/>
      <c r="EM382" s="34"/>
      <c r="ER382" s="5"/>
      <c r="ES382" s="5"/>
      <c r="ET382" s="3"/>
      <c r="EU382" s="34"/>
      <c r="EZ382" s="5"/>
      <c r="FA382" s="5"/>
      <c r="FB382" s="3"/>
      <c r="FC382" s="34"/>
      <c r="FH382" s="5"/>
      <c r="FJ382" s="3"/>
      <c r="FK382" s="34"/>
      <c r="FP382" s="5"/>
      <c r="FQ382" s="5"/>
      <c r="FR382" s="3"/>
      <c r="FS382" s="34"/>
      <c r="FX382" s="5"/>
      <c r="FY382" s="5"/>
      <c r="FZ382" s="3"/>
      <c r="GA382" s="34"/>
      <c r="GF382" s="5"/>
      <c r="GG382" s="5"/>
      <c r="GH382" s="3"/>
      <c r="GI382" s="34"/>
      <c r="GN382" s="5"/>
      <c r="GO382" s="5"/>
      <c r="GP382" s="3"/>
      <c r="GQ382" s="34"/>
      <c r="GV382" s="5"/>
      <c r="GW382" s="5"/>
      <c r="GX382" s="3"/>
      <c r="GY382" s="34"/>
      <c r="HD382" s="5"/>
      <c r="HE382" s="5"/>
      <c r="HF382" s="3"/>
      <c r="HG382" s="34"/>
      <c r="HL382" s="5"/>
      <c r="HM382" s="5"/>
      <c r="HN382" s="3"/>
      <c r="HO382" s="34"/>
      <c r="HT382" s="5"/>
      <c r="HU382" s="5"/>
      <c r="HV382" s="3"/>
      <c r="HW382" s="34"/>
      <c r="IB382" s="5"/>
      <c r="IC382" s="5"/>
      <c r="ID382" s="3"/>
      <c r="IE382" s="34"/>
      <c r="IJ382" s="5"/>
    </row>
    <row r="383" spans="6:244" s="1" customFormat="1" ht="13.5">
      <c r="F383" s="3"/>
      <c r="G383" s="34"/>
      <c r="L383" s="5"/>
      <c r="M383" s="5"/>
      <c r="N383" s="3"/>
      <c r="O383" s="34"/>
      <c r="T383" s="5"/>
      <c r="U383" s="5"/>
      <c r="V383" s="3"/>
      <c r="W383" s="34"/>
      <c r="AB383" s="5"/>
      <c r="AC383" s="5"/>
      <c r="AD383" s="3"/>
      <c r="AE383" s="34"/>
      <c r="AJ383" s="5"/>
      <c r="AK383" s="5"/>
      <c r="AL383" s="3"/>
      <c r="AM383" s="34"/>
      <c r="AR383" s="5"/>
      <c r="AS383" s="5"/>
      <c r="AT383" s="3"/>
      <c r="AU383" s="34"/>
      <c r="AZ383" s="5"/>
      <c r="BA383" s="5"/>
      <c r="BB383" s="3"/>
      <c r="BC383" s="34"/>
      <c r="BH383" s="5"/>
      <c r="BI383" s="5"/>
      <c r="BJ383" s="3"/>
      <c r="BK383" s="34"/>
      <c r="BP383" s="5"/>
      <c r="BQ383" s="5"/>
      <c r="BR383" s="3"/>
      <c r="BS383" s="34"/>
      <c r="BX383" s="5"/>
      <c r="BY383" s="5"/>
      <c r="BZ383" s="3"/>
      <c r="CA383" s="34"/>
      <c r="CF383" s="5"/>
      <c r="CH383" s="3"/>
      <c r="CI383" s="34"/>
      <c r="CN383" s="5"/>
      <c r="CO383" s="5"/>
      <c r="CP383" s="3"/>
      <c r="CQ383" s="34"/>
      <c r="CV383" s="5"/>
      <c r="CW383" s="5"/>
      <c r="CX383" s="3"/>
      <c r="CY383" s="34"/>
      <c r="DD383" s="5"/>
      <c r="DE383" s="5"/>
      <c r="DF383" s="3"/>
      <c r="DG383" s="34"/>
      <c r="DL383" s="5"/>
      <c r="DM383" s="5"/>
      <c r="DN383" s="3"/>
      <c r="DO383" s="34"/>
      <c r="DT383" s="5"/>
      <c r="DU383" s="5"/>
      <c r="DV383" s="3"/>
      <c r="DW383" s="34"/>
      <c r="EB383" s="5"/>
      <c r="EC383" s="5"/>
      <c r="ED383" s="3"/>
      <c r="EE383" s="34"/>
      <c r="EJ383" s="5"/>
      <c r="EK383" s="5"/>
      <c r="EL383" s="3"/>
      <c r="EM383" s="34"/>
      <c r="ER383" s="5"/>
      <c r="ES383" s="5"/>
      <c r="ET383" s="3"/>
      <c r="EU383" s="34"/>
      <c r="EZ383" s="5"/>
      <c r="FA383" s="5"/>
      <c r="FB383" s="3"/>
      <c r="FC383" s="34"/>
      <c r="FH383" s="5"/>
      <c r="FJ383" s="3"/>
      <c r="FK383" s="34"/>
      <c r="FP383" s="5"/>
      <c r="FQ383" s="5"/>
      <c r="FR383" s="3"/>
      <c r="FS383" s="34"/>
      <c r="FX383" s="5"/>
      <c r="FY383" s="5"/>
      <c r="FZ383" s="3"/>
      <c r="GA383" s="34"/>
      <c r="GF383" s="5"/>
      <c r="GG383" s="5"/>
      <c r="GH383" s="3"/>
      <c r="GI383" s="34"/>
      <c r="GN383" s="5"/>
      <c r="GO383" s="5"/>
      <c r="GP383" s="3"/>
      <c r="GQ383" s="34"/>
      <c r="GV383" s="5"/>
      <c r="GW383" s="5"/>
      <c r="GX383" s="3"/>
      <c r="GY383" s="34"/>
      <c r="HD383" s="5"/>
      <c r="HE383" s="5"/>
      <c r="HF383" s="3"/>
      <c r="HG383" s="34"/>
      <c r="HL383" s="5"/>
      <c r="HM383" s="5"/>
      <c r="HN383" s="3"/>
      <c r="HO383" s="34"/>
      <c r="HT383" s="5"/>
      <c r="HU383" s="5"/>
      <c r="HV383" s="3"/>
      <c r="HW383" s="34"/>
      <c r="IB383" s="5"/>
      <c r="IC383" s="5"/>
      <c r="ID383" s="3"/>
      <c r="IE383" s="34"/>
      <c r="IJ383" s="5"/>
    </row>
    <row r="384" spans="6:244" s="1" customFormat="1" ht="13.5">
      <c r="F384" s="3"/>
      <c r="G384" s="34"/>
      <c r="L384" s="5"/>
      <c r="M384" s="5"/>
      <c r="N384" s="3"/>
      <c r="O384" s="34"/>
      <c r="T384" s="5"/>
      <c r="U384" s="5"/>
      <c r="V384" s="3"/>
      <c r="W384" s="34"/>
      <c r="AB384" s="5"/>
      <c r="AC384" s="5"/>
      <c r="AD384" s="3"/>
      <c r="AE384" s="34"/>
      <c r="AJ384" s="5"/>
      <c r="AK384" s="5"/>
      <c r="AL384" s="3"/>
      <c r="AM384" s="34"/>
      <c r="AR384" s="5"/>
      <c r="AS384" s="5"/>
      <c r="AT384" s="3"/>
      <c r="AU384" s="34"/>
      <c r="AZ384" s="5"/>
      <c r="BA384" s="5"/>
      <c r="BB384" s="3"/>
      <c r="BC384" s="34"/>
      <c r="BH384" s="5"/>
      <c r="BI384" s="5"/>
      <c r="BJ384" s="3"/>
      <c r="BK384" s="34"/>
      <c r="BP384" s="5"/>
      <c r="BQ384" s="5"/>
      <c r="BR384" s="3"/>
      <c r="BS384" s="34"/>
      <c r="BX384" s="5"/>
      <c r="BY384" s="5"/>
      <c r="BZ384" s="3"/>
      <c r="CA384" s="34"/>
      <c r="CF384" s="5"/>
      <c r="CH384" s="3"/>
      <c r="CI384" s="34"/>
      <c r="CN384" s="5"/>
      <c r="CO384" s="5"/>
      <c r="CP384" s="3"/>
      <c r="CQ384" s="34"/>
      <c r="CV384" s="5"/>
      <c r="CW384" s="5"/>
      <c r="CX384" s="3"/>
      <c r="CY384" s="34"/>
      <c r="DD384" s="5"/>
      <c r="DE384" s="5"/>
      <c r="DF384" s="3"/>
      <c r="DG384" s="34"/>
      <c r="DL384" s="5"/>
      <c r="DM384" s="5"/>
      <c r="DN384" s="3"/>
      <c r="DO384" s="34"/>
      <c r="DT384" s="5"/>
      <c r="DU384" s="5"/>
      <c r="DV384" s="3"/>
      <c r="DW384" s="34"/>
      <c r="EB384" s="5"/>
      <c r="EC384" s="5"/>
      <c r="ED384" s="3"/>
      <c r="EE384" s="34"/>
      <c r="EJ384" s="5"/>
      <c r="EK384" s="5"/>
      <c r="EL384" s="3"/>
      <c r="EM384" s="34"/>
      <c r="ER384" s="5"/>
      <c r="ES384" s="5"/>
      <c r="ET384" s="3"/>
      <c r="EU384" s="34"/>
      <c r="EZ384" s="5"/>
      <c r="FA384" s="5"/>
      <c r="FB384" s="3"/>
      <c r="FC384" s="34"/>
      <c r="FH384" s="5"/>
      <c r="FJ384" s="3"/>
      <c r="FK384" s="34"/>
      <c r="FP384" s="5"/>
      <c r="FQ384" s="5"/>
      <c r="FR384" s="3"/>
      <c r="FS384" s="34"/>
      <c r="FX384" s="5"/>
      <c r="FY384" s="5"/>
      <c r="FZ384" s="3"/>
      <c r="GA384" s="34"/>
      <c r="GF384" s="5"/>
      <c r="GG384" s="5"/>
      <c r="GH384" s="3"/>
      <c r="GI384" s="34"/>
      <c r="GN384" s="5"/>
      <c r="GO384" s="5"/>
      <c r="GP384" s="3"/>
      <c r="GQ384" s="34"/>
      <c r="GV384" s="5"/>
      <c r="GW384" s="5"/>
      <c r="GX384" s="3"/>
      <c r="GY384" s="34"/>
      <c r="HD384" s="5"/>
      <c r="HE384" s="5"/>
      <c r="HF384" s="3"/>
      <c r="HG384" s="34"/>
      <c r="HL384" s="5"/>
      <c r="HM384" s="5"/>
      <c r="HN384" s="3"/>
      <c r="HO384" s="34"/>
      <c r="HT384" s="5"/>
      <c r="HU384" s="5"/>
      <c r="HV384" s="3"/>
      <c r="HW384" s="34"/>
      <c r="IB384" s="5"/>
      <c r="IC384" s="5"/>
      <c r="ID384" s="3"/>
      <c r="IE384" s="34"/>
      <c r="IJ384" s="5"/>
    </row>
    <row r="385" spans="6:244" s="1" customFormat="1" ht="13.5">
      <c r="F385" s="3"/>
      <c r="G385" s="34"/>
      <c r="L385" s="5"/>
      <c r="M385" s="5"/>
      <c r="N385" s="3"/>
      <c r="O385" s="34"/>
      <c r="T385" s="5"/>
      <c r="U385" s="5"/>
      <c r="V385" s="3"/>
      <c r="W385" s="34"/>
      <c r="AB385" s="5"/>
      <c r="AC385" s="5"/>
      <c r="AD385" s="3"/>
      <c r="AE385" s="34"/>
      <c r="AJ385" s="5"/>
      <c r="AK385" s="5"/>
      <c r="AL385" s="3"/>
      <c r="AM385" s="34"/>
      <c r="AR385" s="5"/>
      <c r="AS385" s="5"/>
      <c r="AT385" s="3"/>
      <c r="AU385" s="34"/>
      <c r="AZ385" s="5"/>
      <c r="BA385" s="5"/>
      <c r="BB385" s="3"/>
      <c r="BC385" s="34"/>
      <c r="BH385" s="5"/>
      <c r="BI385" s="5"/>
      <c r="BJ385" s="3"/>
      <c r="BK385" s="34"/>
      <c r="BP385" s="5"/>
      <c r="BQ385" s="5"/>
      <c r="BR385" s="3"/>
      <c r="BS385" s="34"/>
      <c r="BX385" s="5"/>
      <c r="BY385" s="5"/>
      <c r="BZ385" s="3"/>
      <c r="CA385" s="34"/>
      <c r="CF385" s="5"/>
      <c r="CH385" s="3"/>
      <c r="CI385" s="34"/>
      <c r="CN385" s="5"/>
      <c r="CO385" s="5"/>
      <c r="CP385" s="3"/>
      <c r="CQ385" s="34"/>
      <c r="CV385" s="5"/>
      <c r="CW385" s="5"/>
      <c r="CX385" s="3"/>
      <c r="CY385" s="34"/>
      <c r="DD385" s="5"/>
      <c r="DE385" s="5"/>
      <c r="DF385" s="3"/>
      <c r="DG385" s="34"/>
      <c r="DL385" s="5"/>
      <c r="DM385" s="5"/>
      <c r="DN385" s="3"/>
      <c r="DO385" s="34"/>
      <c r="DT385" s="5"/>
      <c r="DU385" s="5"/>
      <c r="DV385" s="3"/>
      <c r="DW385" s="34"/>
      <c r="EB385" s="5"/>
      <c r="EC385" s="5"/>
      <c r="ED385" s="3"/>
      <c r="EE385" s="34"/>
      <c r="EJ385" s="5"/>
      <c r="EK385" s="5"/>
      <c r="EL385" s="3"/>
      <c r="EM385" s="34"/>
      <c r="ER385" s="5"/>
      <c r="ES385" s="5"/>
      <c r="ET385" s="3"/>
      <c r="EU385" s="34"/>
      <c r="EZ385" s="5"/>
      <c r="FA385" s="5"/>
      <c r="FB385" s="3"/>
      <c r="FC385" s="34"/>
      <c r="FH385" s="5"/>
      <c r="FJ385" s="3"/>
      <c r="FK385" s="34"/>
      <c r="FP385" s="5"/>
      <c r="FQ385" s="5"/>
      <c r="FR385" s="3"/>
      <c r="FS385" s="34"/>
      <c r="FX385" s="5"/>
      <c r="FY385" s="5"/>
      <c r="FZ385" s="3"/>
      <c r="GA385" s="34"/>
      <c r="GF385" s="5"/>
      <c r="GG385" s="5"/>
      <c r="GH385" s="3"/>
      <c r="GI385" s="34"/>
      <c r="GN385" s="5"/>
      <c r="GO385" s="5"/>
      <c r="GP385" s="3"/>
      <c r="GQ385" s="34"/>
      <c r="GV385" s="5"/>
      <c r="GW385" s="5"/>
      <c r="GX385" s="3"/>
      <c r="GY385" s="34"/>
      <c r="HD385" s="5"/>
      <c r="HE385" s="5"/>
      <c r="HF385" s="3"/>
      <c r="HG385" s="34"/>
      <c r="HL385" s="5"/>
      <c r="HM385" s="5"/>
      <c r="HN385" s="3"/>
      <c r="HO385" s="34"/>
      <c r="HT385" s="5"/>
      <c r="HU385" s="5"/>
      <c r="HV385" s="3"/>
      <c r="HW385" s="34"/>
      <c r="IB385" s="5"/>
      <c r="IC385" s="5"/>
      <c r="ID385" s="3"/>
      <c r="IE385" s="34"/>
      <c r="IJ385" s="5"/>
    </row>
    <row r="386" spans="6:244" s="1" customFormat="1" ht="13.5">
      <c r="F386" s="3"/>
      <c r="G386" s="34"/>
      <c r="L386" s="5"/>
      <c r="M386" s="5"/>
      <c r="N386" s="3"/>
      <c r="O386" s="34"/>
      <c r="T386" s="5"/>
      <c r="U386" s="5"/>
      <c r="V386" s="3"/>
      <c r="W386" s="34"/>
      <c r="AB386" s="5"/>
      <c r="AC386" s="5"/>
      <c r="AD386" s="3"/>
      <c r="AE386" s="34"/>
      <c r="AJ386" s="5"/>
      <c r="AK386" s="5"/>
      <c r="AL386" s="3"/>
      <c r="AM386" s="34"/>
      <c r="AR386" s="5"/>
      <c r="AS386" s="5"/>
      <c r="AT386" s="3"/>
      <c r="AU386" s="34"/>
      <c r="AZ386" s="5"/>
      <c r="BA386" s="5"/>
      <c r="BB386" s="3"/>
      <c r="BC386" s="34"/>
      <c r="BH386" s="5"/>
      <c r="BI386" s="5"/>
      <c r="BJ386" s="3"/>
      <c r="BK386" s="34"/>
      <c r="BP386" s="5"/>
      <c r="BQ386" s="5"/>
      <c r="BR386" s="3"/>
      <c r="BS386" s="34"/>
      <c r="BX386" s="5"/>
      <c r="BY386" s="5"/>
      <c r="BZ386" s="3"/>
      <c r="CA386" s="34"/>
      <c r="CF386" s="5"/>
      <c r="CH386" s="3"/>
      <c r="CI386" s="34"/>
      <c r="CN386" s="5"/>
      <c r="CO386" s="5"/>
      <c r="CP386" s="3"/>
      <c r="CQ386" s="34"/>
      <c r="CV386" s="5"/>
      <c r="CW386" s="5"/>
      <c r="CX386" s="3"/>
      <c r="CY386" s="34"/>
      <c r="DD386" s="5"/>
      <c r="DE386" s="5"/>
      <c r="DF386" s="3"/>
      <c r="DG386" s="34"/>
      <c r="DL386" s="5"/>
      <c r="DM386" s="5"/>
      <c r="DN386" s="3"/>
      <c r="DO386" s="34"/>
      <c r="DT386" s="5"/>
      <c r="DU386" s="5"/>
      <c r="DV386" s="3"/>
      <c r="DW386" s="34"/>
      <c r="EB386" s="5"/>
      <c r="EC386" s="5"/>
      <c r="ED386" s="3"/>
      <c r="EE386" s="34"/>
      <c r="EJ386" s="5"/>
      <c r="EK386" s="5"/>
      <c r="EL386" s="3"/>
      <c r="EM386" s="34"/>
      <c r="ER386" s="5"/>
      <c r="ES386" s="5"/>
      <c r="ET386" s="3"/>
      <c r="EU386" s="34"/>
      <c r="EZ386" s="5"/>
      <c r="FA386" s="5"/>
      <c r="FB386" s="3"/>
      <c r="FC386" s="34"/>
      <c r="FH386" s="5"/>
      <c r="FJ386" s="3"/>
      <c r="FK386" s="34"/>
      <c r="FP386" s="5"/>
      <c r="FQ386" s="5"/>
      <c r="FR386" s="3"/>
      <c r="FS386" s="34"/>
      <c r="FX386" s="5"/>
      <c r="FY386" s="5"/>
      <c r="FZ386" s="3"/>
      <c r="GA386" s="34"/>
      <c r="GF386" s="5"/>
      <c r="GG386" s="5"/>
      <c r="GH386" s="3"/>
      <c r="GI386" s="34"/>
      <c r="GN386" s="5"/>
      <c r="GO386" s="5"/>
      <c r="GP386" s="3"/>
      <c r="GQ386" s="34"/>
      <c r="GV386" s="5"/>
      <c r="GW386" s="5"/>
      <c r="GX386" s="3"/>
      <c r="GY386" s="34"/>
      <c r="HD386" s="5"/>
      <c r="HE386" s="5"/>
      <c r="HF386" s="3"/>
      <c r="HG386" s="34"/>
      <c r="HL386" s="5"/>
      <c r="HM386" s="5"/>
      <c r="HN386" s="3"/>
      <c r="HO386" s="34"/>
      <c r="HT386" s="5"/>
      <c r="HU386" s="5"/>
      <c r="HV386" s="3"/>
      <c r="HW386" s="34"/>
      <c r="IB386" s="5"/>
      <c r="IC386" s="5"/>
      <c r="ID386" s="3"/>
      <c r="IE386" s="34"/>
      <c r="IJ386" s="5"/>
    </row>
    <row r="387" spans="6:244" s="1" customFormat="1" ht="13.5">
      <c r="F387" s="3"/>
      <c r="G387" s="34"/>
      <c r="L387" s="5"/>
      <c r="M387" s="5"/>
      <c r="N387" s="3"/>
      <c r="O387" s="34"/>
      <c r="T387" s="5"/>
      <c r="U387" s="5"/>
      <c r="V387" s="3"/>
      <c r="W387" s="34"/>
      <c r="AB387" s="5"/>
      <c r="AC387" s="5"/>
      <c r="AD387" s="3"/>
      <c r="AE387" s="34"/>
      <c r="AJ387" s="5"/>
      <c r="AK387" s="5"/>
      <c r="AL387" s="3"/>
      <c r="AM387" s="34"/>
      <c r="AR387" s="5"/>
      <c r="AS387" s="5"/>
      <c r="AT387" s="3"/>
      <c r="AU387" s="34"/>
      <c r="AZ387" s="5"/>
      <c r="BA387" s="5"/>
      <c r="BB387" s="3"/>
      <c r="BC387" s="34"/>
      <c r="BH387" s="5"/>
      <c r="BI387" s="5"/>
      <c r="BJ387" s="3"/>
      <c r="BK387" s="34"/>
      <c r="BP387" s="5"/>
      <c r="BQ387" s="5"/>
      <c r="BR387" s="3"/>
      <c r="BS387" s="34"/>
      <c r="BX387" s="5"/>
      <c r="BY387" s="5"/>
      <c r="BZ387" s="3"/>
      <c r="CA387" s="34"/>
      <c r="CF387" s="5"/>
      <c r="CH387" s="3"/>
      <c r="CI387" s="34"/>
      <c r="CN387" s="5"/>
      <c r="CO387" s="5"/>
      <c r="CP387" s="3"/>
      <c r="CQ387" s="34"/>
      <c r="CV387" s="5"/>
      <c r="CW387" s="5"/>
      <c r="CX387" s="3"/>
      <c r="CY387" s="34"/>
      <c r="DD387" s="5"/>
      <c r="DE387" s="5"/>
      <c r="DF387" s="3"/>
      <c r="DG387" s="34"/>
      <c r="DL387" s="5"/>
      <c r="DM387" s="5"/>
      <c r="DN387" s="3"/>
      <c r="DO387" s="34"/>
      <c r="DT387" s="5"/>
      <c r="DU387" s="5"/>
      <c r="DV387" s="3"/>
      <c r="DW387" s="34"/>
      <c r="EB387" s="5"/>
      <c r="EC387" s="5"/>
      <c r="ED387" s="3"/>
      <c r="EE387" s="34"/>
      <c r="EJ387" s="5"/>
      <c r="EK387" s="5"/>
      <c r="EL387" s="3"/>
      <c r="EM387" s="34"/>
      <c r="ER387" s="5"/>
      <c r="ES387" s="5"/>
      <c r="ET387" s="3"/>
      <c r="EU387" s="34"/>
      <c r="EZ387" s="5"/>
      <c r="FA387" s="5"/>
      <c r="FB387" s="3"/>
      <c r="FC387" s="34"/>
      <c r="FH387" s="5"/>
      <c r="FJ387" s="3"/>
      <c r="FK387" s="34"/>
      <c r="FP387" s="5"/>
      <c r="FQ387" s="5"/>
      <c r="FR387" s="3"/>
      <c r="FS387" s="34"/>
      <c r="FX387" s="5"/>
      <c r="FY387" s="5"/>
      <c r="FZ387" s="3"/>
      <c r="GA387" s="34"/>
      <c r="GF387" s="5"/>
      <c r="GG387" s="5"/>
      <c r="GH387" s="3"/>
      <c r="GI387" s="34"/>
      <c r="GN387" s="5"/>
      <c r="GO387" s="5"/>
      <c r="GP387" s="3"/>
      <c r="GQ387" s="34"/>
      <c r="GV387" s="5"/>
      <c r="GW387" s="5"/>
      <c r="GX387" s="3"/>
      <c r="GY387" s="34"/>
      <c r="HD387" s="5"/>
      <c r="HE387" s="5"/>
      <c r="HF387" s="3"/>
      <c r="HG387" s="34"/>
      <c r="HL387" s="5"/>
      <c r="HM387" s="5"/>
      <c r="HN387" s="3"/>
      <c r="HO387" s="34"/>
      <c r="HT387" s="5"/>
      <c r="HU387" s="5"/>
      <c r="HV387" s="3"/>
      <c r="HW387" s="34"/>
      <c r="IB387" s="5"/>
      <c r="IC387" s="5"/>
      <c r="ID387" s="3"/>
      <c r="IE387" s="34"/>
      <c r="IJ387" s="5"/>
    </row>
    <row r="388" spans="6:244" s="1" customFormat="1" ht="13.5">
      <c r="F388" s="3"/>
      <c r="G388" s="34"/>
      <c r="L388" s="5"/>
      <c r="M388" s="5"/>
      <c r="N388" s="3"/>
      <c r="O388" s="34"/>
      <c r="T388" s="5"/>
      <c r="U388" s="5"/>
      <c r="V388" s="3"/>
      <c r="W388" s="34"/>
      <c r="AB388" s="5"/>
      <c r="AC388" s="5"/>
      <c r="AD388" s="3"/>
      <c r="AE388" s="34"/>
      <c r="AJ388" s="5"/>
      <c r="AK388" s="5"/>
      <c r="AL388" s="3"/>
      <c r="AM388" s="34"/>
      <c r="AR388" s="5"/>
      <c r="AS388" s="5"/>
      <c r="AT388" s="3"/>
      <c r="AU388" s="34"/>
      <c r="AZ388" s="5"/>
      <c r="BA388" s="5"/>
      <c r="BB388" s="3"/>
      <c r="BC388" s="34"/>
      <c r="BH388" s="5"/>
      <c r="BI388" s="5"/>
      <c r="BJ388" s="3"/>
      <c r="BK388" s="34"/>
      <c r="BP388" s="5"/>
      <c r="BQ388" s="5"/>
      <c r="BR388" s="3"/>
      <c r="BS388" s="34"/>
      <c r="BX388" s="5"/>
      <c r="BY388" s="5"/>
      <c r="BZ388" s="3"/>
      <c r="CA388" s="34"/>
      <c r="CF388" s="5"/>
      <c r="CH388" s="3"/>
      <c r="CI388" s="34"/>
      <c r="CN388" s="5"/>
      <c r="CO388" s="5"/>
      <c r="CP388" s="3"/>
      <c r="CQ388" s="34"/>
      <c r="CV388" s="5"/>
      <c r="CW388" s="5"/>
      <c r="CX388" s="3"/>
      <c r="CY388" s="34"/>
      <c r="DD388" s="5"/>
      <c r="DE388" s="5"/>
      <c r="DF388" s="3"/>
      <c r="DG388" s="34"/>
      <c r="DL388" s="5"/>
      <c r="DM388" s="5"/>
      <c r="DN388" s="3"/>
      <c r="DO388" s="34"/>
      <c r="DT388" s="5"/>
      <c r="DU388" s="5"/>
      <c r="DV388" s="3"/>
      <c r="DW388" s="34"/>
      <c r="EB388" s="5"/>
      <c r="EC388" s="5"/>
      <c r="ED388" s="3"/>
      <c r="EE388" s="34"/>
      <c r="EJ388" s="5"/>
      <c r="EK388" s="5"/>
      <c r="EL388" s="3"/>
      <c r="EM388" s="34"/>
      <c r="ER388" s="5"/>
      <c r="ES388" s="5"/>
      <c r="ET388" s="3"/>
      <c r="EU388" s="34"/>
      <c r="EZ388" s="5"/>
      <c r="FA388" s="5"/>
      <c r="FB388" s="3"/>
      <c r="FC388" s="34"/>
      <c r="FH388" s="5"/>
      <c r="FJ388" s="3"/>
      <c r="FK388" s="34"/>
      <c r="FP388" s="5"/>
      <c r="FQ388" s="5"/>
      <c r="FR388" s="3"/>
      <c r="FS388" s="34"/>
      <c r="FX388" s="5"/>
      <c r="FY388" s="5"/>
      <c r="FZ388" s="3"/>
      <c r="GA388" s="34"/>
      <c r="GF388" s="5"/>
      <c r="GG388" s="5"/>
      <c r="GH388" s="3"/>
      <c r="GI388" s="34"/>
      <c r="GN388" s="5"/>
      <c r="GO388" s="5"/>
      <c r="GP388" s="3"/>
      <c r="GQ388" s="34"/>
      <c r="GV388" s="5"/>
      <c r="GW388" s="5"/>
      <c r="GX388" s="3"/>
      <c r="GY388" s="34"/>
      <c r="HD388" s="5"/>
      <c r="HE388" s="5"/>
      <c r="HF388" s="3"/>
      <c r="HG388" s="34"/>
      <c r="HL388" s="5"/>
      <c r="HM388" s="5"/>
      <c r="HN388" s="3"/>
      <c r="HO388" s="34"/>
      <c r="HT388" s="5"/>
      <c r="HU388" s="5"/>
      <c r="HV388" s="3"/>
      <c r="HW388" s="34"/>
      <c r="IB388" s="5"/>
      <c r="IC388" s="5"/>
      <c r="ID388" s="3"/>
      <c r="IE388" s="34"/>
      <c r="IJ388" s="5"/>
    </row>
    <row r="389" spans="6:244" s="1" customFormat="1" ht="13.5">
      <c r="F389" s="3"/>
      <c r="G389" s="34"/>
      <c r="L389" s="5"/>
      <c r="M389" s="5"/>
      <c r="N389" s="3"/>
      <c r="O389" s="34"/>
      <c r="T389" s="5"/>
      <c r="U389" s="5"/>
      <c r="V389" s="3"/>
      <c r="W389" s="34"/>
      <c r="AB389" s="5"/>
      <c r="AC389" s="5"/>
      <c r="AD389" s="3"/>
      <c r="AE389" s="34"/>
      <c r="AJ389" s="5"/>
      <c r="AK389" s="5"/>
      <c r="AL389" s="3"/>
      <c r="AM389" s="34"/>
      <c r="AR389" s="5"/>
      <c r="AS389" s="5"/>
      <c r="AT389" s="3"/>
      <c r="AU389" s="34"/>
      <c r="AZ389" s="5"/>
      <c r="BA389" s="5"/>
      <c r="BB389" s="3"/>
      <c r="BC389" s="34"/>
      <c r="BH389" s="5"/>
      <c r="BI389" s="5"/>
      <c r="BJ389" s="3"/>
      <c r="BK389" s="34"/>
      <c r="BP389" s="5"/>
      <c r="BQ389" s="5"/>
      <c r="BR389" s="3"/>
      <c r="BS389" s="34"/>
      <c r="BX389" s="5"/>
      <c r="BY389" s="5"/>
      <c r="BZ389" s="3"/>
      <c r="CA389" s="34"/>
      <c r="CF389" s="5"/>
      <c r="CH389" s="3"/>
      <c r="CI389" s="34"/>
      <c r="CN389" s="5"/>
      <c r="CO389" s="5"/>
      <c r="CP389" s="3"/>
      <c r="CQ389" s="34"/>
      <c r="CV389" s="5"/>
      <c r="CW389" s="5"/>
      <c r="CX389" s="3"/>
      <c r="CY389" s="34"/>
      <c r="DD389" s="5"/>
      <c r="DE389" s="5"/>
      <c r="DF389" s="3"/>
      <c r="DG389" s="34"/>
      <c r="DL389" s="5"/>
      <c r="DM389" s="5"/>
      <c r="DN389" s="3"/>
      <c r="DO389" s="34"/>
      <c r="DT389" s="5"/>
      <c r="DU389" s="5"/>
      <c r="DV389" s="3"/>
      <c r="DW389" s="34"/>
      <c r="EB389" s="5"/>
      <c r="EC389" s="5"/>
      <c r="ED389" s="3"/>
      <c r="EE389" s="34"/>
      <c r="EJ389" s="5"/>
      <c r="EK389" s="5"/>
      <c r="EL389" s="3"/>
      <c r="EM389" s="34"/>
      <c r="ER389" s="5"/>
      <c r="ES389" s="5"/>
      <c r="ET389" s="3"/>
      <c r="EU389" s="34"/>
      <c r="EZ389" s="5"/>
      <c r="FA389" s="5"/>
      <c r="FB389" s="3"/>
      <c r="FC389" s="34"/>
      <c r="FH389" s="5"/>
      <c r="FJ389" s="3"/>
      <c r="FK389" s="34"/>
      <c r="FP389" s="5"/>
      <c r="FQ389" s="5"/>
      <c r="FR389" s="3"/>
      <c r="FS389" s="34"/>
      <c r="FX389" s="5"/>
      <c r="FY389" s="5"/>
      <c r="FZ389" s="3"/>
      <c r="GA389" s="34"/>
      <c r="GF389" s="5"/>
      <c r="GG389" s="5"/>
      <c r="GH389" s="3"/>
      <c r="GI389" s="34"/>
      <c r="GN389" s="5"/>
      <c r="GO389" s="5"/>
      <c r="GP389" s="3"/>
      <c r="GQ389" s="34"/>
      <c r="GV389" s="5"/>
      <c r="GW389" s="5"/>
      <c r="GX389" s="3"/>
      <c r="GY389" s="34"/>
      <c r="HD389" s="5"/>
      <c r="HE389" s="5"/>
      <c r="HF389" s="3"/>
      <c r="HG389" s="34"/>
      <c r="HL389" s="5"/>
      <c r="HM389" s="5"/>
      <c r="HN389" s="3"/>
      <c r="HO389" s="34"/>
      <c r="HT389" s="5"/>
      <c r="HU389" s="5"/>
      <c r="HV389" s="3"/>
      <c r="HW389" s="34"/>
      <c r="IB389" s="5"/>
      <c r="IC389" s="5"/>
      <c r="ID389" s="3"/>
      <c r="IE389" s="34"/>
      <c r="IJ389" s="5"/>
    </row>
    <row r="390" spans="6:244" s="1" customFormat="1" ht="13.5">
      <c r="F390" s="3"/>
      <c r="G390" s="34"/>
      <c r="L390" s="5"/>
      <c r="M390" s="5"/>
      <c r="N390" s="3"/>
      <c r="O390" s="34"/>
      <c r="T390" s="5"/>
      <c r="U390" s="5"/>
      <c r="V390" s="3"/>
      <c r="W390" s="34"/>
      <c r="AB390" s="5"/>
      <c r="AC390" s="5"/>
      <c r="AD390" s="3"/>
      <c r="AE390" s="34"/>
      <c r="AJ390" s="5"/>
      <c r="AK390" s="5"/>
      <c r="AL390" s="3"/>
      <c r="AM390" s="34"/>
      <c r="AR390" s="5"/>
      <c r="AS390" s="5"/>
      <c r="AT390" s="3"/>
      <c r="AU390" s="34"/>
      <c r="AZ390" s="5"/>
      <c r="BA390" s="5"/>
      <c r="BB390" s="3"/>
      <c r="BC390" s="34"/>
      <c r="BH390" s="5"/>
      <c r="BI390" s="5"/>
      <c r="BJ390" s="3"/>
      <c r="BK390" s="34"/>
      <c r="BP390" s="5"/>
      <c r="BQ390" s="5"/>
      <c r="BR390" s="3"/>
      <c r="BS390" s="34"/>
      <c r="BX390" s="5"/>
      <c r="BY390" s="5"/>
      <c r="BZ390" s="3"/>
      <c r="CA390" s="34"/>
      <c r="CF390" s="5"/>
      <c r="CH390" s="3"/>
      <c r="CI390" s="34"/>
      <c r="CN390" s="5"/>
      <c r="CO390" s="5"/>
      <c r="CP390" s="3"/>
      <c r="CQ390" s="34"/>
      <c r="CV390" s="5"/>
      <c r="CW390" s="5"/>
      <c r="CX390" s="3"/>
      <c r="CY390" s="34"/>
      <c r="DD390" s="5"/>
      <c r="DE390" s="5"/>
      <c r="DF390" s="3"/>
      <c r="DG390" s="34"/>
      <c r="DL390" s="5"/>
      <c r="DM390" s="5"/>
      <c r="DN390" s="3"/>
      <c r="DO390" s="34"/>
      <c r="DT390" s="5"/>
      <c r="DU390" s="5"/>
      <c r="DV390" s="3"/>
      <c r="DW390" s="34"/>
      <c r="EB390" s="5"/>
      <c r="EC390" s="5"/>
      <c r="ED390" s="3"/>
      <c r="EE390" s="34"/>
      <c r="EJ390" s="5"/>
      <c r="EK390" s="5"/>
      <c r="EL390" s="3"/>
      <c r="EM390" s="34"/>
      <c r="ER390" s="5"/>
      <c r="ES390" s="5"/>
      <c r="ET390" s="3"/>
      <c r="EU390" s="34"/>
      <c r="EZ390" s="5"/>
      <c r="FA390" s="5"/>
      <c r="FB390" s="3"/>
      <c r="FC390" s="34"/>
      <c r="FH390" s="5"/>
      <c r="FJ390" s="3"/>
      <c r="FK390" s="34"/>
      <c r="FP390" s="5"/>
      <c r="FQ390" s="5"/>
      <c r="FR390" s="3"/>
      <c r="FS390" s="34"/>
      <c r="FX390" s="5"/>
      <c r="FY390" s="5"/>
      <c r="FZ390" s="3"/>
      <c r="GA390" s="34"/>
      <c r="GF390" s="5"/>
      <c r="GG390" s="5"/>
      <c r="GH390" s="3"/>
      <c r="GI390" s="34"/>
      <c r="GN390" s="5"/>
      <c r="GO390" s="5"/>
      <c r="GP390" s="3"/>
      <c r="GQ390" s="34"/>
      <c r="GV390" s="5"/>
      <c r="GW390" s="5"/>
      <c r="GX390" s="3"/>
      <c r="GY390" s="34"/>
      <c r="HD390" s="5"/>
      <c r="HE390" s="5"/>
      <c r="HF390" s="3"/>
      <c r="HG390" s="34"/>
      <c r="HL390" s="5"/>
      <c r="HM390" s="5"/>
      <c r="HN390" s="3"/>
      <c r="HO390" s="34"/>
      <c r="HT390" s="5"/>
      <c r="HU390" s="5"/>
      <c r="HV390" s="3"/>
      <c r="HW390" s="34"/>
      <c r="IB390" s="5"/>
      <c r="IC390" s="5"/>
      <c r="ID390" s="3"/>
      <c r="IE390" s="34"/>
      <c r="IJ390" s="5"/>
    </row>
    <row r="391" spans="6:244" s="1" customFormat="1" ht="13.5">
      <c r="F391" s="3"/>
      <c r="G391" s="34"/>
      <c r="L391" s="5"/>
      <c r="M391" s="5"/>
      <c r="N391" s="3"/>
      <c r="O391" s="34"/>
      <c r="T391" s="5"/>
      <c r="U391" s="5"/>
      <c r="V391" s="3"/>
      <c r="W391" s="34"/>
      <c r="AB391" s="5"/>
      <c r="AC391" s="5"/>
      <c r="AD391" s="3"/>
      <c r="AE391" s="34"/>
      <c r="AJ391" s="5"/>
      <c r="AK391" s="5"/>
      <c r="AL391" s="3"/>
      <c r="AM391" s="34"/>
      <c r="AR391" s="5"/>
      <c r="AS391" s="5"/>
      <c r="AT391" s="3"/>
      <c r="AU391" s="34"/>
      <c r="AZ391" s="5"/>
      <c r="BA391" s="5"/>
      <c r="BB391" s="3"/>
      <c r="BC391" s="34"/>
      <c r="BH391" s="5"/>
      <c r="BI391" s="5"/>
      <c r="BJ391" s="3"/>
      <c r="BK391" s="34"/>
      <c r="BP391" s="5"/>
      <c r="BQ391" s="5"/>
      <c r="BR391" s="3"/>
      <c r="BS391" s="34"/>
      <c r="BX391" s="5"/>
      <c r="BY391" s="5"/>
      <c r="BZ391" s="3"/>
      <c r="CA391" s="34"/>
      <c r="CF391" s="5"/>
      <c r="CH391" s="3"/>
      <c r="CI391" s="34"/>
      <c r="CN391" s="5"/>
      <c r="CO391" s="5"/>
      <c r="CP391" s="3"/>
      <c r="CQ391" s="34"/>
      <c r="CV391" s="5"/>
      <c r="CW391" s="5"/>
      <c r="CX391" s="3"/>
      <c r="CY391" s="34"/>
      <c r="DD391" s="5"/>
      <c r="DE391" s="5"/>
      <c r="DF391" s="3"/>
      <c r="DG391" s="34"/>
      <c r="DL391" s="5"/>
      <c r="DM391" s="5"/>
      <c r="DN391" s="3"/>
      <c r="DO391" s="34"/>
      <c r="DT391" s="5"/>
      <c r="DU391" s="5"/>
      <c r="DV391" s="3"/>
      <c r="DW391" s="34"/>
      <c r="EB391" s="5"/>
      <c r="EC391" s="5"/>
      <c r="ED391" s="3"/>
      <c r="EE391" s="34"/>
      <c r="EJ391" s="5"/>
      <c r="EK391" s="5"/>
      <c r="EL391" s="3"/>
      <c r="EM391" s="34"/>
      <c r="ER391" s="5"/>
      <c r="ES391" s="5"/>
      <c r="ET391" s="3"/>
      <c r="EU391" s="34"/>
      <c r="EZ391" s="5"/>
      <c r="FA391" s="5"/>
      <c r="FB391" s="3"/>
      <c r="FC391" s="34"/>
      <c r="FH391" s="5"/>
      <c r="FJ391" s="3"/>
      <c r="FK391" s="34"/>
      <c r="FP391" s="5"/>
      <c r="FQ391" s="5"/>
      <c r="FR391" s="3"/>
      <c r="FS391" s="34"/>
      <c r="FX391" s="5"/>
      <c r="FY391" s="5"/>
      <c r="FZ391" s="3"/>
      <c r="GA391" s="34"/>
      <c r="GF391" s="5"/>
      <c r="GG391" s="5"/>
      <c r="GH391" s="3"/>
      <c r="GI391" s="34"/>
      <c r="GN391" s="5"/>
      <c r="GO391" s="5"/>
      <c r="GP391" s="3"/>
      <c r="GQ391" s="34"/>
      <c r="GV391" s="5"/>
      <c r="GW391" s="5"/>
      <c r="GX391" s="3"/>
      <c r="GY391" s="34"/>
      <c r="HD391" s="5"/>
      <c r="HE391" s="5"/>
      <c r="HF391" s="3"/>
      <c r="HG391" s="34"/>
      <c r="HL391" s="5"/>
      <c r="HM391" s="5"/>
      <c r="HN391" s="3"/>
      <c r="HO391" s="34"/>
      <c r="HT391" s="5"/>
      <c r="HU391" s="5"/>
      <c r="HV391" s="3"/>
      <c r="HW391" s="34"/>
      <c r="IB391" s="5"/>
      <c r="IC391" s="5"/>
      <c r="ID391" s="3"/>
      <c r="IE391" s="34"/>
      <c r="IJ391" s="5"/>
    </row>
    <row r="392" spans="6:244" s="1" customFormat="1" ht="13.5">
      <c r="F392" s="3"/>
      <c r="G392" s="34"/>
      <c r="L392" s="5"/>
      <c r="M392" s="5"/>
      <c r="N392" s="3"/>
      <c r="O392" s="34"/>
      <c r="T392" s="5"/>
      <c r="U392" s="5"/>
      <c r="V392" s="3"/>
      <c r="W392" s="34"/>
      <c r="AB392" s="5"/>
      <c r="AC392" s="5"/>
      <c r="AD392" s="3"/>
      <c r="AE392" s="34"/>
      <c r="AJ392" s="5"/>
      <c r="AK392" s="5"/>
      <c r="AL392" s="3"/>
      <c r="AM392" s="34"/>
      <c r="AR392" s="5"/>
      <c r="AS392" s="5"/>
      <c r="AT392" s="3"/>
      <c r="AU392" s="34"/>
      <c r="AZ392" s="5"/>
      <c r="BA392" s="5"/>
      <c r="BB392" s="3"/>
      <c r="BC392" s="34"/>
      <c r="BH392" s="5"/>
      <c r="BI392" s="5"/>
      <c r="BJ392" s="3"/>
      <c r="BK392" s="34"/>
      <c r="BP392" s="5"/>
      <c r="BQ392" s="5"/>
      <c r="BR392" s="3"/>
      <c r="BS392" s="34"/>
      <c r="BX392" s="5"/>
      <c r="BY392" s="5"/>
      <c r="BZ392" s="3"/>
      <c r="CA392" s="34"/>
      <c r="CF392" s="5"/>
      <c r="CH392" s="3"/>
      <c r="CI392" s="34"/>
      <c r="CN392" s="5"/>
      <c r="CO392" s="5"/>
      <c r="CP392" s="3"/>
      <c r="CQ392" s="34"/>
      <c r="CV392" s="5"/>
      <c r="CW392" s="5"/>
      <c r="CX392" s="3"/>
      <c r="CY392" s="34"/>
      <c r="DD392" s="5"/>
      <c r="DE392" s="5"/>
      <c r="DF392" s="3"/>
      <c r="DG392" s="34"/>
      <c r="DL392" s="5"/>
      <c r="DM392" s="5"/>
      <c r="DN392" s="3"/>
      <c r="DO392" s="34"/>
      <c r="DT392" s="5"/>
      <c r="DU392" s="5"/>
      <c r="DV392" s="3"/>
      <c r="DW392" s="34"/>
      <c r="EB392" s="5"/>
      <c r="EC392" s="5"/>
      <c r="ED392" s="3"/>
      <c r="EE392" s="34"/>
      <c r="EJ392" s="5"/>
      <c r="EK392" s="5"/>
      <c r="EL392" s="3"/>
      <c r="EM392" s="34"/>
      <c r="ER392" s="5"/>
      <c r="ES392" s="5"/>
      <c r="ET392" s="3"/>
      <c r="EU392" s="34"/>
      <c r="EZ392" s="5"/>
      <c r="FA392" s="5"/>
      <c r="FB392" s="3"/>
      <c r="FC392" s="34"/>
      <c r="FH392" s="5"/>
      <c r="FJ392" s="3"/>
      <c r="FK392" s="34"/>
      <c r="FP392" s="5"/>
      <c r="FQ392" s="5"/>
      <c r="FR392" s="3"/>
      <c r="FS392" s="34"/>
      <c r="FX392" s="5"/>
      <c r="FY392" s="5"/>
      <c r="FZ392" s="3"/>
      <c r="GA392" s="34"/>
      <c r="GF392" s="5"/>
      <c r="GG392" s="5"/>
      <c r="GH392" s="3"/>
      <c r="GI392" s="34"/>
      <c r="GN392" s="5"/>
      <c r="GO392" s="5"/>
      <c r="GP392" s="3"/>
      <c r="GQ392" s="34"/>
      <c r="GV392" s="5"/>
      <c r="GW392" s="5"/>
      <c r="GX392" s="3"/>
      <c r="GY392" s="34"/>
      <c r="HD392" s="5"/>
      <c r="HE392" s="5"/>
      <c r="HF392" s="3"/>
      <c r="HG392" s="34"/>
      <c r="HL392" s="5"/>
      <c r="HM392" s="5"/>
      <c r="HN392" s="3"/>
      <c r="HO392" s="34"/>
      <c r="HT392" s="5"/>
      <c r="HU392" s="5"/>
      <c r="HV392" s="3"/>
      <c r="HW392" s="34"/>
      <c r="IB392" s="5"/>
      <c r="IC392" s="5"/>
      <c r="ID392" s="3"/>
      <c r="IE392" s="34"/>
      <c r="IJ392" s="5"/>
    </row>
    <row r="393" spans="6:244" s="1" customFormat="1" ht="13.5">
      <c r="F393" s="3"/>
      <c r="G393" s="34"/>
      <c r="L393" s="5"/>
      <c r="M393" s="5"/>
      <c r="N393" s="3"/>
      <c r="O393" s="34"/>
      <c r="T393" s="5"/>
      <c r="U393" s="5"/>
      <c r="V393" s="3"/>
      <c r="W393" s="34"/>
      <c r="AB393" s="5"/>
      <c r="AC393" s="5"/>
      <c r="AD393" s="3"/>
      <c r="AE393" s="34"/>
      <c r="AJ393" s="5"/>
      <c r="AK393" s="5"/>
      <c r="AL393" s="3"/>
      <c r="AM393" s="34"/>
      <c r="AR393" s="5"/>
      <c r="AS393" s="5"/>
      <c r="AT393" s="3"/>
      <c r="AU393" s="34"/>
      <c r="AZ393" s="5"/>
      <c r="BA393" s="5"/>
      <c r="BB393" s="3"/>
      <c r="BC393" s="34"/>
      <c r="BH393" s="5"/>
      <c r="BI393" s="5"/>
      <c r="BJ393" s="3"/>
      <c r="BK393" s="34"/>
      <c r="BP393" s="5"/>
      <c r="BQ393" s="5"/>
      <c r="BR393" s="3"/>
      <c r="BS393" s="34"/>
      <c r="BX393" s="5"/>
      <c r="BY393" s="5"/>
      <c r="BZ393" s="3"/>
      <c r="CA393" s="34"/>
      <c r="CF393" s="5"/>
      <c r="CH393" s="3"/>
      <c r="CI393" s="34"/>
      <c r="CN393" s="5"/>
      <c r="CO393" s="5"/>
      <c r="CP393" s="3"/>
      <c r="CQ393" s="34"/>
      <c r="CV393" s="5"/>
      <c r="CW393" s="5"/>
      <c r="CX393" s="3"/>
      <c r="CY393" s="34"/>
      <c r="DD393" s="5"/>
      <c r="DE393" s="5"/>
      <c r="DF393" s="3"/>
      <c r="DG393" s="34"/>
      <c r="DL393" s="5"/>
      <c r="DM393" s="5"/>
      <c r="DN393" s="3"/>
      <c r="DO393" s="34"/>
      <c r="DT393" s="5"/>
      <c r="DU393" s="5"/>
      <c r="DV393" s="3"/>
      <c r="DW393" s="34"/>
      <c r="EB393" s="5"/>
      <c r="EC393" s="5"/>
      <c r="ED393" s="3"/>
      <c r="EE393" s="34"/>
      <c r="EJ393" s="5"/>
      <c r="EK393" s="5"/>
      <c r="EL393" s="3"/>
      <c r="EM393" s="34"/>
      <c r="ER393" s="5"/>
      <c r="ES393" s="5"/>
      <c r="ET393" s="3"/>
      <c r="EU393" s="34"/>
      <c r="EZ393" s="5"/>
      <c r="FA393" s="5"/>
      <c r="FB393" s="3"/>
      <c r="FC393" s="34"/>
      <c r="FH393" s="5"/>
      <c r="FJ393" s="3"/>
      <c r="FK393" s="34"/>
      <c r="FP393" s="5"/>
      <c r="FQ393" s="5"/>
      <c r="FR393" s="3"/>
      <c r="FS393" s="34"/>
      <c r="FX393" s="5"/>
      <c r="FY393" s="5"/>
      <c r="FZ393" s="3"/>
      <c r="GA393" s="34"/>
      <c r="GF393" s="5"/>
      <c r="GG393" s="5"/>
      <c r="GH393" s="3"/>
      <c r="GI393" s="34"/>
      <c r="GN393" s="5"/>
      <c r="GO393" s="5"/>
      <c r="GP393" s="3"/>
      <c r="GQ393" s="34"/>
      <c r="GV393" s="5"/>
      <c r="GW393" s="5"/>
      <c r="GX393" s="3"/>
      <c r="GY393" s="34"/>
      <c r="HD393" s="5"/>
      <c r="HE393" s="5"/>
      <c r="HF393" s="3"/>
      <c r="HG393" s="34"/>
      <c r="HL393" s="5"/>
      <c r="HM393" s="5"/>
      <c r="HN393" s="3"/>
      <c r="HO393" s="34"/>
      <c r="HT393" s="5"/>
      <c r="HU393" s="5"/>
      <c r="HV393" s="3"/>
      <c r="HW393" s="34"/>
      <c r="IB393" s="5"/>
      <c r="IC393" s="5"/>
      <c r="ID393" s="3"/>
      <c r="IE393" s="34"/>
      <c r="IJ393" s="5"/>
    </row>
    <row r="394" spans="6:244" s="1" customFormat="1" ht="13.5">
      <c r="F394" s="3"/>
      <c r="G394" s="34"/>
      <c r="L394" s="5"/>
      <c r="M394" s="5"/>
      <c r="N394" s="3"/>
      <c r="O394" s="34"/>
      <c r="T394" s="5"/>
      <c r="U394" s="5"/>
      <c r="V394" s="3"/>
      <c r="W394" s="34"/>
      <c r="AB394" s="5"/>
      <c r="AC394" s="5"/>
      <c r="AD394" s="3"/>
      <c r="AE394" s="34"/>
      <c r="AJ394" s="5"/>
      <c r="AK394" s="5"/>
      <c r="AL394" s="3"/>
      <c r="AM394" s="34"/>
      <c r="AR394" s="5"/>
      <c r="AS394" s="5"/>
      <c r="AT394" s="3"/>
      <c r="AU394" s="34"/>
      <c r="AZ394" s="5"/>
      <c r="BA394" s="5"/>
      <c r="BB394" s="3"/>
      <c r="BC394" s="34"/>
      <c r="BH394" s="5"/>
      <c r="BI394" s="5"/>
      <c r="BJ394" s="3"/>
      <c r="BK394" s="34"/>
      <c r="BP394" s="5"/>
      <c r="BQ394" s="5"/>
      <c r="BR394" s="3"/>
      <c r="BS394" s="34"/>
      <c r="BX394" s="5"/>
      <c r="BY394" s="5"/>
      <c r="BZ394" s="3"/>
      <c r="CA394" s="34"/>
      <c r="CF394" s="5"/>
      <c r="CH394" s="3"/>
      <c r="CI394" s="34"/>
      <c r="CN394" s="5"/>
      <c r="CO394" s="5"/>
      <c r="CP394" s="3"/>
      <c r="CQ394" s="34"/>
      <c r="CV394" s="5"/>
      <c r="CW394" s="5"/>
      <c r="CX394" s="3"/>
      <c r="CY394" s="34"/>
      <c r="DD394" s="5"/>
      <c r="DE394" s="5"/>
      <c r="DF394" s="3"/>
      <c r="DG394" s="34"/>
      <c r="DL394" s="5"/>
      <c r="DM394" s="5"/>
      <c r="DN394" s="3"/>
      <c r="DO394" s="34"/>
      <c r="DT394" s="5"/>
      <c r="DU394" s="5"/>
      <c r="DV394" s="3"/>
      <c r="DW394" s="34"/>
      <c r="EB394" s="5"/>
      <c r="EC394" s="5"/>
      <c r="ED394" s="3"/>
      <c r="EE394" s="34"/>
      <c r="EJ394" s="5"/>
      <c r="EK394" s="5"/>
      <c r="EL394" s="3"/>
      <c r="EM394" s="34"/>
      <c r="ER394" s="5"/>
      <c r="ES394" s="5"/>
      <c r="ET394" s="3"/>
      <c r="EU394" s="34"/>
      <c r="EZ394" s="5"/>
      <c r="FA394" s="5"/>
      <c r="FB394" s="3"/>
      <c r="FC394" s="34"/>
      <c r="FH394" s="5"/>
      <c r="FJ394" s="3"/>
      <c r="FK394" s="34"/>
      <c r="FP394" s="5"/>
      <c r="FQ394" s="5"/>
      <c r="FR394" s="3"/>
      <c r="FS394" s="34"/>
      <c r="FX394" s="5"/>
      <c r="FY394" s="5"/>
      <c r="FZ394" s="3"/>
      <c r="GA394" s="34"/>
      <c r="GF394" s="5"/>
      <c r="GG394" s="5"/>
      <c r="GH394" s="3"/>
      <c r="GI394" s="34"/>
      <c r="GN394" s="5"/>
      <c r="GO394" s="5"/>
      <c r="GP394" s="3"/>
      <c r="GQ394" s="34"/>
      <c r="GV394" s="5"/>
      <c r="GW394" s="5"/>
      <c r="GX394" s="3"/>
      <c r="GY394" s="34"/>
      <c r="HD394" s="5"/>
      <c r="HE394" s="5"/>
      <c r="HF394" s="3"/>
      <c r="HG394" s="34"/>
      <c r="HL394" s="5"/>
      <c r="HM394" s="5"/>
      <c r="HN394" s="3"/>
      <c r="HO394" s="34"/>
      <c r="HT394" s="5"/>
      <c r="HU394" s="5"/>
      <c r="HV394" s="3"/>
      <c r="HW394" s="34"/>
      <c r="IB394" s="5"/>
      <c r="IC394" s="5"/>
      <c r="ID394" s="3"/>
      <c r="IE394" s="34"/>
      <c r="IJ394" s="5"/>
    </row>
    <row r="395" spans="6:244" s="1" customFormat="1" ht="13.5">
      <c r="F395" s="3"/>
      <c r="G395" s="34"/>
      <c r="L395" s="5"/>
      <c r="M395" s="5"/>
      <c r="N395" s="3"/>
      <c r="O395" s="34"/>
      <c r="T395" s="5"/>
      <c r="U395" s="5"/>
      <c r="V395" s="3"/>
      <c r="W395" s="34"/>
      <c r="AB395" s="5"/>
      <c r="AC395" s="5"/>
      <c r="AD395" s="3"/>
      <c r="AE395" s="34"/>
      <c r="AJ395" s="5"/>
      <c r="AK395" s="5"/>
      <c r="AL395" s="3"/>
      <c r="AM395" s="34"/>
      <c r="AR395" s="5"/>
      <c r="AS395" s="5"/>
      <c r="AT395" s="3"/>
      <c r="AU395" s="34"/>
      <c r="AZ395" s="5"/>
      <c r="BA395" s="5"/>
      <c r="BB395" s="3"/>
      <c r="BC395" s="34"/>
      <c r="BH395" s="5"/>
      <c r="BI395" s="5"/>
      <c r="BJ395" s="3"/>
      <c r="BK395" s="34"/>
      <c r="BP395" s="5"/>
      <c r="BQ395" s="5"/>
      <c r="BR395" s="3"/>
      <c r="BS395" s="34"/>
      <c r="BX395" s="5"/>
      <c r="BY395" s="5"/>
      <c r="BZ395" s="3"/>
      <c r="CA395" s="34"/>
      <c r="CF395" s="5"/>
      <c r="CH395" s="3"/>
      <c r="CI395" s="34"/>
      <c r="CN395" s="5"/>
      <c r="CO395" s="5"/>
      <c r="CP395" s="3"/>
      <c r="CQ395" s="34"/>
      <c r="CV395" s="5"/>
      <c r="CW395" s="5"/>
      <c r="CX395" s="3"/>
      <c r="CY395" s="34"/>
      <c r="DD395" s="5"/>
      <c r="DE395" s="5"/>
      <c r="DF395" s="3"/>
      <c r="DG395" s="34"/>
      <c r="DL395" s="5"/>
      <c r="DM395" s="5"/>
      <c r="DN395" s="3"/>
      <c r="DO395" s="34"/>
      <c r="DT395" s="5"/>
      <c r="DU395" s="5"/>
      <c r="DV395" s="3"/>
      <c r="DW395" s="34"/>
      <c r="EB395" s="5"/>
      <c r="EC395" s="5"/>
      <c r="ED395" s="3"/>
      <c r="EE395" s="34"/>
      <c r="EJ395" s="5"/>
      <c r="EK395" s="5"/>
      <c r="EL395" s="3"/>
      <c r="EM395" s="34"/>
      <c r="ER395" s="5"/>
      <c r="ES395" s="5"/>
      <c r="ET395" s="3"/>
      <c r="EU395" s="34"/>
      <c r="EZ395" s="5"/>
      <c r="FA395" s="5"/>
      <c r="FB395" s="3"/>
      <c r="FC395" s="34"/>
      <c r="FH395" s="5"/>
      <c r="FJ395" s="3"/>
      <c r="FK395" s="34"/>
      <c r="FP395" s="5"/>
      <c r="FQ395" s="5"/>
      <c r="FR395" s="3"/>
      <c r="FS395" s="34"/>
      <c r="FX395" s="5"/>
      <c r="FY395" s="5"/>
      <c r="FZ395" s="3"/>
      <c r="GA395" s="34"/>
      <c r="GF395" s="5"/>
      <c r="GG395" s="5"/>
      <c r="GH395" s="3"/>
      <c r="GI395" s="34"/>
      <c r="GN395" s="5"/>
      <c r="GO395" s="5"/>
      <c r="GP395" s="3"/>
      <c r="GQ395" s="34"/>
      <c r="GV395" s="5"/>
      <c r="GW395" s="5"/>
      <c r="GX395" s="3"/>
      <c r="GY395" s="34"/>
      <c r="HD395" s="5"/>
      <c r="HE395" s="5"/>
      <c r="HF395" s="3"/>
      <c r="HG395" s="34"/>
      <c r="HL395" s="5"/>
      <c r="HM395" s="5"/>
      <c r="HN395" s="3"/>
      <c r="HO395" s="34"/>
      <c r="HT395" s="5"/>
      <c r="HU395" s="5"/>
      <c r="HV395" s="3"/>
      <c r="HW395" s="34"/>
      <c r="IB395" s="5"/>
      <c r="IC395" s="5"/>
      <c r="ID395" s="3"/>
      <c r="IE395" s="34"/>
      <c r="IJ395" s="5"/>
    </row>
    <row r="396" spans="6:244" s="1" customFormat="1" ht="13.5">
      <c r="F396" s="3"/>
      <c r="G396" s="34"/>
      <c r="L396" s="5"/>
      <c r="M396" s="5"/>
      <c r="N396" s="3"/>
      <c r="O396" s="34"/>
      <c r="T396" s="5"/>
      <c r="U396" s="5"/>
      <c r="V396" s="3"/>
      <c r="W396" s="34"/>
      <c r="AB396" s="5"/>
      <c r="AC396" s="5"/>
      <c r="AD396" s="3"/>
      <c r="AE396" s="34"/>
      <c r="AJ396" s="5"/>
      <c r="AK396" s="5"/>
      <c r="AL396" s="3"/>
      <c r="AM396" s="34"/>
      <c r="AR396" s="5"/>
      <c r="AS396" s="5"/>
      <c r="AT396" s="3"/>
      <c r="AU396" s="34"/>
      <c r="AZ396" s="5"/>
      <c r="BA396" s="5"/>
      <c r="BB396" s="3"/>
      <c r="BC396" s="34"/>
      <c r="BH396" s="5"/>
      <c r="BI396" s="5"/>
      <c r="BJ396" s="3"/>
      <c r="BK396" s="34"/>
      <c r="BP396" s="5"/>
      <c r="BQ396" s="5"/>
      <c r="BR396" s="3"/>
      <c r="BS396" s="34"/>
      <c r="BX396" s="5"/>
      <c r="BY396" s="5"/>
      <c r="BZ396" s="3"/>
      <c r="CA396" s="34"/>
      <c r="CF396" s="5"/>
      <c r="CH396" s="3"/>
      <c r="CI396" s="34"/>
      <c r="CN396" s="5"/>
      <c r="CO396" s="5"/>
      <c r="CP396" s="3"/>
      <c r="CQ396" s="34"/>
      <c r="CV396" s="5"/>
      <c r="CW396" s="5"/>
      <c r="CX396" s="3"/>
      <c r="CY396" s="34"/>
      <c r="DD396" s="5"/>
      <c r="DE396" s="5"/>
      <c r="DF396" s="3"/>
      <c r="DG396" s="34"/>
      <c r="DL396" s="5"/>
      <c r="DM396" s="5"/>
      <c r="DN396" s="3"/>
      <c r="DO396" s="34"/>
      <c r="DT396" s="5"/>
      <c r="DU396" s="5"/>
      <c r="DV396" s="3"/>
      <c r="DW396" s="34"/>
      <c r="EB396" s="5"/>
      <c r="EC396" s="5"/>
      <c r="ED396" s="3"/>
      <c r="EE396" s="34"/>
      <c r="EJ396" s="5"/>
      <c r="EK396" s="5"/>
      <c r="EL396" s="3"/>
      <c r="EM396" s="34"/>
      <c r="ER396" s="5"/>
      <c r="ES396" s="5"/>
      <c r="ET396" s="3"/>
      <c r="EU396" s="34"/>
      <c r="EZ396" s="5"/>
      <c r="FA396" s="5"/>
      <c r="FB396" s="3"/>
      <c r="FC396" s="34"/>
      <c r="FH396" s="5"/>
      <c r="FJ396" s="3"/>
      <c r="FK396" s="34"/>
      <c r="FP396" s="5"/>
      <c r="FQ396" s="5"/>
      <c r="FR396" s="3"/>
      <c r="FS396" s="34"/>
      <c r="FX396" s="5"/>
      <c r="FY396" s="5"/>
      <c r="FZ396" s="3"/>
      <c r="GA396" s="34"/>
      <c r="GF396" s="5"/>
      <c r="GG396" s="5"/>
      <c r="GH396" s="3"/>
      <c r="GI396" s="34"/>
      <c r="GN396" s="5"/>
      <c r="GO396" s="5"/>
      <c r="GP396" s="3"/>
      <c r="GQ396" s="34"/>
      <c r="GV396" s="5"/>
      <c r="GW396" s="5"/>
      <c r="GX396" s="3"/>
      <c r="GY396" s="34"/>
      <c r="HD396" s="5"/>
      <c r="HE396" s="5"/>
      <c r="HF396" s="3"/>
      <c r="HG396" s="34"/>
      <c r="HL396" s="5"/>
      <c r="HM396" s="5"/>
      <c r="HN396" s="3"/>
      <c r="HO396" s="34"/>
      <c r="HT396" s="5"/>
      <c r="HU396" s="5"/>
      <c r="HV396" s="3"/>
      <c r="HW396" s="34"/>
      <c r="IB396" s="5"/>
      <c r="IC396" s="5"/>
      <c r="ID396" s="3"/>
      <c r="IE396" s="34"/>
      <c r="IJ396" s="5"/>
    </row>
    <row r="397" spans="6:244" s="1" customFormat="1" ht="13.5">
      <c r="F397" s="3"/>
      <c r="G397" s="34"/>
      <c r="L397" s="5"/>
      <c r="M397" s="5"/>
      <c r="N397" s="3"/>
      <c r="O397" s="34"/>
      <c r="T397" s="5"/>
      <c r="U397" s="5"/>
      <c r="V397" s="3"/>
      <c r="W397" s="34"/>
      <c r="AB397" s="5"/>
      <c r="AC397" s="5"/>
      <c r="AD397" s="3"/>
      <c r="AE397" s="34"/>
      <c r="AJ397" s="5"/>
      <c r="AK397" s="5"/>
      <c r="AL397" s="3"/>
      <c r="AM397" s="34"/>
      <c r="AR397" s="5"/>
      <c r="AS397" s="5"/>
      <c r="AT397" s="3"/>
      <c r="AU397" s="34"/>
      <c r="AZ397" s="5"/>
      <c r="BA397" s="5"/>
      <c r="BB397" s="3"/>
      <c r="BC397" s="34"/>
      <c r="BH397" s="5"/>
      <c r="BI397" s="5"/>
      <c r="BJ397" s="3"/>
      <c r="BK397" s="34"/>
      <c r="BP397" s="5"/>
      <c r="BQ397" s="5"/>
      <c r="BR397" s="3"/>
      <c r="BS397" s="34"/>
      <c r="BX397" s="5"/>
      <c r="BY397" s="5"/>
      <c r="BZ397" s="3"/>
      <c r="CA397" s="34"/>
      <c r="CF397" s="5"/>
      <c r="CH397" s="3"/>
      <c r="CI397" s="34"/>
      <c r="CN397" s="5"/>
      <c r="CO397" s="5"/>
      <c r="CP397" s="3"/>
      <c r="CQ397" s="34"/>
      <c r="CV397" s="5"/>
      <c r="CW397" s="5"/>
      <c r="CX397" s="3"/>
      <c r="CY397" s="34"/>
      <c r="DD397" s="5"/>
      <c r="DE397" s="5"/>
      <c r="DF397" s="3"/>
      <c r="DG397" s="34"/>
      <c r="DL397" s="5"/>
      <c r="DM397" s="5"/>
      <c r="DN397" s="3"/>
      <c r="DO397" s="34"/>
      <c r="DT397" s="5"/>
      <c r="DU397" s="5"/>
      <c r="DV397" s="3"/>
      <c r="DW397" s="34"/>
      <c r="EB397" s="5"/>
      <c r="EC397" s="5"/>
      <c r="ED397" s="3"/>
      <c r="EE397" s="34"/>
      <c r="EJ397" s="5"/>
      <c r="EK397" s="5"/>
      <c r="EL397" s="3"/>
      <c r="EM397" s="34"/>
      <c r="ER397" s="5"/>
      <c r="ES397" s="5"/>
      <c r="ET397" s="3"/>
      <c r="EU397" s="34"/>
      <c r="EZ397" s="5"/>
      <c r="FA397" s="5"/>
      <c r="FB397" s="3"/>
      <c r="FC397" s="34"/>
      <c r="FH397" s="5"/>
      <c r="FJ397" s="3"/>
      <c r="FK397" s="34"/>
      <c r="FP397" s="5"/>
      <c r="FQ397" s="5"/>
      <c r="FR397" s="3"/>
      <c r="FS397" s="34"/>
      <c r="FX397" s="5"/>
      <c r="FY397" s="5"/>
      <c r="FZ397" s="3"/>
      <c r="GA397" s="34"/>
      <c r="GF397" s="5"/>
      <c r="GG397" s="5"/>
      <c r="GH397" s="3"/>
      <c r="GI397" s="34"/>
      <c r="GN397" s="5"/>
      <c r="GO397" s="5"/>
      <c r="GP397" s="3"/>
      <c r="GQ397" s="34"/>
      <c r="GV397" s="5"/>
      <c r="GW397" s="5"/>
      <c r="GX397" s="3"/>
      <c r="GY397" s="34"/>
      <c r="HD397" s="5"/>
      <c r="HE397" s="5"/>
      <c r="HF397" s="3"/>
      <c r="HG397" s="34"/>
      <c r="HL397" s="5"/>
      <c r="HM397" s="5"/>
      <c r="HN397" s="3"/>
      <c r="HO397" s="34"/>
      <c r="HT397" s="5"/>
      <c r="HU397" s="5"/>
      <c r="HV397" s="3"/>
      <c r="HW397" s="34"/>
      <c r="IB397" s="5"/>
      <c r="IC397" s="5"/>
      <c r="ID397" s="3"/>
      <c r="IE397" s="34"/>
      <c r="IJ397" s="5"/>
    </row>
    <row r="398" spans="6:244" s="1" customFormat="1" ht="13.5">
      <c r="F398" s="3"/>
      <c r="G398" s="34"/>
      <c r="L398" s="5"/>
      <c r="M398" s="5"/>
      <c r="N398" s="3"/>
      <c r="O398" s="34"/>
      <c r="T398" s="5"/>
      <c r="U398" s="5"/>
      <c r="V398" s="3"/>
      <c r="W398" s="34"/>
      <c r="AB398" s="5"/>
      <c r="AC398" s="5"/>
      <c r="AD398" s="3"/>
      <c r="AE398" s="34"/>
      <c r="AJ398" s="5"/>
      <c r="AK398" s="5"/>
      <c r="AL398" s="3"/>
      <c r="AM398" s="34"/>
      <c r="AR398" s="5"/>
      <c r="AS398" s="5"/>
      <c r="AT398" s="3"/>
      <c r="AU398" s="34"/>
      <c r="AZ398" s="5"/>
      <c r="BA398" s="5"/>
      <c r="BB398" s="3"/>
      <c r="BC398" s="34"/>
      <c r="BH398" s="5"/>
      <c r="BI398" s="5"/>
      <c r="BJ398" s="3"/>
      <c r="BK398" s="34"/>
      <c r="BP398" s="5"/>
      <c r="BQ398" s="5"/>
      <c r="BR398" s="3"/>
      <c r="BS398" s="34"/>
      <c r="BX398" s="5"/>
      <c r="BY398" s="5"/>
      <c r="BZ398" s="3"/>
      <c r="CA398" s="34"/>
      <c r="CF398" s="5"/>
      <c r="CH398" s="3"/>
      <c r="CI398" s="34"/>
      <c r="CN398" s="5"/>
      <c r="CO398" s="5"/>
      <c r="CP398" s="3"/>
      <c r="CQ398" s="34"/>
      <c r="CV398" s="5"/>
      <c r="CW398" s="5"/>
      <c r="CX398" s="3"/>
      <c r="CY398" s="34"/>
      <c r="DD398" s="5"/>
      <c r="DE398" s="5"/>
      <c r="DF398" s="3"/>
      <c r="DG398" s="34"/>
      <c r="DL398" s="5"/>
      <c r="DM398" s="5"/>
      <c r="DN398" s="3"/>
      <c r="DO398" s="34"/>
      <c r="DT398" s="5"/>
      <c r="DU398" s="5"/>
      <c r="DV398" s="3"/>
      <c r="DW398" s="34"/>
      <c r="EB398" s="5"/>
      <c r="EC398" s="5"/>
      <c r="ED398" s="3"/>
      <c r="EE398" s="34"/>
      <c r="EJ398" s="5"/>
      <c r="EK398" s="5"/>
      <c r="EL398" s="3"/>
      <c r="EM398" s="34"/>
      <c r="ER398" s="5"/>
      <c r="ES398" s="5"/>
      <c r="ET398" s="3"/>
      <c r="EU398" s="34"/>
      <c r="EZ398" s="5"/>
      <c r="FA398" s="5"/>
      <c r="FB398" s="3"/>
      <c r="FC398" s="34"/>
      <c r="FH398" s="5"/>
      <c r="FJ398" s="3"/>
      <c r="FK398" s="34"/>
      <c r="FP398" s="5"/>
      <c r="FQ398" s="5"/>
      <c r="FR398" s="3"/>
      <c r="FS398" s="34"/>
      <c r="FX398" s="5"/>
      <c r="FY398" s="5"/>
      <c r="FZ398" s="3"/>
      <c r="GA398" s="34"/>
      <c r="GF398" s="5"/>
      <c r="GG398" s="5"/>
      <c r="GH398" s="3"/>
      <c r="GI398" s="34"/>
      <c r="GN398" s="5"/>
      <c r="GO398" s="5"/>
      <c r="GP398" s="3"/>
      <c r="GQ398" s="34"/>
      <c r="GV398" s="5"/>
      <c r="GW398" s="5"/>
      <c r="GX398" s="3"/>
      <c r="GY398" s="34"/>
      <c r="HD398" s="5"/>
      <c r="HE398" s="5"/>
      <c r="HF398" s="3"/>
      <c r="HG398" s="34"/>
      <c r="HL398" s="5"/>
      <c r="HM398" s="5"/>
      <c r="HN398" s="3"/>
      <c r="HO398" s="34"/>
      <c r="HT398" s="5"/>
      <c r="HU398" s="5"/>
      <c r="HV398" s="3"/>
      <c r="HW398" s="34"/>
      <c r="IB398" s="5"/>
      <c r="IC398" s="5"/>
      <c r="ID398" s="3"/>
      <c r="IE398" s="34"/>
      <c r="IJ398" s="5"/>
    </row>
    <row r="399" spans="6:244" s="1" customFormat="1" ht="13.5">
      <c r="F399" s="3"/>
      <c r="G399" s="34"/>
      <c r="L399" s="5"/>
      <c r="M399" s="5"/>
      <c r="N399" s="3"/>
      <c r="O399" s="34"/>
      <c r="T399" s="5"/>
      <c r="U399" s="5"/>
      <c r="V399" s="3"/>
      <c r="W399" s="34"/>
      <c r="AB399" s="5"/>
      <c r="AC399" s="5"/>
      <c r="AD399" s="3"/>
      <c r="AE399" s="34"/>
      <c r="AJ399" s="5"/>
      <c r="AK399" s="5"/>
      <c r="AL399" s="3"/>
      <c r="AM399" s="34"/>
      <c r="AR399" s="5"/>
      <c r="AS399" s="5"/>
      <c r="AT399" s="3"/>
      <c r="AU399" s="34"/>
      <c r="AZ399" s="5"/>
      <c r="BA399" s="5"/>
      <c r="BB399" s="3"/>
      <c r="BC399" s="34"/>
      <c r="BH399" s="5"/>
      <c r="BI399" s="5"/>
      <c r="BJ399" s="3"/>
      <c r="BK399" s="34"/>
      <c r="BP399" s="5"/>
      <c r="BQ399" s="5"/>
      <c r="BR399" s="3"/>
      <c r="BS399" s="34"/>
      <c r="BX399" s="5"/>
      <c r="BY399" s="5"/>
      <c r="BZ399" s="3"/>
      <c r="CA399" s="34"/>
      <c r="CF399" s="5"/>
      <c r="CH399" s="3"/>
      <c r="CI399" s="34"/>
      <c r="CN399" s="5"/>
      <c r="CO399" s="5"/>
      <c r="CP399" s="3"/>
      <c r="CQ399" s="34"/>
      <c r="CV399" s="5"/>
      <c r="CW399" s="5"/>
      <c r="CX399" s="3"/>
      <c r="CY399" s="34"/>
      <c r="DD399" s="5"/>
      <c r="DE399" s="5"/>
      <c r="DF399" s="3"/>
      <c r="DG399" s="34"/>
      <c r="DL399" s="5"/>
      <c r="DM399" s="5"/>
      <c r="DN399" s="3"/>
      <c r="DO399" s="34"/>
      <c r="DT399" s="5"/>
      <c r="DU399" s="5"/>
      <c r="DV399" s="3"/>
      <c r="DW399" s="34"/>
      <c r="EB399" s="5"/>
      <c r="EC399" s="5"/>
      <c r="ED399" s="3"/>
      <c r="EE399" s="34"/>
      <c r="EJ399" s="5"/>
      <c r="EK399" s="5"/>
      <c r="EL399" s="3"/>
      <c r="EM399" s="34"/>
      <c r="ER399" s="5"/>
      <c r="ES399" s="5"/>
      <c r="ET399" s="3"/>
      <c r="EU399" s="34"/>
      <c r="EZ399" s="5"/>
      <c r="FA399" s="5"/>
      <c r="FB399" s="3"/>
      <c r="FC399" s="34"/>
      <c r="FH399" s="5"/>
      <c r="FJ399" s="3"/>
      <c r="FK399" s="34"/>
      <c r="FP399" s="5"/>
      <c r="FQ399" s="5"/>
      <c r="FR399" s="3"/>
      <c r="FS399" s="34"/>
      <c r="FX399" s="5"/>
      <c r="FY399" s="5"/>
      <c r="FZ399" s="3"/>
      <c r="GA399" s="34"/>
      <c r="GF399" s="5"/>
      <c r="GG399" s="5"/>
      <c r="GH399" s="3"/>
      <c r="GI399" s="34"/>
      <c r="GN399" s="5"/>
      <c r="GO399" s="5"/>
      <c r="GP399" s="3"/>
      <c r="GQ399" s="34"/>
      <c r="GV399" s="5"/>
      <c r="GW399" s="5"/>
      <c r="GX399" s="3"/>
      <c r="GY399" s="34"/>
      <c r="HD399" s="5"/>
      <c r="HE399" s="5"/>
      <c r="HF399" s="3"/>
      <c r="HG399" s="34"/>
      <c r="HL399" s="5"/>
      <c r="HM399" s="5"/>
      <c r="HN399" s="3"/>
      <c r="HO399" s="34"/>
      <c r="HT399" s="5"/>
      <c r="HU399" s="5"/>
      <c r="HV399" s="3"/>
      <c r="HW399" s="34"/>
      <c r="IB399" s="5"/>
      <c r="IC399" s="5"/>
      <c r="ID399" s="3"/>
      <c r="IE399" s="34"/>
      <c r="IJ399" s="5"/>
    </row>
    <row r="400" spans="6:244" s="1" customFormat="1" ht="13.5">
      <c r="F400" s="3"/>
      <c r="G400" s="34"/>
      <c r="L400" s="5"/>
      <c r="M400" s="5"/>
      <c r="N400" s="3"/>
      <c r="O400" s="34"/>
      <c r="T400" s="5"/>
      <c r="U400" s="5"/>
      <c r="V400" s="3"/>
      <c r="W400" s="34"/>
      <c r="AB400" s="5"/>
      <c r="AC400" s="5"/>
      <c r="AD400" s="3"/>
      <c r="AE400" s="34"/>
      <c r="AJ400" s="5"/>
      <c r="AK400" s="5"/>
      <c r="AL400" s="3"/>
      <c r="AM400" s="34"/>
      <c r="AR400" s="5"/>
      <c r="AS400" s="5"/>
      <c r="AT400" s="3"/>
      <c r="AU400" s="34"/>
      <c r="AZ400" s="5"/>
      <c r="BA400" s="5"/>
      <c r="BB400" s="3"/>
      <c r="BC400" s="34"/>
      <c r="BH400" s="5"/>
      <c r="BI400" s="5"/>
      <c r="BJ400" s="3"/>
      <c r="BK400" s="34"/>
      <c r="BP400" s="5"/>
      <c r="BQ400" s="5"/>
      <c r="BR400" s="3"/>
      <c r="BS400" s="34"/>
      <c r="BX400" s="5"/>
      <c r="BY400" s="5"/>
      <c r="BZ400" s="3"/>
      <c r="CA400" s="34"/>
      <c r="CF400" s="5"/>
      <c r="CH400" s="3"/>
      <c r="CI400" s="34"/>
      <c r="CN400" s="5"/>
      <c r="CO400" s="5"/>
      <c r="CP400" s="3"/>
      <c r="CQ400" s="34"/>
      <c r="CV400" s="5"/>
      <c r="CW400" s="5"/>
      <c r="CX400" s="3"/>
      <c r="CY400" s="34"/>
      <c r="DD400" s="5"/>
      <c r="DE400" s="5"/>
      <c r="DF400" s="3"/>
      <c r="DG400" s="34"/>
      <c r="DL400" s="5"/>
      <c r="DM400" s="5"/>
      <c r="DN400" s="3"/>
      <c r="DO400" s="34"/>
      <c r="DT400" s="5"/>
      <c r="DU400" s="5"/>
      <c r="DV400" s="3"/>
      <c r="DW400" s="34"/>
      <c r="EB400" s="5"/>
      <c r="EC400" s="5"/>
      <c r="ED400" s="3"/>
      <c r="EE400" s="34"/>
      <c r="EJ400" s="5"/>
      <c r="EK400" s="5"/>
      <c r="EL400" s="3"/>
      <c r="EM400" s="34"/>
      <c r="ER400" s="5"/>
      <c r="ES400" s="5"/>
      <c r="ET400" s="3"/>
      <c r="EU400" s="34"/>
      <c r="EZ400" s="5"/>
      <c r="FA400" s="5"/>
      <c r="FB400" s="3"/>
      <c r="FC400" s="34"/>
      <c r="FH400" s="5"/>
      <c r="FJ400" s="3"/>
      <c r="FK400" s="34"/>
      <c r="FP400" s="5"/>
      <c r="FQ400" s="5"/>
      <c r="FR400" s="3"/>
      <c r="FS400" s="34"/>
      <c r="FX400" s="5"/>
      <c r="FY400" s="5"/>
      <c r="FZ400" s="3"/>
      <c r="GA400" s="34"/>
      <c r="GF400" s="5"/>
      <c r="GG400" s="5"/>
      <c r="GH400" s="3"/>
      <c r="GI400" s="34"/>
      <c r="GN400" s="5"/>
      <c r="GO400" s="5"/>
      <c r="GP400" s="3"/>
      <c r="GQ400" s="34"/>
      <c r="GV400" s="5"/>
      <c r="GW400" s="5"/>
      <c r="GX400" s="3"/>
      <c r="GY400" s="34"/>
      <c r="HD400" s="5"/>
      <c r="HE400" s="5"/>
      <c r="HF400" s="3"/>
      <c r="HG400" s="34"/>
      <c r="HL400" s="5"/>
      <c r="HM400" s="5"/>
      <c r="HN400" s="3"/>
      <c r="HO400" s="34"/>
      <c r="HT400" s="5"/>
      <c r="HU400" s="5"/>
      <c r="HV400" s="3"/>
      <c r="HW400" s="34"/>
      <c r="IB400" s="5"/>
      <c r="IC400" s="5"/>
      <c r="ID400" s="3"/>
      <c r="IE400" s="34"/>
      <c r="IJ400" s="5"/>
    </row>
    <row r="401" spans="6:244" s="1" customFormat="1" ht="13.5">
      <c r="F401" s="3"/>
      <c r="G401" s="34"/>
      <c r="L401" s="5"/>
      <c r="M401" s="5"/>
      <c r="N401" s="3"/>
      <c r="O401" s="34"/>
      <c r="T401" s="5"/>
      <c r="U401" s="5"/>
      <c r="V401" s="3"/>
      <c r="W401" s="34"/>
      <c r="AB401" s="5"/>
      <c r="AC401" s="5"/>
      <c r="AD401" s="3"/>
      <c r="AE401" s="34"/>
      <c r="AJ401" s="5"/>
      <c r="AK401" s="5"/>
      <c r="AL401" s="3"/>
      <c r="AM401" s="34"/>
      <c r="AR401" s="5"/>
      <c r="AS401" s="5"/>
      <c r="AT401" s="3"/>
      <c r="AU401" s="34"/>
      <c r="AZ401" s="5"/>
      <c r="BA401" s="5"/>
      <c r="BB401" s="3"/>
      <c r="BC401" s="34"/>
      <c r="BH401" s="5"/>
      <c r="BI401" s="5"/>
      <c r="BJ401" s="3"/>
      <c r="BK401" s="34"/>
      <c r="BP401" s="5"/>
      <c r="BQ401" s="5"/>
      <c r="BR401" s="3"/>
      <c r="BS401" s="34"/>
      <c r="BX401" s="5"/>
      <c r="BY401" s="5"/>
      <c r="BZ401" s="3"/>
      <c r="CA401" s="34"/>
      <c r="CF401" s="5"/>
      <c r="CH401" s="3"/>
      <c r="CI401" s="34"/>
      <c r="CN401" s="5"/>
      <c r="CO401" s="5"/>
      <c r="CP401" s="3"/>
      <c r="CQ401" s="34"/>
      <c r="CV401" s="5"/>
      <c r="CW401" s="5"/>
      <c r="CX401" s="3"/>
      <c r="CY401" s="34"/>
      <c r="DD401" s="5"/>
      <c r="DE401" s="5"/>
      <c r="DF401" s="3"/>
      <c r="DG401" s="34"/>
      <c r="DL401" s="5"/>
      <c r="DM401" s="5"/>
      <c r="DN401" s="3"/>
      <c r="DO401" s="34"/>
      <c r="DT401" s="5"/>
      <c r="DU401" s="5"/>
      <c r="DV401" s="3"/>
      <c r="DW401" s="34"/>
      <c r="EB401" s="5"/>
      <c r="EC401" s="5"/>
      <c r="ED401" s="3"/>
      <c r="EE401" s="34"/>
      <c r="EJ401" s="5"/>
      <c r="EK401" s="5"/>
      <c r="EL401" s="3"/>
      <c r="EM401" s="34"/>
      <c r="ER401" s="5"/>
      <c r="ES401" s="5"/>
      <c r="ET401" s="3"/>
      <c r="EU401" s="34"/>
      <c r="EZ401" s="5"/>
      <c r="FA401" s="5"/>
      <c r="FB401" s="3"/>
      <c r="FC401" s="34"/>
      <c r="FH401" s="5"/>
      <c r="FJ401" s="3"/>
      <c r="FK401" s="34"/>
      <c r="FP401" s="5"/>
      <c r="FQ401" s="5"/>
      <c r="FR401" s="3"/>
      <c r="FS401" s="34"/>
      <c r="FX401" s="5"/>
      <c r="FY401" s="5"/>
      <c r="FZ401" s="3"/>
      <c r="GA401" s="34"/>
      <c r="GF401" s="5"/>
      <c r="GG401" s="5"/>
      <c r="GH401" s="3"/>
      <c r="GI401" s="34"/>
      <c r="GN401" s="5"/>
      <c r="GO401" s="5"/>
      <c r="GP401" s="3"/>
      <c r="GQ401" s="34"/>
      <c r="GV401" s="5"/>
      <c r="GW401" s="5"/>
      <c r="GX401" s="3"/>
      <c r="GY401" s="34"/>
      <c r="HD401" s="5"/>
      <c r="HE401" s="5"/>
      <c r="HF401" s="3"/>
      <c r="HG401" s="34"/>
      <c r="HL401" s="5"/>
      <c r="HM401" s="5"/>
      <c r="HN401" s="3"/>
      <c r="HO401" s="34"/>
      <c r="HT401" s="5"/>
      <c r="HU401" s="5"/>
      <c r="HV401" s="3"/>
      <c r="HW401" s="34"/>
      <c r="IB401" s="5"/>
      <c r="IC401" s="5"/>
      <c r="ID401" s="3"/>
      <c r="IE401" s="34"/>
      <c r="IJ401" s="5"/>
    </row>
    <row r="402" spans="6:244" s="1" customFormat="1" ht="13.5">
      <c r="F402" s="3"/>
      <c r="G402" s="34"/>
      <c r="L402" s="5"/>
      <c r="M402" s="5"/>
      <c r="N402" s="3"/>
      <c r="O402" s="34"/>
      <c r="T402" s="5"/>
      <c r="U402" s="5"/>
      <c r="V402" s="3"/>
      <c r="W402" s="34"/>
      <c r="AB402" s="5"/>
      <c r="AC402" s="5"/>
      <c r="AD402" s="3"/>
      <c r="AE402" s="34"/>
      <c r="AJ402" s="5"/>
      <c r="AK402" s="5"/>
      <c r="AL402" s="3"/>
      <c r="AM402" s="34"/>
      <c r="AR402" s="5"/>
      <c r="AS402" s="5"/>
      <c r="AT402" s="3"/>
      <c r="AU402" s="34"/>
      <c r="AZ402" s="5"/>
      <c r="BA402" s="5"/>
      <c r="BB402" s="3"/>
      <c r="BC402" s="34"/>
      <c r="BH402" s="5"/>
      <c r="BI402" s="5"/>
      <c r="BJ402" s="3"/>
      <c r="BK402" s="34"/>
      <c r="BP402" s="5"/>
      <c r="BQ402" s="5"/>
      <c r="BR402" s="3"/>
      <c r="BS402" s="34"/>
      <c r="BX402" s="5"/>
      <c r="BY402" s="5"/>
      <c r="BZ402" s="3"/>
      <c r="CA402" s="34"/>
      <c r="CF402" s="5"/>
      <c r="CH402" s="3"/>
      <c r="CI402" s="34"/>
      <c r="CN402" s="5"/>
      <c r="CO402" s="5"/>
      <c r="CP402" s="3"/>
      <c r="CQ402" s="34"/>
      <c r="CV402" s="5"/>
      <c r="CW402" s="5"/>
      <c r="CX402" s="3"/>
      <c r="CY402" s="34"/>
      <c r="DD402" s="5"/>
      <c r="DE402" s="5"/>
      <c r="DF402" s="3"/>
      <c r="DG402" s="34"/>
      <c r="DL402" s="5"/>
      <c r="DM402" s="5"/>
      <c r="DN402" s="3"/>
      <c r="DO402" s="34"/>
      <c r="DT402" s="5"/>
      <c r="DU402" s="5"/>
      <c r="DV402" s="3"/>
      <c r="DW402" s="34"/>
      <c r="EB402" s="5"/>
      <c r="EC402" s="5"/>
      <c r="ED402" s="3"/>
      <c r="EE402" s="34"/>
      <c r="EJ402" s="5"/>
      <c r="EK402" s="5"/>
      <c r="EL402" s="3"/>
      <c r="EM402" s="34"/>
      <c r="ER402" s="5"/>
      <c r="ES402" s="5"/>
      <c r="ET402" s="3"/>
      <c r="EU402" s="34"/>
      <c r="EZ402" s="5"/>
      <c r="FA402" s="5"/>
      <c r="FB402" s="3"/>
      <c r="FC402" s="34"/>
      <c r="FH402" s="5"/>
      <c r="FJ402" s="3"/>
      <c r="FK402" s="34"/>
      <c r="FP402" s="5"/>
      <c r="FQ402" s="5"/>
      <c r="FR402" s="3"/>
      <c r="FS402" s="34"/>
      <c r="FX402" s="5"/>
      <c r="FY402" s="5"/>
      <c r="FZ402" s="3"/>
      <c r="GA402" s="34"/>
      <c r="GF402" s="5"/>
      <c r="GG402" s="5"/>
      <c r="GH402" s="3"/>
      <c r="GI402" s="34"/>
      <c r="GN402" s="5"/>
      <c r="GO402" s="5"/>
      <c r="GP402" s="3"/>
      <c r="GQ402" s="34"/>
      <c r="GV402" s="5"/>
      <c r="GW402" s="5"/>
      <c r="GX402" s="3"/>
      <c r="GY402" s="34"/>
      <c r="HD402" s="5"/>
      <c r="HE402" s="5"/>
      <c r="HF402" s="3"/>
      <c r="HG402" s="34"/>
      <c r="HL402" s="5"/>
      <c r="HM402" s="5"/>
      <c r="HN402" s="3"/>
      <c r="HO402" s="34"/>
      <c r="HT402" s="5"/>
      <c r="HU402" s="5"/>
      <c r="HV402" s="3"/>
      <c r="HW402" s="34"/>
      <c r="IB402" s="5"/>
      <c r="IC402" s="5"/>
      <c r="ID402" s="3"/>
      <c r="IE402" s="34"/>
      <c r="IJ402" s="5"/>
    </row>
    <row r="403" spans="6:244" s="1" customFormat="1" ht="13.5">
      <c r="F403" s="3"/>
      <c r="G403" s="34"/>
      <c r="L403" s="5"/>
      <c r="M403" s="5"/>
      <c r="N403" s="3"/>
      <c r="O403" s="34"/>
      <c r="T403" s="5"/>
      <c r="U403" s="5"/>
      <c r="V403" s="3"/>
      <c r="W403" s="34"/>
      <c r="AB403" s="5"/>
      <c r="AC403" s="5"/>
      <c r="AD403" s="3"/>
      <c r="AE403" s="34"/>
      <c r="AJ403" s="5"/>
      <c r="AK403" s="5"/>
      <c r="AL403" s="3"/>
      <c r="AM403" s="34"/>
      <c r="AR403" s="5"/>
      <c r="AS403" s="5"/>
      <c r="AT403" s="3"/>
      <c r="AU403" s="34"/>
      <c r="AZ403" s="5"/>
      <c r="BA403" s="5"/>
      <c r="BB403" s="3"/>
      <c r="BC403" s="34"/>
      <c r="BH403" s="5"/>
      <c r="BI403" s="5"/>
      <c r="BJ403" s="3"/>
      <c r="BK403" s="34"/>
      <c r="BP403" s="5"/>
      <c r="BQ403" s="5"/>
      <c r="BR403" s="3"/>
      <c r="BS403" s="34"/>
      <c r="BX403" s="5"/>
      <c r="BY403" s="5"/>
      <c r="BZ403" s="3"/>
      <c r="CA403" s="34"/>
      <c r="CF403" s="5"/>
      <c r="CH403" s="3"/>
      <c r="CI403" s="34"/>
      <c r="CN403" s="5"/>
      <c r="CO403" s="5"/>
      <c r="CP403" s="3"/>
      <c r="CQ403" s="34"/>
      <c r="CV403" s="5"/>
      <c r="CW403" s="5"/>
      <c r="CX403" s="3"/>
      <c r="CY403" s="34"/>
      <c r="DD403" s="5"/>
      <c r="DE403" s="5"/>
      <c r="DF403" s="3"/>
      <c r="DG403" s="34"/>
      <c r="DL403" s="5"/>
      <c r="DM403" s="5"/>
      <c r="DN403" s="3"/>
      <c r="DO403" s="34"/>
      <c r="DT403" s="5"/>
      <c r="DU403" s="5"/>
      <c r="DV403" s="3"/>
      <c r="DW403" s="34"/>
      <c r="EB403" s="5"/>
      <c r="EC403" s="5"/>
      <c r="ED403" s="3"/>
      <c r="EE403" s="34"/>
      <c r="EJ403" s="5"/>
      <c r="EK403" s="5"/>
      <c r="EL403" s="3"/>
      <c r="EM403" s="34"/>
      <c r="ER403" s="5"/>
      <c r="ES403" s="5"/>
      <c r="ET403" s="3"/>
      <c r="EU403" s="34"/>
      <c r="EZ403" s="5"/>
      <c r="FA403" s="5"/>
      <c r="FB403" s="3"/>
      <c r="FC403" s="34"/>
      <c r="FH403" s="5"/>
      <c r="FJ403" s="3"/>
      <c r="FK403" s="34"/>
      <c r="FP403" s="5"/>
      <c r="FQ403" s="5"/>
      <c r="FR403" s="3"/>
      <c r="FS403" s="34"/>
      <c r="FX403" s="5"/>
      <c r="FY403" s="5"/>
      <c r="FZ403" s="3"/>
      <c r="GA403" s="34"/>
      <c r="GF403" s="5"/>
      <c r="GG403" s="5"/>
      <c r="GH403" s="3"/>
      <c r="GI403" s="34"/>
      <c r="GN403" s="5"/>
      <c r="GO403" s="5"/>
      <c r="GP403" s="3"/>
      <c r="GQ403" s="34"/>
      <c r="GV403" s="5"/>
      <c r="GW403" s="5"/>
      <c r="GX403" s="3"/>
      <c r="GY403" s="34"/>
      <c r="HD403" s="5"/>
      <c r="HE403" s="5"/>
      <c r="HF403" s="3"/>
      <c r="HG403" s="34"/>
      <c r="HL403" s="5"/>
      <c r="HM403" s="5"/>
      <c r="HN403" s="3"/>
      <c r="HO403" s="34"/>
      <c r="HT403" s="5"/>
      <c r="HU403" s="5"/>
      <c r="HV403" s="3"/>
      <c r="HW403" s="34"/>
      <c r="IB403" s="5"/>
      <c r="IC403" s="5"/>
      <c r="ID403" s="3"/>
      <c r="IE403" s="34"/>
      <c r="IJ403" s="5"/>
    </row>
    <row r="404" spans="6:244" s="1" customFormat="1" ht="13.5">
      <c r="F404" s="3"/>
      <c r="G404" s="34"/>
      <c r="L404" s="5"/>
      <c r="M404" s="5"/>
      <c r="N404" s="3"/>
      <c r="O404" s="34"/>
      <c r="T404" s="5"/>
      <c r="U404" s="5"/>
      <c r="V404" s="3"/>
      <c r="W404" s="34"/>
      <c r="AB404" s="5"/>
      <c r="AC404" s="5"/>
      <c r="AD404" s="3"/>
      <c r="AE404" s="34"/>
      <c r="AJ404" s="5"/>
      <c r="AK404" s="5"/>
      <c r="AL404" s="3"/>
      <c r="AM404" s="34"/>
      <c r="AR404" s="5"/>
      <c r="AS404" s="5"/>
      <c r="AT404" s="3"/>
      <c r="AU404" s="34"/>
      <c r="AZ404" s="5"/>
      <c r="BA404" s="5"/>
      <c r="BB404" s="3"/>
      <c r="BC404" s="34"/>
      <c r="BH404" s="5"/>
      <c r="BI404" s="5"/>
      <c r="BJ404" s="3"/>
      <c r="BK404" s="34"/>
      <c r="BP404" s="5"/>
      <c r="BQ404" s="5"/>
      <c r="BR404" s="3"/>
      <c r="BS404" s="34"/>
      <c r="BX404" s="5"/>
      <c r="BY404" s="5"/>
      <c r="BZ404" s="3"/>
      <c r="CA404" s="34"/>
      <c r="CF404" s="5"/>
      <c r="CH404" s="3"/>
      <c r="CI404" s="34"/>
      <c r="CN404" s="5"/>
      <c r="CO404" s="5"/>
      <c r="CP404" s="3"/>
      <c r="CQ404" s="34"/>
      <c r="CV404" s="5"/>
      <c r="CW404" s="5"/>
      <c r="CX404" s="3"/>
      <c r="CY404" s="34"/>
      <c r="DD404" s="5"/>
      <c r="DE404" s="5"/>
      <c r="DF404" s="3"/>
      <c r="DG404" s="34"/>
      <c r="DL404" s="5"/>
      <c r="DM404" s="5"/>
      <c r="DN404" s="3"/>
      <c r="DO404" s="34"/>
      <c r="DT404" s="5"/>
      <c r="DU404" s="5"/>
      <c r="DV404" s="3"/>
      <c r="DW404" s="34"/>
      <c r="EB404" s="5"/>
      <c r="EC404" s="5"/>
      <c r="ED404" s="3"/>
      <c r="EE404" s="34"/>
      <c r="EJ404" s="5"/>
      <c r="EK404" s="5"/>
      <c r="EL404" s="3"/>
      <c r="EM404" s="34"/>
      <c r="ER404" s="5"/>
      <c r="ES404" s="5"/>
      <c r="ET404" s="3"/>
      <c r="EU404" s="34"/>
      <c r="EZ404" s="5"/>
      <c r="FA404" s="5"/>
      <c r="FB404" s="3"/>
      <c r="FC404" s="34"/>
      <c r="FH404" s="5"/>
      <c r="FJ404" s="3"/>
      <c r="FK404" s="34"/>
      <c r="FP404" s="5"/>
      <c r="FQ404" s="5"/>
      <c r="FR404" s="3"/>
      <c r="FS404" s="34"/>
      <c r="FX404" s="5"/>
      <c r="FY404" s="5"/>
      <c r="FZ404" s="3"/>
      <c r="GA404" s="34"/>
      <c r="GF404" s="5"/>
      <c r="GG404" s="5"/>
      <c r="GH404" s="3"/>
      <c r="GI404" s="34"/>
      <c r="GN404" s="5"/>
      <c r="GO404" s="5"/>
      <c r="GP404" s="3"/>
      <c r="GQ404" s="34"/>
      <c r="GV404" s="5"/>
      <c r="GW404" s="5"/>
      <c r="GX404" s="3"/>
      <c r="GY404" s="34"/>
      <c r="HD404" s="5"/>
      <c r="HE404" s="5"/>
      <c r="HF404" s="3"/>
      <c r="HG404" s="34"/>
      <c r="HL404" s="5"/>
      <c r="HM404" s="5"/>
      <c r="HN404" s="3"/>
      <c r="HO404" s="34"/>
      <c r="HT404" s="5"/>
      <c r="HU404" s="5"/>
      <c r="HV404" s="3"/>
      <c r="HW404" s="34"/>
      <c r="IB404" s="5"/>
      <c r="IC404" s="5"/>
      <c r="ID404" s="3"/>
      <c r="IE404" s="34"/>
      <c r="IJ404" s="5"/>
    </row>
    <row r="405" spans="6:244" s="1" customFormat="1" ht="13.5">
      <c r="F405" s="3"/>
      <c r="G405" s="34"/>
      <c r="L405" s="5"/>
      <c r="M405" s="5"/>
      <c r="N405" s="3"/>
      <c r="O405" s="34"/>
      <c r="T405" s="5"/>
      <c r="U405" s="5"/>
      <c r="V405" s="3"/>
      <c r="W405" s="34"/>
      <c r="AB405" s="5"/>
      <c r="AC405" s="5"/>
      <c r="AD405" s="3"/>
      <c r="AE405" s="34"/>
      <c r="AJ405" s="5"/>
      <c r="AK405" s="5"/>
      <c r="AL405" s="3"/>
      <c r="AM405" s="34"/>
      <c r="AR405" s="5"/>
      <c r="AS405" s="5"/>
      <c r="AT405" s="3"/>
      <c r="AU405" s="34"/>
      <c r="AZ405" s="5"/>
      <c r="BA405" s="5"/>
      <c r="BB405" s="3"/>
      <c r="BC405" s="34"/>
      <c r="BH405" s="5"/>
      <c r="BI405" s="5"/>
      <c r="BJ405" s="3"/>
      <c r="BK405" s="34"/>
      <c r="BP405" s="5"/>
      <c r="BQ405" s="5"/>
      <c r="BR405" s="3"/>
      <c r="BS405" s="34"/>
      <c r="BX405" s="5"/>
      <c r="BY405" s="5"/>
      <c r="BZ405" s="3"/>
      <c r="CA405" s="34"/>
      <c r="CF405" s="5"/>
      <c r="CH405" s="3"/>
      <c r="CI405" s="34"/>
      <c r="CN405" s="5"/>
      <c r="CO405" s="5"/>
      <c r="CP405" s="3"/>
      <c r="CQ405" s="34"/>
      <c r="CV405" s="5"/>
      <c r="CW405" s="5"/>
      <c r="CX405" s="3"/>
      <c r="CY405" s="34"/>
      <c r="DD405" s="5"/>
      <c r="DE405" s="5"/>
      <c r="DF405" s="3"/>
      <c r="DG405" s="34"/>
      <c r="DL405" s="5"/>
      <c r="DM405" s="5"/>
      <c r="DN405" s="3"/>
      <c r="DO405" s="34"/>
      <c r="DT405" s="5"/>
      <c r="DU405" s="5"/>
      <c r="DV405" s="3"/>
      <c r="DW405" s="34"/>
      <c r="EB405" s="5"/>
      <c r="EC405" s="5"/>
      <c r="ED405" s="3"/>
      <c r="EE405" s="34"/>
      <c r="EJ405" s="5"/>
      <c r="EK405" s="5"/>
      <c r="EL405" s="3"/>
      <c r="EM405" s="34"/>
      <c r="ER405" s="5"/>
      <c r="ES405" s="5"/>
      <c r="ET405" s="3"/>
      <c r="EU405" s="34"/>
      <c r="EZ405" s="5"/>
      <c r="FA405" s="5"/>
      <c r="FB405" s="3"/>
      <c r="FC405" s="34"/>
      <c r="FH405" s="5"/>
      <c r="FJ405" s="3"/>
      <c r="FK405" s="34"/>
      <c r="FP405" s="5"/>
      <c r="FQ405" s="5"/>
      <c r="FR405" s="3"/>
      <c r="FS405" s="34"/>
      <c r="FX405" s="5"/>
      <c r="FY405" s="5"/>
      <c r="FZ405" s="3"/>
      <c r="GA405" s="34"/>
      <c r="GF405" s="5"/>
      <c r="GG405" s="5"/>
      <c r="GH405" s="3"/>
      <c r="GI405" s="34"/>
      <c r="GN405" s="5"/>
      <c r="GO405" s="5"/>
      <c r="GP405" s="3"/>
      <c r="GQ405" s="34"/>
      <c r="GV405" s="5"/>
      <c r="GW405" s="5"/>
      <c r="GX405" s="3"/>
      <c r="GY405" s="34"/>
      <c r="HD405" s="5"/>
      <c r="HE405" s="5"/>
      <c r="HF405" s="3"/>
      <c r="HG405" s="34"/>
      <c r="HL405" s="5"/>
      <c r="HM405" s="5"/>
      <c r="HN405" s="3"/>
      <c r="HO405" s="34"/>
      <c r="HT405" s="5"/>
      <c r="HU405" s="5"/>
      <c r="HV405" s="3"/>
      <c r="HW405" s="34"/>
      <c r="IB405" s="5"/>
      <c r="IC405" s="5"/>
      <c r="ID405" s="3"/>
      <c r="IE405" s="34"/>
      <c r="IJ405" s="5"/>
    </row>
    <row r="406" spans="6:244" s="1" customFormat="1" ht="13.5">
      <c r="F406" s="3"/>
      <c r="G406" s="34"/>
      <c r="L406" s="5"/>
      <c r="M406" s="5"/>
      <c r="N406" s="3"/>
      <c r="O406" s="34"/>
      <c r="T406" s="5"/>
      <c r="U406" s="5"/>
      <c r="V406" s="3"/>
      <c r="W406" s="34"/>
      <c r="AB406" s="5"/>
      <c r="AC406" s="5"/>
      <c r="AD406" s="3"/>
      <c r="AE406" s="34"/>
      <c r="AJ406" s="5"/>
      <c r="AK406" s="5"/>
      <c r="AL406" s="3"/>
      <c r="AM406" s="34"/>
      <c r="AR406" s="5"/>
      <c r="AS406" s="5"/>
      <c r="AT406" s="3"/>
      <c r="AU406" s="34"/>
      <c r="AZ406" s="5"/>
      <c r="BA406" s="5"/>
      <c r="BB406" s="3"/>
      <c r="BC406" s="34"/>
      <c r="BH406" s="5"/>
      <c r="BI406" s="5"/>
      <c r="BJ406" s="3"/>
      <c r="BK406" s="34"/>
      <c r="BP406" s="5"/>
      <c r="BQ406" s="5"/>
      <c r="BR406" s="3"/>
      <c r="BS406" s="34"/>
      <c r="BX406" s="5"/>
      <c r="BY406" s="5"/>
      <c r="BZ406" s="3"/>
      <c r="CA406" s="34"/>
      <c r="CF406" s="5"/>
      <c r="CH406" s="3"/>
      <c r="CI406" s="34"/>
      <c r="CN406" s="5"/>
      <c r="CO406" s="5"/>
      <c r="CP406" s="3"/>
      <c r="CQ406" s="34"/>
      <c r="CV406" s="5"/>
      <c r="CW406" s="5"/>
      <c r="CX406" s="3"/>
      <c r="CY406" s="34"/>
      <c r="DD406" s="5"/>
      <c r="DE406" s="5"/>
      <c r="DF406" s="3"/>
      <c r="DG406" s="34"/>
      <c r="DL406" s="5"/>
      <c r="DM406" s="5"/>
      <c r="DN406" s="3"/>
      <c r="DO406" s="34"/>
      <c r="DT406" s="5"/>
      <c r="DU406" s="5"/>
      <c r="DV406" s="3"/>
      <c r="DW406" s="34"/>
      <c r="EB406" s="5"/>
      <c r="EC406" s="5"/>
      <c r="ED406" s="3"/>
      <c r="EE406" s="34"/>
      <c r="EJ406" s="5"/>
      <c r="EK406" s="5"/>
      <c r="EL406" s="3"/>
      <c r="EM406" s="34"/>
      <c r="ER406" s="5"/>
      <c r="ES406" s="5"/>
      <c r="ET406" s="3"/>
      <c r="EU406" s="34"/>
      <c r="EZ406" s="5"/>
      <c r="FA406" s="5"/>
      <c r="FB406" s="3"/>
      <c r="FC406" s="34"/>
      <c r="FH406" s="5"/>
      <c r="FJ406" s="3"/>
      <c r="FK406" s="34"/>
      <c r="FP406" s="5"/>
      <c r="FQ406" s="5"/>
      <c r="FR406" s="3"/>
      <c r="FS406" s="34"/>
      <c r="FX406" s="5"/>
      <c r="FY406" s="5"/>
      <c r="FZ406" s="3"/>
      <c r="GA406" s="34"/>
      <c r="GF406" s="5"/>
      <c r="GG406" s="5"/>
      <c r="GH406" s="3"/>
      <c r="GI406" s="34"/>
      <c r="GN406" s="5"/>
      <c r="GO406" s="5"/>
      <c r="GP406" s="3"/>
      <c r="GQ406" s="34"/>
      <c r="GV406" s="5"/>
      <c r="GW406" s="5"/>
      <c r="GX406" s="3"/>
      <c r="GY406" s="34"/>
      <c r="HD406" s="5"/>
      <c r="HE406" s="5"/>
      <c r="HF406" s="3"/>
      <c r="HG406" s="34"/>
      <c r="HL406" s="5"/>
      <c r="HM406" s="5"/>
      <c r="HN406" s="3"/>
      <c r="HO406" s="34"/>
      <c r="HT406" s="5"/>
      <c r="HU406" s="5"/>
      <c r="HV406" s="3"/>
      <c r="HW406" s="34"/>
      <c r="IB406" s="5"/>
      <c r="IC406" s="5"/>
      <c r="ID406" s="3"/>
      <c r="IE406" s="34"/>
      <c r="IJ406" s="5"/>
    </row>
    <row r="407" spans="6:244" s="1" customFormat="1" ht="13.5">
      <c r="F407" s="3"/>
      <c r="G407" s="34"/>
      <c r="L407" s="5"/>
      <c r="M407" s="5"/>
      <c r="N407" s="3"/>
      <c r="O407" s="34"/>
      <c r="T407" s="5"/>
      <c r="U407" s="5"/>
      <c r="V407" s="3"/>
      <c r="W407" s="34"/>
      <c r="AB407" s="5"/>
      <c r="AC407" s="5"/>
      <c r="AD407" s="3"/>
      <c r="AE407" s="34"/>
      <c r="AJ407" s="5"/>
      <c r="AK407" s="5"/>
      <c r="AL407" s="3"/>
      <c r="AM407" s="34"/>
      <c r="AR407" s="5"/>
      <c r="AS407" s="5"/>
      <c r="AT407" s="3"/>
      <c r="AU407" s="34"/>
      <c r="AZ407" s="5"/>
      <c r="BA407" s="5"/>
      <c r="BB407" s="3"/>
      <c r="BC407" s="34"/>
      <c r="BH407" s="5"/>
      <c r="BI407" s="5"/>
      <c r="BJ407" s="3"/>
      <c r="BK407" s="34"/>
      <c r="BP407" s="5"/>
      <c r="BQ407" s="5"/>
      <c r="BR407" s="3"/>
      <c r="BS407" s="34"/>
      <c r="BX407" s="5"/>
      <c r="BY407" s="5"/>
      <c r="BZ407" s="3"/>
      <c r="CA407" s="34"/>
      <c r="CF407" s="5"/>
      <c r="CH407" s="3"/>
      <c r="CI407" s="34"/>
      <c r="CN407" s="5"/>
      <c r="CO407" s="5"/>
      <c r="CP407" s="3"/>
      <c r="CQ407" s="34"/>
      <c r="CV407" s="5"/>
      <c r="CW407" s="5"/>
      <c r="CX407" s="3"/>
      <c r="CY407" s="34"/>
      <c r="DD407" s="5"/>
      <c r="DE407" s="5"/>
      <c r="DF407" s="3"/>
      <c r="DG407" s="34"/>
      <c r="DL407" s="5"/>
      <c r="DM407" s="5"/>
      <c r="DN407" s="3"/>
      <c r="DO407" s="34"/>
      <c r="DT407" s="5"/>
      <c r="DU407" s="5"/>
      <c r="DV407" s="3"/>
      <c r="DW407" s="34"/>
      <c r="EB407" s="5"/>
      <c r="EC407" s="5"/>
      <c r="ED407" s="3"/>
      <c r="EE407" s="34"/>
      <c r="EJ407" s="5"/>
      <c r="EK407" s="5"/>
      <c r="EL407" s="3"/>
      <c r="EM407" s="34"/>
      <c r="ER407" s="5"/>
      <c r="ES407" s="5"/>
      <c r="ET407" s="3"/>
      <c r="EU407" s="34"/>
      <c r="EZ407" s="5"/>
      <c r="FA407" s="5"/>
      <c r="FB407" s="3"/>
      <c r="FC407" s="34"/>
      <c r="FH407" s="5"/>
      <c r="FJ407" s="3"/>
      <c r="FK407" s="34"/>
      <c r="FP407" s="5"/>
      <c r="FQ407" s="5"/>
      <c r="FR407" s="3"/>
      <c r="FS407" s="34"/>
      <c r="FX407" s="5"/>
      <c r="FY407" s="5"/>
      <c r="FZ407" s="3"/>
      <c r="GA407" s="34"/>
      <c r="GF407" s="5"/>
      <c r="GG407" s="5"/>
      <c r="GH407" s="3"/>
      <c r="GI407" s="34"/>
      <c r="GN407" s="5"/>
      <c r="GO407" s="5"/>
      <c r="GP407" s="3"/>
      <c r="GQ407" s="34"/>
      <c r="GV407" s="5"/>
      <c r="GW407" s="5"/>
      <c r="GX407" s="3"/>
      <c r="GY407" s="34"/>
      <c r="HD407" s="5"/>
      <c r="HE407" s="5"/>
      <c r="HF407" s="3"/>
      <c r="HG407" s="34"/>
      <c r="HL407" s="5"/>
      <c r="HM407" s="5"/>
      <c r="HN407" s="3"/>
      <c r="HO407" s="34"/>
      <c r="HT407" s="5"/>
      <c r="HU407" s="5"/>
      <c r="HV407" s="3"/>
      <c r="HW407" s="34"/>
      <c r="IB407" s="5"/>
      <c r="IC407" s="5"/>
      <c r="ID407" s="3"/>
      <c r="IE407" s="34"/>
      <c r="IJ407" s="5"/>
    </row>
    <row r="408" spans="6:244" s="1" customFormat="1" ht="13.5">
      <c r="F408" s="3"/>
      <c r="G408" s="34"/>
      <c r="L408" s="5"/>
      <c r="M408" s="5"/>
      <c r="N408" s="3"/>
      <c r="O408" s="34"/>
      <c r="T408" s="5"/>
      <c r="U408" s="5"/>
      <c r="V408" s="3"/>
      <c r="W408" s="34"/>
      <c r="AB408" s="5"/>
      <c r="AC408" s="5"/>
      <c r="AD408" s="3"/>
      <c r="AE408" s="34"/>
      <c r="AJ408" s="5"/>
      <c r="AK408" s="5"/>
      <c r="AL408" s="3"/>
      <c r="AM408" s="34"/>
      <c r="AR408" s="5"/>
      <c r="AS408" s="5"/>
      <c r="AT408" s="3"/>
      <c r="AU408" s="34"/>
      <c r="AZ408" s="5"/>
      <c r="BA408" s="5"/>
      <c r="BB408" s="3"/>
      <c r="BC408" s="34"/>
      <c r="BH408" s="5"/>
      <c r="BI408" s="5"/>
      <c r="BJ408" s="3"/>
      <c r="BK408" s="34"/>
      <c r="BP408" s="5"/>
      <c r="BQ408" s="5"/>
      <c r="BR408" s="3"/>
      <c r="BS408" s="34"/>
      <c r="BX408" s="5"/>
      <c r="BY408" s="5"/>
      <c r="BZ408" s="3"/>
      <c r="CA408" s="34"/>
      <c r="CF408" s="5"/>
      <c r="CH408" s="3"/>
      <c r="CI408" s="34"/>
      <c r="CN408" s="5"/>
      <c r="CO408" s="5"/>
      <c r="CP408" s="3"/>
      <c r="CQ408" s="34"/>
      <c r="CV408" s="5"/>
      <c r="CW408" s="5"/>
      <c r="CX408" s="3"/>
      <c r="CY408" s="34"/>
      <c r="DD408" s="5"/>
      <c r="DE408" s="5"/>
      <c r="DF408" s="3"/>
      <c r="DG408" s="34"/>
      <c r="DL408" s="5"/>
      <c r="DM408" s="5"/>
      <c r="DN408" s="3"/>
      <c r="DO408" s="34"/>
      <c r="DT408" s="5"/>
      <c r="DU408" s="5"/>
      <c r="DV408" s="3"/>
      <c r="DW408" s="34"/>
      <c r="EB408" s="5"/>
      <c r="EC408" s="5"/>
      <c r="ED408" s="3"/>
      <c r="EE408" s="34"/>
      <c r="EJ408" s="5"/>
      <c r="EK408" s="5"/>
      <c r="EL408" s="3"/>
      <c r="EM408" s="34"/>
      <c r="ER408" s="5"/>
      <c r="ES408" s="5"/>
      <c r="ET408" s="3"/>
      <c r="EU408" s="34"/>
      <c r="EZ408" s="5"/>
      <c r="FA408" s="5"/>
      <c r="FB408" s="3"/>
      <c r="FC408" s="34"/>
      <c r="FH408" s="5"/>
      <c r="FJ408" s="3"/>
      <c r="FK408" s="34"/>
      <c r="FP408" s="5"/>
      <c r="FQ408" s="5"/>
      <c r="FR408" s="3"/>
      <c r="FS408" s="34"/>
      <c r="FX408" s="5"/>
      <c r="FY408" s="5"/>
      <c r="FZ408" s="3"/>
      <c r="GA408" s="34"/>
      <c r="GF408" s="5"/>
      <c r="GG408" s="5"/>
      <c r="GH408" s="3"/>
      <c r="GI408" s="34"/>
      <c r="GN408" s="5"/>
      <c r="GO408" s="5"/>
      <c r="GP408" s="3"/>
      <c r="GQ408" s="34"/>
      <c r="GV408" s="5"/>
      <c r="GW408" s="5"/>
      <c r="GX408" s="3"/>
      <c r="GY408" s="34"/>
      <c r="HD408" s="5"/>
      <c r="HE408" s="5"/>
      <c r="HF408" s="3"/>
      <c r="HG408" s="34"/>
      <c r="HL408" s="5"/>
      <c r="HM408" s="5"/>
      <c r="HN408" s="3"/>
      <c r="HO408" s="34"/>
      <c r="HT408" s="5"/>
      <c r="HU408" s="5"/>
      <c r="HV408" s="3"/>
      <c r="HW408" s="34"/>
      <c r="IB408" s="5"/>
      <c r="IC408" s="5"/>
      <c r="ID408" s="3"/>
      <c r="IE408" s="34"/>
      <c r="IJ408" s="5"/>
    </row>
    <row r="409" spans="6:244" s="1" customFormat="1" ht="13.5">
      <c r="F409" s="3"/>
      <c r="G409" s="34"/>
      <c r="L409" s="5"/>
      <c r="M409" s="5"/>
      <c r="N409" s="3"/>
      <c r="O409" s="34"/>
      <c r="T409" s="5"/>
      <c r="U409" s="5"/>
      <c r="V409" s="3"/>
      <c r="W409" s="34"/>
      <c r="AB409" s="5"/>
      <c r="AC409" s="5"/>
      <c r="AD409" s="3"/>
      <c r="AE409" s="34"/>
      <c r="AJ409" s="5"/>
      <c r="AK409" s="5"/>
      <c r="AL409" s="3"/>
      <c r="AM409" s="34"/>
      <c r="AR409" s="5"/>
      <c r="AS409" s="5"/>
      <c r="AT409" s="3"/>
      <c r="AU409" s="34"/>
      <c r="AZ409" s="5"/>
      <c r="BA409" s="5"/>
      <c r="BB409" s="3"/>
      <c r="BC409" s="34"/>
      <c r="BH409" s="5"/>
      <c r="BI409" s="5"/>
      <c r="BJ409" s="3"/>
      <c r="BK409" s="34"/>
      <c r="BP409" s="5"/>
      <c r="BQ409" s="5"/>
      <c r="BR409" s="3"/>
      <c r="BS409" s="34"/>
      <c r="BX409" s="5"/>
      <c r="BY409" s="5"/>
      <c r="BZ409" s="3"/>
      <c r="CA409" s="34"/>
      <c r="CF409" s="5"/>
      <c r="CH409" s="3"/>
      <c r="CI409" s="34"/>
      <c r="CN409" s="5"/>
      <c r="CO409" s="5"/>
      <c r="CP409" s="3"/>
      <c r="CQ409" s="34"/>
      <c r="CV409" s="5"/>
      <c r="CW409" s="5"/>
      <c r="CX409" s="3"/>
      <c r="CY409" s="34"/>
      <c r="DD409" s="5"/>
      <c r="DE409" s="5"/>
      <c r="DF409" s="3"/>
      <c r="DG409" s="34"/>
      <c r="DL409" s="5"/>
      <c r="DM409" s="5"/>
      <c r="DN409" s="3"/>
      <c r="DO409" s="34"/>
      <c r="DT409" s="5"/>
      <c r="DU409" s="5"/>
      <c r="DV409" s="3"/>
      <c r="DW409" s="34"/>
      <c r="EB409" s="5"/>
      <c r="EC409" s="5"/>
      <c r="ED409" s="3"/>
      <c r="EE409" s="34"/>
      <c r="EJ409" s="5"/>
      <c r="EK409" s="5"/>
      <c r="EL409" s="3"/>
      <c r="EM409" s="34"/>
      <c r="ER409" s="5"/>
      <c r="ES409" s="5"/>
      <c r="ET409" s="3"/>
      <c r="EU409" s="34"/>
      <c r="EZ409" s="5"/>
      <c r="FA409" s="5"/>
      <c r="FB409" s="3"/>
      <c r="FC409" s="34"/>
      <c r="FH409" s="5"/>
      <c r="FJ409" s="3"/>
      <c r="FK409" s="34"/>
      <c r="FP409" s="5"/>
      <c r="FQ409" s="5"/>
      <c r="FR409" s="3"/>
      <c r="FS409" s="34"/>
      <c r="FX409" s="5"/>
      <c r="FY409" s="5"/>
      <c r="FZ409" s="3"/>
      <c r="GA409" s="34"/>
      <c r="GF409" s="5"/>
      <c r="GG409" s="5"/>
      <c r="GH409" s="3"/>
      <c r="GI409" s="34"/>
      <c r="GN409" s="5"/>
      <c r="GO409" s="5"/>
      <c r="GP409" s="3"/>
      <c r="GQ409" s="34"/>
      <c r="GV409" s="5"/>
      <c r="GW409" s="5"/>
      <c r="GX409" s="3"/>
      <c r="GY409" s="34"/>
      <c r="HD409" s="5"/>
      <c r="HE409" s="5"/>
      <c r="HF409" s="3"/>
      <c r="HG409" s="34"/>
      <c r="HL409" s="5"/>
      <c r="HM409" s="5"/>
      <c r="HN409" s="3"/>
      <c r="HO409" s="34"/>
      <c r="HT409" s="5"/>
      <c r="HU409" s="5"/>
      <c r="HV409" s="3"/>
      <c r="HW409" s="34"/>
      <c r="IB409" s="5"/>
      <c r="IC409" s="5"/>
      <c r="ID409" s="3"/>
      <c r="IE409" s="34"/>
      <c r="IJ409" s="5"/>
    </row>
    <row r="410" spans="6:244" s="1" customFormat="1" ht="13.5">
      <c r="F410" s="3"/>
      <c r="G410" s="34"/>
      <c r="L410" s="5"/>
      <c r="M410" s="5"/>
      <c r="N410" s="3"/>
      <c r="O410" s="34"/>
      <c r="T410" s="5"/>
      <c r="U410" s="5"/>
      <c r="V410" s="3"/>
      <c r="W410" s="34"/>
      <c r="AB410" s="5"/>
      <c r="AC410" s="5"/>
      <c r="AD410" s="3"/>
      <c r="AE410" s="34"/>
      <c r="AJ410" s="5"/>
      <c r="AK410" s="5"/>
      <c r="AL410" s="3"/>
      <c r="AM410" s="34"/>
      <c r="AR410" s="5"/>
      <c r="AS410" s="5"/>
      <c r="AT410" s="3"/>
      <c r="AU410" s="34"/>
      <c r="AZ410" s="5"/>
      <c r="BA410" s="5"/>
      <c r="BB410" s="3"/>
      <c r="BC410" s="34"/>
      <c r="BH410" s="5"/>
      <c r="BI410" s="5"/>
      <c r="BJ410" s="3"/>
      <c r="BK410" s="34"/>
      <c r="BP410" s="5"/>
      <c r="BQ410" s="5"/>
      <c r="BR410" s="3"/>
      <c r="BS410" s="34"/>
      <c r="BX410" s="5"/>
      <c r="BY410" s="5"/>
      <c r="BZ410" s="3"/>
      <c r="CA410" s="34"/>
      <c r="CF410" s="5"/>
      <c r="CH410" s="3"/>
      <c r="CI410" s="34"/>
      <c r="CN410" s="5"/>
      <c r="CO410" s="5"/>
      <c r="CP410" s="3"/>
      <c r="CQ410" s="34"/>
      <c r="CV410" s="5"/>
      <c r="CW410" s="5"/>
      <c r="CX410" s="3"/>
      <c r="CY410" s="34"/>
      <c r="DD410" s="5"/>
      <c r="DE410" s="5"/>
      <c r="DF410" s="3"/>
      <c r="DG410" s="34"/>
      <c r="DL410" s="5"/>
      <c r="DM410" s="5"/>
      <c r="DN410" s="3"/>
      <c r="DO410" s="34"/>
      <c r="DT410" s="5"/>
      <c r="DU410" s="5"/>
      <c r="DV410" s="3"/>
      <c r="DW410" s="34"/>
      <c r="EB410" s="5"/>
      <c r="EC410" s="5"/>
      <c r="ED410" s="3"/>
      <c r="EE410" s="34"/>
      <c r="EJ410" s="5"/>
      <c r="EK410" s="5"/>
      <c r="EL410" s="3"/>
      <c r="EM410" s="34"/>
      <c r="ER410" s="5"/>
      <c r="ES410" s="5"/>
      <c r="ET410" s="3"/>
      <c r="EU410" s="34"/>
      <c r="EZ410" s="5"/>
      <c r="FA410" s="5"/>
      <c r="FB410" s="3"/>
      <c r="FC410" s="34"/>
      <c r="FH410" s="5"/>
      <c r="FJ410" s="3"/>
      <c r="FK410" s="34"/>
      <c r="FP410" s="5"/>
      <c r="FQ410" s="5"/>
      <c r="FR410" s="3"/>
      <c r="FS410" s="34"/>
      <c r="FX410" s="5"/>
      <c r="FY410" s="5"/>
      <c r="FZ410" s="3"/>
      <c r="GA410" s="34"/>
      <c r="GF410" s="5"/>
      <c r="GG410" s="5"/>
      <c r="GH410" s="3"/>
      <c r="GI410" s="34"/>
      <c r="GN410" s="5"/>
      <c r="GO410" s="5"/>
      <c r="GP410" s="3"/>
      <c r="GQ410" s="34"/>
      <c r="GV410" s="5"/>
      <c r="GW410" s="5"/>
      <c r="GX410" s="3"/>
      <c r="GY410" s="34"/>
      <c r="HD410" s="5"/>
      <c r="HE410" s="5"/>
      <c r="HF410" s="3"/>
      <c r="HG410" s="34"/>
      <c r="HL410" s="5"/>
      <c r="HM410" s="5"/>
      <c r="HN410" s="3"/>
      <c r="HO410" s="34"/>
      <c r="HT410" s="5"/>
      <c r="HU410" s="5"/>
      <c r="HV410" s="3"/>
      <c r="HW410" s="34"/>
      <c r="IB410" s="5"/>
      <c r="IC410" s="5"/>
      <c r="ID410" s="3"/>
      <c r="IE410" s="34"/>
      <c r="IJ410" s="5"/>
    </row>
    <row r="411" spans="6:244" s="1" customFormat="1" ht="13.5">
      <c r="F411" s="3"/>
      <c r="G411" s="34"/>
      <c r="L411" s="5"/>
      <c r="M411" s="5"/>
      <c r="N411" s="3"/>
      <c r="O411" s="34"/>
      <c r="T411" s="5"/>
      <c r="U411" s="5"/>
      <c r="V411" s="3"/>
      <c r="W411" s="34"/>
      <c r="AB411" s="5"/>
      <c r="AC411" s="5"/>
      <c r="AD411" s="3"/>
      <c r="AE411" s="34"/>
      <c r="AJ411" s="5"/>
      <c r="AK411" s="5"/>
      <c r="AL411" s="3"/>
      <c r="AM411" s="34"/>
      <c r="AR411" s="5"/>
      <c r="AS411" s="5"/>
      <c r="AT411" s="3"/>
      <c r="AU411" s="34"/>
      <c r="AZ411" s="5"/>
      <c r="BA411" s="5"/>
      <c r="BB411" s="3"/>
      <c r="BC411" s="34"/>
      <c r="BH411" s="5"/>
      <c r="BI411" s="5"/>
      <c r="BJ411" s="3"/>
      <c r="BK411" s="34"/>
      <c r="BP411" s="5"/>
      <c r="BQ411" s="5"/>
      <c r="BR411" s="3"/>
      <c r="BS411" s="34"/>
      <c r="BX411" s="5"/>
      <c r="BY411" s="5"/>
      <c r="BZ411" s="3"/>
      <c r="CA411" s="34"/>
      <c r="CF411" s="5"/>
      <c r="CH411" s="3"/>
      <c r="CI411" s="34"/>
      <c r="CN411" s="5"/>
      <c r="CO411" s="5"/>
      <c r="CP411" s="3"/>
      <c r="CQ411" s="34"/>
      <c r="CV411" s="5"/>
      <c r="CW411" s="5"/>
      <c r="CX411" s="3"/>
      <c r="CY411" s="34"/>
      <c r="DD411" s="5"/>
      <c r="DE411" s="5"/>
      <c r="DF411" s="3"/>
      <c r="DG411" s="34"/>
      <c r="DL411" s="5"/>
      <c r="DM411" s="5"/>
      <c r="DN411" s="3"/>
      <c r="DO411" s="34"/>
      <c r="DT411" s="5"/>
      <c r="DU411" s="5"/>
      <c r="DV411" s="3"/>
      <c r="DW411" s="34"/>
      <c r="EB411" s="5"/>
      <c r="EC411" s="5"/>
      <c r="ED411" s="3"/>
      <c r="EE411" s="34"/>
      <c r="EJ411" s="5"/>
      <c r="EK411" s="5"/>
      <c r="EL411" s="3"/>
      <c r="EM411" s="34"/>
      <c r="ER411" s="5"/>
      <c r="ES411" s="5"/>
      <c r="ET411" s="3"/>
      <c r="EU411" s="34"/>
      <c r="EZ411" s="5"/>
      <c r="FA411" s="5"/>
      <c r="FB411" s="3"/>
      <c r="FC411" s="34"/>
      <c r="FH411" s="5"/>
      <c r="FJ411" s="3"/>
      <c r="FK411" s="34"/>
      <c r="FP411" s="5"/>
      <c r="FQ411" s="5"/>
      <c r="FR411" s="3"/>
      <c r="FS411" s="34"/>
      <c r="FX411" s="5"/>
      <c r="FY411" s="5"/>
      <c r="FZ411" s="3"/>
      <c r="GA411" s="34"/>
      <c r="GF411" s="5"/>
      <c r="GG411" s="5"/>
      <c r="GH411" s="3"/>
      <c r="GI411" s="34"/>
      <c r="GN411" s="5"/>
      <c r="GO411" s="5"/>
      <c r="GP411" s="3"/>
      <c r="GQ411" s="34"/>
      <c r="GV411" s="5"/>
      <c r="GW411" s="5"/>
      <c r="GX411" s="3"/>
      <c r="GY411" s="34"/>
      <c r="HD411" s="5"/>
      <c r="HE411" s="5"/>
      <c r="HF411" s="3"/>
      <c r="HG411" s="34"/>
      <c r="HL411" s="5"/>
      <c r="HM411" s="5"/>
      <c r="HN411" s="3"/>
      <c r="HO411" s="34"/>
      <c r="HT411" s="5"/>
      <c r="HU411" s="5"/>
      <c r="HV411" s="3"/>
      <c r="HW411" s="34"/>
      <c r="IB411" s="5"/>
      <c r="IC411" s="5"/>
      <c r="ID411" s="3"/>
      <c r="IE411" s="34"/>
      <c r="IJ411" s="5"/>
    </row>
    <row r="412" spans="6:244" s="1" customFormat="1" ht="13.5">
      <c r="F412" s="3"/>
      <c r="G412" s="34"/>
      <c r="L412" s="5"/>
      <c r="M412" s="5"/>
      <c r="N412" s="3"/>
      <c r="O412" s="34"/>
      <c r="T412" s="5"/>
      <c r="U412" s="5"/>
      <c r="V412" s="3"/>
      <c r="W412" s="34"/>
      <c r="AB412" s="5"/>
      <c r="AC412" s="5"/>
      <c r="AD412" s="3"/>
      <c r="AE412" s="34"/>
      <c r="AJ412" s="5"/>
      <c r="AK412" s="5"/>
      <c r="AL412" s="3"/>
      <c r="AM412" s="34"/>
      <c r="AR412" s="5"/>
      <c r="AS412" s="5"/>
      <c r="AT412" s="3"/>
      <c r="AU412" s="34"/>
      <c r="AZ412" s="5"/>
      <c r="BA412" s="5"/>
      <c r="BB412" s="3"/>
      <c r="BC412" s="34"/>
      <c r="BH412" s="5"/>
      <c r="BI412" s="5"/>
      <c r="BJ412" s="3"/>
      <c r="BK412" s="34"/>
      <c r="BP412" s="5"/>
      <c r="BQ412" s="5"/>
      <c r="BR412" s="3"/>
      <c r="BS412" s="34"/>
      <c r="BX412" s="5"/>
      <c r="BY412" s="5"/>
      <c r="BZ412" s="3"/>
      <c r="CA412" s="34"/>
      <c r="CF412" s="5"/>
      <c r="CH412" s="3"/>
      <c r="CI412" s="34"/>
      <c r="CN412" s="5"/>
      <c r="CO412" s="5"/>
      <c r="CP412" s="3"/>
      <c r="CQ412" s="34"/>
      <c r="CV412" s="5"/>
      <c r="CW412" s="5"/>
      <c r="CX412" s="3"/>
      <c r="CY412" s="34"/>
      <c r="DD412" s="5"/>
      <c r="DE412" s="5"/>
      <c r="DF412" s="3"/>
      <c r="DG412" s="34"/>
      <c r="DL412" s="5"/>
      <c r="DM412" s="5"/>
      <c r="DN412" s="3"/>
      <c r="DO412" s="34"/>
      <c r="DT412" s="5"/>
      <c r="DU412" s="5"/>
      <c r="DV412" s="3"/>
      <c r="DW412" s="34"/>
      <c r="EB412" s="5"/>
      <c r="EC412" s="5"/>
      <c r="ED412" s="3"/>
      <c r="EE412" s="34"/>
      <c r="EJ412" s="5"/>
      <c r="EK412" s="5"/>
      <c r="EL412" s="3"/>
      <c r="EM412" s="34"/>
      <c r="ER412" s="5"/>
      <c r="ES412" s="5"/>
      <c r="ET412" s="3"/>
      <c r="EU412" s="34"/>
      <c r="EZ412" s="5"/>
      <c r="FA412" s="5"/>
      <c r="FB412" s="3"/>
      <c r="FC412" s="34"/>
      <c r="FH412" s="5"/>
      <c r="FJ412" s="3"/>
      <c r="FK412" s="34"/>
      <c r="FP412" s="5"/>
      <c r="FQ412" s="5"/>
      <c r="FR412" s="3"/>
      <c r="FS412" s="34"/>
      <c r="FX412" s="5"/>
      <c r="FY412" s="5"/>
      <c r="FZ412" s="3"/>
      <c r="GA412" s="34"/>
      <c r="GF412" s="5"/>
      <c r="GG412" s="5"/>
      <c r="GH412" s="3"/>
      <c r="GI412" s="34"/>
      <c r="GN412" s="5"/>
      <c r="GO412" s="5"/>
      <c r="GP412" s="3"/>
      <c r="GQ412" s="34"/>
      <c r="GV412" s="5"/>
      <c r="GW412" s="5"/>
      <c r="GX412" s="3"/>
      <c r="GY412" s="34"/>
      <c r="HD412" s="5"/>
      <c r="HE412" s="5"/>
      <c r="HF412" s="3"/>
      <c r="HG412" s="34"/>
      <c r="HL412" s="5"/>
      <c r="HM412" s="5"/>
      <c r="HN412" s="3"/>
      <c r="HO412" s="34"/>
      <c r="HT412" s="5"/>
      <c r="HU412" s="5"/>
      <c r="HV412" s="3"/>
      <c r="HW412" s="34"/>
      <c r="IB412" s="5"/>
      <c r="IC412" s="5"/>
      <c r="ID412" s="3"/>
      <c r="IE412" s="34"/>
      <c r="IJ412" s="5"/>
    </row>
    <row r="413" spans="6:244" s="1" customFormat="1" ht="13.5">
      <c r="F413" s="3"/>
      <c r="G413" s="34"/>
      <c r="L413" s="5"/>
      <c r="M413" s="5"/>
      <c r="N413" s="3"/>
      <c r="O413" s="34"/>
      <c r="T413" s="5"/>
      <c r="U413" s="5"/>
      <c r="V413" s="3"/>
      <c r="W413" s="34"/>
      <c r="AB413" s="5"/>
      <c r="AC413" s="5"/>
      <c r="AD413" s="3"/>
      <c r="AE413" s="34"/>
      <c r="AJ413" s="5"/>
      <c r="AK413" s="5"/>
      <c r="AL413" s="3"/>
      <c r="AM413" s="34"/>
      <c r="AR413" s="5"/>
      <c r="AS413" s="5"/>
      <c r="AT413" s="3"/>
      <c r="AU413" s="34"/>
      <c r="AZ413" s="5"/>
      <c r="BA413" s="5"/>
      <c r="BB413" s="3"/>
      <c r="BC413" s="34"/>
      <c r="BH413" s="5"/>
      <c r="BI413" s="5"/>
      <c r="BJ413" s="3"/>
      <c r="BK413" s="34"/>
      <c r="BP413" s="5"/>
      <c r="BQ413" s="5"/>
      <c r="BR413" s="3"/>
      <c r="BS413" s="34"/>
      <c r="BX413" s="5"/>
      <c r="BY413" s="5"/>
      <c r="BZ413" s="3"/>
      <c r="CA413" s="34"/>
      <c r="CF413" s="5"/>
      <c r="CH413" s="3"/>
      <c r="CI413" s="34"/>
      <c r="CN413" s="5"/>
      <c r="CO413" s="5"/>
      <c r="CP413" s="3"/>
      <c r="CQ413" s="34"/>
      <c r="CV413" s="5"/>
      <c r="CW413" s="5"/>
      <c r="CX413" s="3"/>
      <c r="CY413" s="34"/>
      <c r="DD413" s="5"/>
      <c r="DE413" s="5"/>
      <c r="DF413" s="3"/>
      <c r="DG413" s="34"/>
      <c r="DL413" s="5"/>
      <c r="DM413" s="5"/>
      <c r="DN413" s="3"/>
      <c r="DO413" s="34"/>
      <c r="DT413" s="5"/>
      <c r="DU413" s="5"/>
      <c r="DV413" s="3"/>
      <c r="DW413" s="34"/>
      <c r="EB413" s="5"/>
      <c r="EC413" s="5"/>
      <c r="ED413" s="3"/>
      <c r="EE413" s="34"/>
      <c r="EJ413" s="5"/>
      <c r="EK413" s="5"/>
      <c r="EL413" s="3"/>
      <c r="EM413" s="34"/>
      <c r="ER413" s="5"/>
      <c r="ES413" s="5"/>
      <c r="ET413" s="3"/>
      <c r="EU413" s="34"/>
      <c r="EZ413" s="5"/>
      <c r="FA413" s="5"/>
      <c r="FB413" s="3"/>
      <c r="FC413" s="34"/>
      <c r="FH413" s="5"/>
      <c r="FJ413" s="3"/>
      <c r="FK413" s="34"/>
      <c r="FP413" s="5"/>
      <c r="FQ413" s="5"/>
      <c r="FR413" s="3"/>
      <c r="FS413" s="34"/>
      <c r="FX413" s="5"/>
      <c r="FY413" s="5"/>
      <c r="FZ413" s="3"/>
      <c r="GA413" s="34"/>
      <c r="GF413" s="5"/>
      <c r="GG413" s="5"/>
      <c r="GH413" s="3"/>
      <c r="GI413" s="34"/>
      <c r="GN413" s="5"/>
      <c r="GO413" s="5"/>
      <c r="GP413" s="3"/>
      <c r="GQ413" s="34"/>
      <c r="GV413" s="5"/>
      <c r="GW413" s="5"/>
      <c r="GX413" s="3"/>
      <c r="GY413" s="34"/>
      <c r="HD413" s="5"/>
      <c r="HE413" s="5"/>
      <c r="HF413" s="3"/>
      <c r="HG413" s="34"/>
      <c r="HL413" s="5"/>
      <c r="HM413" s="5"/>
      <c r="HN413" s="3"/>
      <c r="HO413" s="34"/>
      <c r="HT413" s="5"/>
      <c r="HU413" s="5"/>
      <c r="HV413" s="3"/>
      <c r="HW413" s="34"/>
      <c r="IB413" s="5"/>
      <c r="IC413" s="5"/>
      <c r="ID413" s="3"/>
      <c r="IE413" s="34"/>
      <c r="IJ413" s="5"/>
    </row>
    <row r="414" spans="6:244" s="1" customFormat="1" ht="13.5">
      <c r="F414" s="3"/>
      <c r="G414" s="34"/>
      <c r="L414" s="5"/>
      <c r="M414" s="5"/>
      <c r="N414" s="3"/>
      <c r="O414" s="34"/>
      <c r="T414" s="5"/>
      <c r="U414" s="5"/>
      <c r="V414" s="3"/>
      <c r="W414" s="34"/>
      <c r="AB414" s="5"/>
      <c r="AC414" s="5"/>
      <c r="AD414" s="3"/>
      <c r="AE414" s="34"/>
      <c r="AJ414" s="5"/>
      <c r="AK414" s="5"/>
      <c r="AL414" s="3"/>
      <c r="AM414" s="34"/>
      <c r="AR414" s="5"/>
      <c r="AS414" s="5"/>
      <c r="AT414" s="3"/>
      <c r="AU414" s="34"/>
      <c r="AZ414" s="5"/>
      <c r="BA414" s="5"/>
      <c r="BB414" s="3"/>
      <c r="BC414" s="34"/>
      <c r="BH414" s="5"/>
      <c r="BI414" s="5"/>
      <c r="BJ414" s="3"/>
      <c r="BK414" s="34"/>
      <c r="BP414" s="5"/>
      <c r="BQ414" s="5"/>
      <c r="BR414" s="3"/>
      <c r="BS414" s="34"/>
      <c r="BX414" s="5"/>
      <c r="BY414" s="5"/>
      <c r="BZ414" s="3"/>
      <c r="CA414" s="34"/>
      <c r="CF414" s="5"/>
      <c r="CH414" s="3"/>
      <c r="CI414" s="34"/>
      <c r="CN414" s="5"/>
      <c r="CO414" s="5"/>
      <c r="CP414" s="3"/>
      <c r="CQ414" s="34"/>
      <c r="CV414" s="5"/>
      <c r="CW414" s="5"/>
      <c r="CX414" s="3"/>
      <c r="CY414" s="34"/>
      <c r="DD414" s="5"/>
      <c r="DE414" s="5"/>
      <c r="DF414" s="3"/>
      <c r="DG414" s="34"/>
      <c r="DL414" s="5"/>
      <c r="DM414" s="5"/>
      <c r="DN414" s="3"/>
      <c r="DO414" s="34"/>
      <c r="DT414" s="5"/>
      <c r="DU414" s="5"/>
      <c r="DV414" s="3"/>
      <c r="DW414" s="34"/>
      <c r="EB414" s="5"/>
      <c r="EC414" s="5"/>
      <c r="ED414" s="3"/>
      <c r="EE414" s="34"/>
      <c r="EJ414" s="5"/>
      <c r="EK414" s="5"/>
      <c r="EL414" s="3"/>
      <c r="EM414" s="34"/>
      <c r="ER414" s="5"/>
      <c r="ES414" s="5"/>
      <c r="ET414" s="3"/>
      <c r="EU414" s="34"/>
      <c r="EZ414" s="5"/>
      <c r="FA414" s="5"/>
      <c r="FB414" s="3"/>
      <c r="FC414" s="34"/>
      <c r="FH414" s="5"/>
      <c r="FJ414" s="3"/>
      <c r="FK414" s="34"/>
      <c r="FP414" s="5"/>
      <c r="FQ414" s="5"/>
      <c r="FR414" s="3"/>
      <c r="FS414" s="34"/>
      <c r="FX414" s="5"/>
      <c r="FY414" s="5"/>
      <c r="FZ414" s="3"/>
      <c r="GA414" s="34"/>
      <c r="GF414" s="5"/>
      <c r="GG414" s="5"/>
      <c r="GH414" s="3"/>
      <c r="GI414" s="34"/>
      <c r="GN414" s="5"/>
      <c r="GO414" s="5"/>
      <c r="GP414" s="3"/>
      <c r="GQ414" s="34"/>
      <c r="GV414" s="5"/>
      <c r="GW414" s="5"/>
      <c r="GX414" s="3"/>
      <c r="GY414" s="34"/>
      <c r="HD414" s="5"/>
      <c r="HE414" s="5"/>
      <c r="HF414" s="3"/>
      <c r="HG414" s="34"/>
      <c r="HL414" s="5"/>
      <c r="HM414" s="5"/>
      <c r="HN414" s="3"/>
      <c r="HO414" s="34"/>
      <c r="HT414" s="5"/>
      <c r="HU414" s="5"/>
      <c r="HV414" s="3"/>
      <c r="HW414" s="34"/>
      <c r="IB414" s="5"/>
      <c r="IC414" s="5"/>
      <c r="ID414" s="3"/>
      <c r="IE414" s="34"/>
      <c r="IJ414" s="5"/>
    </row>
    <row r="415" spans="6:244" s="1" customFormat="1" ht="13.5">
      <c r="F415" s="3"/>
      <c r="G415" s="34"/>
      <c r="L415" s="5"/>
      <c r="M415" s="5"/>
      <c r="N415" s="3"/>
      <c r="O415" s="34"/>
      <c r="T415" s="5"/>
      <c r="U415" s="5"/>
      <c r="V415" s="3"/>
      <c r="W415" s="34"/>
      <c r="AB415" s="5"/>
      <c r="AC415" s="5"/>
      <c r="AD415" s="3"/>
      <c r="AE415" s="34"/>
      <c r="AJ415" s="5"/>
      <c r="AK415" s="5"/>
      <c r="AL415" s="3"/>
      <c r="AM415" s="34"/>
      <c r="AR415" s="5"/>
      <c r="AS415" s="5"/>
      <c r="AT415" s="3"/>
      <c r="AU415" s="34"/>
      <c r="AZ415" s="5"/>
      <c r="BA415" s="5"/>
      <c r="BB415" s="3"/>
      <c r="BC415" s="34"/>
      <c r="BH415" s="5"/>
      <c r="BI415" s="5"/>
      <c r="BJ415" s="3"/>
      <c r="BK415" s="34"/>
      <c r="BP415" s="5"/>
      <c r="BQ415" s="5"/>
      <c r="BR415" s="3"/>
      <c r="BS415" s="34"/>
      <c r="BX415" s="5"/>
      <c r="BY415" s="5"/>
      <c r="BZ415" s="3"/>
      <c r="CA415" s="34"/>
      <c r="CF415" s="5"/>
      <c r="CH415" s="3"/>
      <c r="CI415" s="34"/>
      <c r="CN415" s="5"/>
      <c r="CO415" s="5"/>
      <c r="CP415" s="3"/>
      <c r="CQ415" s="34"/>
      <c r="CV415" s="5"/>
      <c r="CW415" s="5"/>
      <c r="CX415" s="3"/>
      <c r="CY415" s="34"/>
      <c r="DD415" s="5"/>
      <c r="DE415" s="5"/>
      <c r="DF415" s="3"/>
      <c r="DG415" s="34"/>
      <c r="DL415" s="5"/>
      <c r="DM415" s="5"/>
      <c r="DN415" s="3"/>
      <c r="DO415" s="34"/>
      <c r="DT415" s="5"/>
      <c r="DU415" s="5"/>
      <c r="DV415" s="3"/>
      <c r="DW415" s="34"/>
      <c r="EB415" s="5"/>
      <c r="EC415" s="5"/>
      <c r="ED415" s="3"/>
      <c r="EE415" s="34"/>
      <c r="EJ415" s="5"/>
      <c r="EK415" s="5"/>
      <c r="EL415" s="3"/>
      <c r="EM415" s="34"/>
      <c r="ER415" s="5"/>
      <c r="ES415" s="5"/>
      <c r="ET415" s="3"/>
      <c r="EU415" s="34"/>
      <c r="EZ415" s="5"/>
      <c r="FA415" s="5"/>
      <c r="FB415" s="3"/>
      <c r="FC415" s="34"/>
      <c r="FH415" s="5"/>
      <c r="FJ415" s="3"/>
      <c r="FK415" s="34"/>
      <c r="FP415" s="5"/>
      <c r="FQ415" s="5"/>
      <c r="FR415" s="3"/>
      <c r="FS415" s="34"/>
      <c r="FX415" s="5"/>
      <c r="FY415" s="5"/>
      <c r="FZ415" s="3"/>
      <c r="GA415" s="34"/>
      <c r="GF415" s="5"/>
      <c r="GG415" s="5"/>
      <c r="GH415" s="3"/>
      <c r="GI415" s="34"/>
      <c r="GN415" s="5"/>
      <c r="GO415" s="5"/>
      <c r="GP415" s="3"/>
      <c r="GQ415" s="34"/>
      <c r="GV415" s="5"/>
      <c r="GW415" s="5"/>
      <c r="GX415" s="3"/>
      <c r="GY415" s="34"/>
      <c r="HD415" s="5"/>
      <c r="HE415" s="5"/>
      <c r="HF415" s="3"/>
      <c r="HG415" s="34"/>
      <c r="HL415" s="5"/>
      <c r="HM415" s="5"/>
      <c r="HN415" s="3"/>
      <c r="HO415" s="34"/>
      <c r="HT415" s="5"/>
      <c r="HU415" s="5"/>
      <c r="HV415" s="3"/>
      <c r="HW415" s="34"/>
      <c r="IB415" s="5"/>
      <c r="IC415" s="5"/>
      <c r="ID415" s="3"/>
      <c r="IE415" s="34"/>
      <c r="IJ415" s="5"/>
    </row>
    <row r="416" spans="6:244" s="1" customFormat="1" ht="13.5">
      <c r="F416" s="3"/>
      <c r="G416" s="34"/>
      <c r="L416" s="5"/>
      <c r="M416" s="5"/>
      <c r="N416" s="3"/>
      <c r="O416" s="34"/>
      <c r="T416" s="5"/>
      <c r="U416" s="5"/>
      <c r="V416" s="3"/>
      <c r="W416" s="34"/>
      <c r="AB416" s="5"/>
      <c r="AC416" s="5"/>
      <c r="AD416" s="3"/>
      <c r="AE416" s="34"/>
      <c r="AJ416" s="5"/>
      <c r="AK416" s="5"/>
      <c r="AL416" s="3"/>
      <c r="AM416" s="34"/>
      <c r="AR416" s="5"/>
      <c r="AS416" s="5"/>
      <c r="AT416" s="3"/>
      <c r="AU416" s="34"/>
      <c r="AZ416" s="5"/>
      <c r="BA416" s="5"/>
      <c r="BB416" s="3"/>
      <c r="BC416" s="34"/>
      <c r="BH416" s="5"/>
      <c r="BI416" s="5"/>
      <c r="BJ416" s="3"/>
      <c r="BK416" s="34"/>
      <c r="BP416" s="5"/>
      <c r="BQ416" s="5"/>
      <c r="BR416" s="3"/>
      <c r="BS416" s="34"/>
      <c r="BX416" s="5"/>
      <c r="BY416" s="5"/>
      <c r="BZ416" s="3"/>
      <c r="CA416" s="34"/>
      <c r="CF416" s="5"/>
      <c r="CH416" s="3"/>
      <c r="CI416" s="34"/>
      <c r="CN416" s="5"/>
      <c r="CO416" s="5"/>
      <c r="CP416" s="3"/>
      <c r="CQ416" s="34"/>
      <c r="CV416" s="5"/>
      <c r="CW416" s="5"/>
      <c r="CX416" s="3"/>
      <c r="CY416" s="34"/>
      <c r="DD416" s="5"/>
      <c r="DE416" s="5"/>
      <c r="DF416" s="3"/>
      <c r="DG416" s="34"/>
      <c r="DL416" s="5"/>
      <c r="DM416" s="5"/>
      <c r="DN416" s="3"/>
      <c r="DO416" s="34"/>
      <c r="DT416" s="5"/>
      <c r="DU416" s="5"/>
      <c r="DV416" s="3"/>
      <c r="DW416" s="34"/>
      <c r="EB416" s="5"/>
      <c r="EC416" s="5"/>
      <c r="ED416" s="3"/>
      <c r="EE416" s="34"/>
      <c r="EJ416" s="5"/>
      <c r="EK416" s="5"/>
      <c r="EL416" s="3"/>
      <c r="EM416" s="34"/>
      <c r="ER416" s="5"/>
      <c r="ES416" s="5"/>
      <c r="ET416" s="3"/>
      <c r="EU416" s="34"/>
      <c r="EZ416" s="5"/>
      <c r="FA416" s="5"/>
      <c r="FB416" s="3"/>
      <c r="FC416" s="34"/>
      <c r="FH416" s="5"/>
      <c r="FJ416" s="3"/>
      <c r="FK416" s="34"/>
      <c r="FP416" s="5"/>
      <c r="FQ416" s="5"/>
      <c r="FR416" s="3"/>
      <c r="FS416" s="34"/>
      <c r="FX416" s="5"/>
      <c r="FY416" s="5"/>
      <c r="FZ416" s="3"/>
      <c r="GA416" s="34"/>
      <c r="GF416" s="5"/>
      <c r="GG416" s="5"/>
      <c r="GH416" s="3"/>
      <c r="GI416" s="34"/>
      <c r="GN416" s="5"/>
      <c r="GO416" s="5"/>
      <c r="GP416" s="3"/>
      <c r="GQ416" s="34"/>
      <c r="GV416" s="5"/>
      <c r="GW416" s="5"/>
      <c r="GX416" s="3"/>
      <c r="GY416" s="34"/>
      <c r="HD416" s="5"/>
      <c r="HE416" s="5"/>
      <c r="HF416" s="3"/>
      <c r="HG416" s="34"/>
      <c r="HL416" s="5"/>
      <c r="HM416" s="5"/>
      <c r="HN416" s="3"/>
      <c r="HO416" s="34"/>
      <c r="HT416" s="5"/>
      <c r="HU416" s="5"/>
      <c r="HV416" s="3"/>
      <c r="HW416" s="34"/>
      <c r="IB416" s="5"/>
      <c r="IC416" s="5"/>
      <c r="ID416" s="3"/>
      <c r="IE416" s="34"/>
      <c r="IJ416" s="5"/>
    </row>
    <row r="417" spans="6:244" s="1" customFormat="1" ht="13.5">
      <c r="F417" s="3"/>
      <c r="G417" s="34"/>
      <c r="L417" s="5"/>
      <c r="M417" s="5"/>
      <c r="N417" s="3"/>
      <c r="O417" s="34"/>
      <c r="T417" s="5"/>
      <c r="U417" s="5"/>
      <c r="V417" s="3"/>
      <c r="W417" s="34"/>
      <c r="AB417" s="5"/>
      <c r="AC417" s="5"/>
      <c r="AD417" s="3"/>
      <c r="AE417" s="34"/>
      <c r="AJ417" s="5"/>
      <c r="AK417" s="5"/>
      <c r="AL417" s="3"/>
      <c r="AM417" s="34"/>
      <c r="AR417" s="5"/>
      <c r="AS417" s="5"/>
      <c r="AT417" s="3"/>
      <c r="AU417" s="34"/>
      <c r="AZ417" s="5"/>
      <c r="BA417" s="5"/>
      <c r="BB417" s="3"/>
      <c r="BC417" s="34"/>
      <c r="BH417" s="5"/>
      <c r="BI417" s="5"/>
      <c r="BJ417" s="3"/>
      <c r="BK417" s="34"/>
      <c r="BP417" s="5"/>
      <c r="BQ417" s="5"/>
      <c r="BR417" s="3"/>
      <c r="BS417" s="34"/>
      <c r="BX417" s="5"/>
      <c r="BY417" s="5"/>
      <c r="BZ417" s="3"/>
      <c r="CA417" s="34"/>
      <c r="CF417" s="5"/>
      <c r="CH417" s="3"/>
      <c r="CI417" s="34"/>
      <c r="CN417" s="5"/>
      <c r="CO417" s="5"/>
      <c r="CP417" s="3"/>
      <c r="CQ417" s="34"/>
      <c r="CV417" s="5"/>
      <c r="CW417" s="5"/>
      <c r="CX417" s="3"/>
      <c r="CY417" s="34"/>
      <c r="DD417" s="5"/>
      <c r="DE417" s="5"/>
      <c r="DF417" s="3"/>
      <c r="DG417" s="34"/>
      <c r="DL417" s="5"/>
      <c r="DM417" s="5"/>
      <c r="DN417" s="3"/>
      <c r="DO417" s="34"/>
      <c r="DT417" s="5"/>
      <c r="DU417" s="5"/>
      <c r="DV417" s="3"/>
      <c r="DW417" s="34"/>
      <c r="EB417" s="5"/>
      <c r="EC417" s="5"/>
      <c r="ED417" s="3"/>
      <c r="EE417" s="34"/>
      <c r="EJ417" s="5"/>
      <c r="EK417" s="5"/>
      <c r="EL417" s="3"/>
      <c r="EM417" s="34"/>
      <c r="ER417" s="5"/>
      <c r="ES417" s="5"/>
      <c r="ET417" s="3"/>
      <c r="EU417" s="34"/>
      <c r="EZ417" s="5"/>
      <c r="FA417" s="5"/>
      <c r="FB417" s="3"/>
      <c r="FC417" s="34"/>
      <c r="FH417" s="5"/>
      <c r="FJ417" s="3"/>
      <c r="FK417" s="34"/>
      <c r="FP417" s="5"/>
      <c r="FQ417" s="5"/>
      <c r="FR417" s="3"/>
      <c r="FS417" s="34"/>
      <c r="FX417" s="5"/>
      <c r="FY417" s="5"/>
      <c r="FZ417" s="3"/>
      <c r="GA417" s="34"/>
      <c r="GF417" s="5"/>
      <c r="GG417" s="5"/>
      <c r="GH417" s="3"/>
      <c r="GI417" s="34"/>
      <c r="GN417" s="5"/>
      <c r="GO417" s="5"/>
      <c r="GP417" s="3"/>
      <c r="GQ417" s="34"/>
      <c r="GV417" s="5"/>
      <c r="GW417" s="5"/>
      <c r="GX417" s="3"/>
      <c r="GY417" s="34"/>
      <c r="HD417" s="5"/>
      <c r="HE417" s="5"/>
      <c r="HF417" s="3"/>
      <c r="HG417" s="34"/>
      <c r="HL417" s="5"/>
      <c r="HM417" s="5"/>
      <c r="HN417" s="3"/>
      <c r="HO417" s="34"/>
      <c r="HT417" s="5"/>
      <c r="HU417" s="5"/>
      <c r="HV417" s="3"/>
      <c r="HW417" s="34"/>
      <c r="IB417" s="5"/>
      <c r="IC417" s="5"/>
      <c r="ID417" s="3"/>
      <c r="IE417" s="34"/>
      <c r="IJ417" s="5"/>
    </row>
    <row r="418" spans="6:244" s="1" customFormat="1" ht="13.5">
      <c r="F418" s="3"/>
      <c r="G418" s="34"/>
      <c r="L418" s="5"/>
      <c r="M418" s="5"/>
      <c r="N418" s="3"/>
      <c r="O418" s="34"/>
      <c r="T418" s="5"/>
      <c r="U418" s="5"/>
      <c r="V418" s="3"/>
      <c r="W418" s="34"/>
      <c r="AB418" s="5"/>
      <c r="AC418" s="5"/>
      <c r="AD418" s="3"/>
      <c r="AE418" s="34"/>
      <c r="AJ418" s="5"/>
      <c r="AK418" s="5"/>
      <c r="AL418" s="3"/>
      <c r="AM418" s="34"/>
      <c r="AR418" s="5"/>
      <c r="AS418" s="5"/>
      <c r="AT418" s="3"/>
      <c r="AU418" s="34"/>
      <c r="AZ418" s="5"/>
      <c r="BA418" s="5"/>
      <c r="BB418" s="3"/>
      <c r="BC418" s="34"/>
      <c r="BH418" s="5"/>
      <c r="BI418" s="5"/>
      <c r="BJ418" s="3"/>
      <c r="BK418" s="34"/>
      <c r="BP418" s="5"/>
      <c r="BQ418" s="5"/>
      <c r="BR418" s="3"/>
      <c r="BS418" s="34"/>
      <c r="BX418" s="5"/>
      <c r="BY418" s="5"/>
      <c r="BZ418" s="3"/>
      <c r="CA418" s="34"/>
      <c r="CF418" s="5"/>
      <c r="CH418" s="3"/>
      <c r="CI418" s="34"/>
      <c r="CN418" s="5"/>
      <c r="CO418" s="5"/>
      <c r="CP418" s="3"/>
      <c r="CQ418" s="34"/>
      <c r="CV418" s="5"/>
      <c r="CW418" s="5"/>
      <c r="CX418" s="3"/>
      <c r="CY418" s="34"/>
      <c r="DD418" s="5"/>
      <c r="DE418" s="5"/>
      <c r="DF418" s="3"/>
      <c r="DG418" s="34"/>
      <c r="DL418" s="5"/>
      <c r="DM418" s="5"/>
      <c r="DN418" s="3"/>
      <c r="DO418" s="34"/>
      <c r="DT418" s="5"/>
      <c r="DU418" s="5"/>
      <c r="DV418" s="3"/>
      <c r="DW418" s="34"/>
      <c r="EB418" s="5"/>
      <c r="EC418" s="5"/>
      <c r="ED418" s="3"/>
      <c r="EE418" s="34"/>
      <c r="EJ418" s="5"/>
      <c r="EK418" s="5"/>
      <c r="EL418" s="3"/>
      <c r="EM418" s="34"/>
      <c r="ER418" s="5"/>
      <c r="ES418" s="5"/>
      <c r="ET418" s="3"/>
      <c r="EU418" s="34"/>
      <c r="EZ418" s="5"/>
      <c r="FA418" s="5"/>
      <c r="FB418" s="3"/>
      <c r="FC418" s="34"/>
      <c r="FH418" s="5"/>
      <c r="FJ418" s="3"/>
      <c r="FK418" s="34"/>
      <c r="FP418" s="5"/>
      <c r="FQ418" s="5"/>
      <c r="FR418" s="3"/>
      <c r="FS418" s="34"/>
      <c r="FX418" s="5"/>
      <c r="FY418" s="5"/>
      <c r="FZ418" s="3"/>
      <c r="GA418" s="34"/>
      <c r="GF418" s="5"/>
      <c r="GG418" s="5"/>
      <c r="GH418" s="3"/>
      <c r="GI418" s="34"/>
      <c r="GN418" s="5"/>
      <c r="GO418" s="5"/>
      <c r="GP418" s="3"/>
      <c r="GQ418" s="34"/>
      <c r="GV418" s="5"/>
      <c r="GW418" s="5"/>
      <c r="GX418" s="3"/>
      <c r="GY418" s="34"/>
      <c r="HD418" s="5"/>
      <c r="HE418" s="5"/>
      <c r="HF418" s="3"/>
      <c r="HG418" s="34"/>
      <c r="HL418" s="5"/>
      <c r="HM418" s="5"/>
      <c r="HN418" s="3"/>
      <c r="HO418" s="34"/>
      <c r="HT418" s="5"/>
      <c r="HU418" s="5"/>
      <c r="HV418" s="3"/>
      <c r="HW418" s="34"/>
      <c r="IB418" s="5"/>
      <c r="IC418" s="5"/>
      <c r="ID418" s="3"/>
      <c r="IE418" s="34"/>
      <c r="IJ418" s="5"/>
    </row>
    <row r="419" spans="6:244" s="1" customFormat="1" ht="13.5">
      <c r="F419" s="3"/>
      <c r="G419" s="34"/>
      <c r="L419" s="5"/>
      <c r="M419" s="5"/>
      <c r="N419" s="3"/>
      <c r="O419" s="34"/>
      <c r="T419" s="5"/>
      <c r="U419" s="5"/>
      <c r="V419" s="3"/>
      <c r="W419" s="34"/>
      <c r="AB419" s="5"/>
      <c r="AC419" s="5"/>
      <c r="AD419" s="3"/>
      <c r="AE419" s="34"/>
      <c r="AJ419" s="5"/>
      <c r="AK419" s="5"/>
      <c r="AL419" s="3"/>
      <c r="AM419" s="34"/>
      <c r="AR419" s="5"/>
      <c r="AS419" s="5"/>
      <c r="AT419" s="3"/>
      <c r="AU419" s="34"/>
      <c r="AZ419" s="5"/>
      <c r="BA419" s="5"/>
      <c r="BB419" s="3"/>
      <c r="BC419" s="34"/>
      <c r="BH419" s="5"/>
      <c r="BI419" s="5"/>
      <c r="BJ419" s="3"/>
      <c r="BK419" s="34"/>
      <c r="BP419" s="5"/>
      <c r="BQ419" s="5"/>
      <c r="BR419" s="3"/>
      <c r="BS419" s="34"/>
      <c r="BX419" s="5"/>
      <c r="BY419" s="5"/>
      <c r="BZ419" s="3"/>
      <c r="CA419" s="34"/>
      <c r="CF419" s="5"/>
      <c r="CH419" s="3"/>
      <c r="CI419" s="34"/>
      <c r="CN419" s="5"/>
      <c r="CO419" s="5"/>
      <c r="CP419" s="3"/>
      <c r="CQ419" s="34"/>
      <c r="CV419" s="5"/>
      <c r="CW419" s="5"/>
      <c r="CX419" s="3"/>
      <c r="CY419" s="34"/>
      <c r="DD419" s="5"/>
      <c r="DE419" s="5"/>
      <c r="DF419" s="3"/>
      <c r="DG419" s="34"/>
      <c r="DL419" s="5"/>
      <c r="DM419" s="5"/>
      <c r="DN419" s="3"/>
      <c r="DO419" s="34"/>
      <c r="DT419" s="5"/>
      <c r="DU419" s="5"/>
      <c r="DV419" s="3"/>
      <c r="DW419" s="34"/>
      <c r="EB419" s="5"/>
      <c r="EC419" s="5"/>
      <c r="ED419" s="3"/>
      <c r="EE419" s="34"/>
      <c r="EJ419" s="5"/>
      <c r="EK419" s="5"/>
      <c r="EL419" s="3"/>
      <c r="EM419" s="34"/>
      <c r="ER419" s="5"/>
      <c r="ES419" s="5"/>
      <c r="ET419" s="3"/>
      <c r="EU419" s="34"/>
      <c r="EZ419" s="5"/>
      <c r="FA419" s="5"/>
      <c r="FB419" s="3"/>
      <c r="FC419" s="34"/>
      <c r="FH419" s="5"/>
      <c r="FJ419" s="3"/>
      <c r="FK419" s="34"/>
      <c r="FP419" s="5"/>
      <c r="FQ419" s="5"/>
      <c r="FR419" s="3"/>
      <c r="FS419" s="34"/>
      <c r="FX419" s="5"/>
      <c r="FY419" s="5"/>
      <c r="FZ419" s="3"/>
      <c r="GA419" s="34"/>
      <c r="GF419" s="5"/>
      <c r="GG419" s="5"/>
      <c r="GH419" s="3"/>
      <c r="GI419" s="34"/>
      <c r="GN419" s="5"/>
      <c r="GO419" s="5"/>
      <c r="GP419" s="3"/>
      <c r="GQ419" s="34"/>
      <c r="GV419" s="5"/>
      <c r="GW419" s="5"/>
      <c r="GX419" s="3"/>
      <c r="GY419" s="34"/>
      <c r="HD419" s="5"/>
      <c r="HE419" s="5"/>
      <c r="HF419" s="3"/>
      <c r="HG419" s="34"/>
      <c r="HL419" s="5"/>
      <c r="HM419" s="5"/>
      <c r="HN419" s="3"/>
      <c r="HO419" s="34"/>
      <c r="HT419" s="5"/>
      <c r="HU419" s="5"/>
      <c r="HV419" s="3"/>
      <c r="HW419" s="34"/>
      <c r="IB419" s="5"/>
      <c r="IC419" s="5"/>
      <c r="ID419" s="3"/>
      <c r="IE419" s="34"/>
      <c r="IJ419" s="5"/>
    </row>
    <row r="420" spans="6:244" s="1" customFormat="1" ht="13.5">
      <c r="F420" s="3"/>
      <c r="G420" s="34"/>
      <c r="L420" s="5"/>
      <c r="M420" s="5"/>
      <c r="N420" s="3"/>
      <c r="O420" s="34"/>
      <c r="T420" s="5"/>
      <c r="U420" s="5"/>
      <c r="V420" s="3"/>
      <c r="W420" s="34"/>
      <c r="AB420" s="5"/>
      <c r="AC420" s="5"/>
      <c r="AD420" s="3"/>
      <c r="AE420" s="34"/>
      <c r="AJ420" s="5"/>
      <c r="AK420" s="5"/>
      <c r="AL420" s="3"/>
      <c r="AM420" s="34"/>
      <c r="AR420" s="5"/>
      <c r="AS420" s="5"/>
      <c r="AT420" s="3"/>
      <c r="AU420" s="34"/>
      <c r="AZ420" s="5"/>
      <c r="BA420" s="5"/>
      <c r="BB420" s="3"/>
      <c r="BC420" s="34"/>
      <c r="BH420" s="5"/>
      <c r="BI420" s="5"/>
      <c r="BJ420" s="3"/>
      <c r="BK420" s="34"/>
      <c r="BP420" s="5"/>
      <c r="BQ420" s="5"/>
      <c r="BR420" s="3"/>
      <c r="BS420" s="34"/>
      <c r="BX420" s="5"/>
      <c r="BY420" s="5"/>
      <c r="BZ420" s="3"/>
      <c r="CA420" s="34"/>
      <c r="CF420" s="5"/>
      <c r="CH420" s="3"/>
      <c r="CI420" s="34"/>
      <c r="CN420" s="5"/>
      <c r="CO420" s="5"/>
      <c r="CP420" s="3"/>
      <c r="CQ420" s="34"/>
      <c r="CV420" s="5"/>
      <c r="CW420" s="5"/>
      <c r="CX420" s="3"/>
      <c r="CY420" s="34"/>
      <c r="DD420" s="5"/>
      <c r="DE420" s="5"/>
      <c r="DF420" s="3"/>
      <c r="DG420" s="34"/>
      <c r="DL420" s="5"/>
      <c r="DM420" s="5"/>
      <c r="DN420" s="3"/>
      <c r="DO420" s="34"/>
      <c r="DT420" s="5"/>
      <c r="DU420" s="5"/>
      <c r="DV420" s="3"/>
      <c r="DW420" s="34"/>
      <c r="EB420" s="5"/>
      <c r="EC420" s="5"/>
      <c r="ED420" s="3"/>
      <c r="EE420" s="34"/>
      <c r="EJ420" s="5"/>
      <c r="EK420" s="5"/>
      <c r="EL420" s="3"/>
      <c r="EM420" s="34"/>
      <c r="ER420" s="5"/>
      <c r="ES420" s="5"/>
      <c r="ET420" s="3"/>
      <c r="EU420" s="34"/>
      <c r="EZ420" s="5"/>
      <c r="FA420" s="5"/>
      <c r="FB420" s="3"/>
      <c r="FC420" s="34"/>
      <c r="FH420" s="5"/>
      <c r="FJ420" s="3"/>
      <c r="FK420" s="34"/>
      <c r="FP420" s="5"/>
      <c r="FQ420" s="5"/>
      <c r="FR420" s="3"/>
      <c r="FS420" s="34"/>
      <c r="FX420" s="5"/>
      <c r="FY420" s="5"/>
      <c r="FZ420" s="3"/>
      <c r="GA420" s="34"/>
      <c r="GF420" s="5"/>
      <c r="GG420" s="5"/>
      <c r="GH420" s="3"/>
      <c r="GI420" s="34"/>
      <c r="GN420" s="5"/>
      <c r="GO420" s="5"/>
      <c r="GP420" s="3"/>
      <c r="GQ420" s="34"/>
      <c r="GV420" s="5"/>
      <c r="GW420" s="5"/>
      <c r="GX420" s="3"/>
      <c r="GY420" s="34"/>
      <c r="HD420" s="5"/>
      <c r="HE420" s="5"/>
      <c r="HF420" s="3"/>
      <c r="HG420" s="34"/>
      <c r="HL420" s="5"/>
      <c r="HM420" s="5"/>
      <c r="HN420" s="3"/>
      <c r="HO420" s="34"/>
      <c r="HT420" s="5"/>
      <c r="HU420" s="5"/>
      <c r="HV420" s="3"/>
      <c r="HW420" s="34"/>
      <c r="IB420" s="5"/>
      <c r="IC420" s="5"/>
      <c r="ID420" s="3"/>
      <c r="IE420" s="34"/>
      <c r="IJ420" s="5"/>
    </row>
    <row r="421" spans="6:244" s="1" customFormat="1" ht="13.5">
      <c r="F421" s="3"/>
      <c r="G421" s="34"/>
      <c r="L421" s="5"/>
      <c r="M421" s="5"/>
      <c r="N421" s="3"/>
      <c r="O421" s="34"/>
      <c r="T421" s="5"/>
      <c r="U421" s="5"/>
      <c r="V421" s="3"/>
      <c r="W421" s="34"/>
      <c r="AB421" s="5"/>
      <c r="AC421" s="5"/>
      <c r="AD421" s="3"/>
      <c r="AE421" s="34"/>
      <c r="AJ421" s="5"/>
      <c r="AK421" s="5"/>
      <c r="AL421" s="3"/>
      <c r="AM421" s="34"/>
      <c r="AR421" s="5"/>
      <c r="AS421" s="5"/>
      <c r="AT421" s="3"/>
      <c r="AU421" s="34"/>
      <c r="AZ421" s="5"/>
      <c r="BA421" s="5"/>
      <c r="BB421" s="3"/>
      <c r="BC421" s="34"/>
      <c r="BH421" s="5"/>
      <c r="BI421" s="5"/>
      <c r="BJ421" s="3"/>
      <c r="BK421" s="34"/>
      <c r="BP421" s="5"/>
      <c r="BQ421" s="5"/>
      <c r="BR421" s="3"/>
      <c r="BS421" s="34"/>
      <c r="BX421" s="5"/>
      <c r="BY421" s="5"/>
      <c r="BZ421" s="3"/>
      <c r="CA421" s="34"/>
      <c r="CF421" s="5"/>
      <c r="CH421" s="3"/>
      <c r="CI421" s="34"/>
      <c r="CN421" s="5"/>
      <c r="CO421" s="5"/>
      <c r="CP421" s="3"/>
      <c r="CQ421" s="34"/>
      <c r="CV421" s="5"/>
      <c r="CW421" s="5"/>
      <c r="CX421" s="3"/>
      <c r="CY421" s="34"/>
      <c r="DD421" s="5"/>
      <c r="DE421" s="5"/>
      <c r="DF421" s="3"/>
      <c r="DG421" s="34"/>
      <c r="DL421" s="5"/>
      <c r="DM421" s="5"/>
      <c r="DN421" s="3"/>
      <c r="DO421" s="34"/>
      <c r="DT421" s="5"/>
      <c r="DU421" s="5"/>
      <c r="DV421" s="3"/>
      <c r="DW421" s="34"/>
      <c r="EB421" s="5"/>
      <c r="EC421" s="5"/>
      <c r="ED421" s="3"/>
      <c r="EE421" s="34"/>
      <c r="EJ421" s="5"/>
      <c r="EK421" s="5"/>
      <c r="EL421" s="3"/>
      <c r="EM421" s="34"/>
      <c r="ER421" s="5"/>
      <c r="ES421" s="5"/>
      <c r="ET421" s="3"/>
      <c r="EU421" s="34"/>
      <c r="EZ421" s="5"/>
      <c r="FA421" s="5"/>
      <c r="FB421" s="3"/>
      <c r="FC421" s="34"/>
      <c r="FH421" s="5"/>
      <c r="FJ421" s="3"/>
      <c r="FK421" s="34"/>
      <c r="FP421" s="5"/>
      <c r="FQ421" s="5"/>
      <c r="FR421" s="3"/>
      <c r="FS421" s="34"/>
      <c r="FX421" s="5"/>
      <c r="FY421" s="5"/>
      <c r="FZ421" s="3"/>
      <c r="GA421" s="34"/>
      <c r="GF421" s="5"/>
      <c r="GG421" s="5"/>
      <c r="GH421" s="3"/>
      <c r="GI421" s="34"/>
      <c r="GN421" s="5"/>
      <c r="GO421" s="5"/>
      <c r="GP421" s="3"/>
      <c r="GQ421" s="34"/>
      <c r="GV421" s="5"/>
      <c r="GW421" s="5"/>
      <c r="GX421" s="3"/>
      <c r="GY421" s="34"/>
      <c r="HD421" s="5"/>
      <c r="HE421" s="5"/>
      <c r="HF421" s="3"/>
      <c r="HG421" s="34"/>
      <c r="HL421" s="5"/>
      <c r="HM421" s="5"/>
      <c r="HN421" s="3"/>
      <c r="HO421" s="34"/>
      <c r="HT421" s="5"/>
      <c r="HU421" s="5"/>
      <c r="HV421" s="3"/>
      <c r="HW421" s="34"/>
      <c r="IB421" s="5"/>
      <c r="IC421" s="5"/>
      <c r="ID421" s="3"/>
      <c r="IE421" s="34"/>
      <c r="IJ421" s="5"/>
    </row>
    <row r="422" spans="6:244" s="1" customFormat="1" ht="13.5">
      <c r="F422" s="3"/>
      <c r="G422" s="34"/>
      <c r="L422" s="5"/>
      <c r="M422" s="5"/>
      <c r="N422" s="3"/>
      <c r="O422" s="34"/>
      <c r="T422" s="5"/>
      <c r="U422" s="5"/>
      <c r="V422" s="3"/>
      <c r="W422" s="34"/>
      <c r="AB422" s="5"/>
      <c r="AC422" s="5"/>
      <c r="AD422" s="3"/>
      <c r="AE422" s="34"/>
      <c r="AJ422" s="5"/>
      <c r="AK422" s="5"/>
      <c r="AL422" s="3"/>
      <c r="AM422" s="34"/>
      <c r="AR422" s="5"/>
      <c r="AS422" s="5"/>
      <c r="AT422" s="3"/>
      <c r="AU422" s="34"/>
      <c r="AZ422" s="5"/>
      <c r="BA422" s="5"/>
      <c r="BB422" s="3"/>
      <c r="BC422" s="34"/>
      <c r="BH422" s="5"/>
      <c r="BI422" s="5"/>
      <c r="BJ422" s="3"/>
      <c r="BK422" s="34"/>
      <c r="BP422" s="5"/>
      <c r="BQ422" s="5"/>
      <c r="BR422" s="3"/>
      <c r="BS422" s="34"/>
      <c r="BX422" s="5"/>
      <c r="BY422" s="5"/>
      <c r="BZ422" s="3"/>
      <c r="CA422" s="34"/>
      <c r="CF422" s="5"/>
      <c r="CH422" s="3"/>
      <c r="CI422" s="34"/>
      <c r="CN422" s="5"/>
      <c r="CO422" s="5"/>
      <c r="CP422" s="3"/>
      <c r="CQ422" s="34"/>
      <c r="CV422" s="5"/>
      <c r="CW422" s="5"/>
      <c r="CX422" s="3"/>
      <c r="CY422" s="34"/>
      <c r="DD422" s="5"/>
      <c r="DE422" s="5"/>
      <c r="DF422" s="3"/>
      <c r="DG422" s="34"/>
      <c r="DL422" s="5"/>
      <c r="DM422" s="5"/>
      <c r="DN422" s="3"/>
      <c r="DO422" s="34"/>
      <c r="DT422" s="5"/>
      <c r="DU422" s="5"/>
      <c r="DV422" s="3"/>
      <c r="DW422" s="34"/>
      <c r="EB422" s="5"/>
      <c r="EC422" s="5"/>
      <c r="ED422" s="3"/>
      <c r="EE422" s="34"/>
      <c r="EJ422" s="5"/>
      <c r="EK422" s="5"/>
      <c r="EL422" s="3"/>
      <c r="EM422" s="34"/>
      <c r="ER422" s="5"/>
      <c r="ES422" s="5"/>
      <c r="ET422" s="3"/>
      <c r="EU422" s="34"/>
      <c r="EZ422" s="5"/>
      <c r="FA422" s="5"/>
      <c r="FB422" s="3"/>
      <c r="FC422" s="34"/>
      <c r="FH422" s="5"/>
      <c r="FJ422" s="3"/>
      <c r="FK422" s="34"/>
      <c r="FP422" s="5"/>
      <c r="FQ422" s="5"/>
      <c r="FR422" s="3"/>
      <c r="FS422" s="34"/>
      <c r="FX422" s="5"/>
      <c r="FY422" s="5"/>
      <c r="FZ422" s="3"/>
      <c r="GA422" s="34"/>
      <c r="GF422" s="5"/>
      <c r="GG422" s="5"/>
      <c r="GH422" s="3"/>
      <c r="GI422" s="34"/>
      <c r="GN422" s="5"/>
      <c r="GO422" s="5"/>
      <c r="GP422" s="3"/>
      <c r="GQ422" s="34"/>
      <c r="GV422" s="5"/>
      <c r="GW422" s="5"/>
      <c r="GX422" s="3"/>
      <c r="GY422" s="34"/>
      <c r="HD422" s="5"/>
      <c r="HE422" s="5"/>
      <c r="HF422" s="3"/>
      <c r="HG422" s="34"/>
      <c r="HL422" s="5"/>
      <c r="HM422" s="5"/>
      <c r="HN422" s="3"/>
      <c r="HO422" s="34"/>
      <c r="HT422" s="5"/>
      <c r="HU422" s="5"/>
      <c r="HV422" s="3"/>
      <c r="HW422" s="34"/>
      <c r="IB422" s="5"/>
      <c r="IC422" s="5"/>
      <c r="ID422" s="3"/>
      <c r="IE422" s="34"/>
      <c r="IJ422" s="5"/>
    </row>
    <row r="423" spans="6:244" s="1" customFormat="1" ht="13.5">
      <c r="F423" s="3"/>
      <c r="G423" s="34"/>
      <c r="L423" s="5"/>
      <c r="M423" s="5"/>
      <c r="N423" s="3"/>
      <c r="O423" s="34"/>
      <c r="T423" s="5"/>
      <c r="U423" s="5"/>
      <c r="V423" s="3"/>
      <c r="W423" s="34"/>
      <c r="AB423" s="5"/>
      <c r="AC423" s="5"/>
      <c r="AD423" s="3"/>
      <c r="AE423" s="34"/>
      <c r="AJ423" s="5"/>
      <c r="AK423" s="5"/>
      <c r="AL423" s="3"/>
      <c r="AM423" s="34"/>
      <c r="AR423" s="5"/>
      <c r="AS423" s="5"/>
      <c r="AT423" s="3"/>
      <c r="AU423" s="34"/>
      <c r="AZ423" s="5"/>
      <c r="BA423" s="5"/>
      <c r="BB423" s="3"/>
      <c r="BC423" s="34"/>
      <c r="BH423" s="5"/>
      <c r="BI423" s="5"/>
      <c r="BJ423" s="3"/>
      <c r="BK423" s="34"/>
      <c r="BP423" s="5"/>
      <c r="BQ423" s="5"/>
      <c r="BR423" s="3"/>
      <c r="BS423" s="34"/>
      <c r="BX423" s="5"/>
      <c r="BY423" s="5"/>
      <c r="BZ423" s="3"/>
      <c r="CA423" s="34"/>
      <c r="CF423" s="5"/>
      <c r="CH423" s="3"/>
      <c r="CI423" s="34"/>
      <c r="CN423" s="5"/>
      <c r="CO423" s="5"/>
      <c r="CP423" s="3"/>
      <c r="CQ423" s="34"/>
      <c r="CV423" s="5"/>
      <c r="CW423" s="5"/>
      <c r="CX423" s="3"/>
      <c r="CY423" s="34"/>
      <c r="DD423" s="5"/>
      <c r="DE423" s="5"/>
      <c r="DF423" s="3"/>
      <c r="DG423" s="34"/>
      <c r="DL423" s="5"/>
      <c r="DM423" s="5"/>
      <c r="DN423" s="3"/>
      <c r="DO423" s="34"/>
      <c r="DT423" s="5"/>
      <c r="DU423" s="5"/>
      <c r="DV423" s="3"/>
      <c r="DW423" s="34"/>
      <c r="EB423" s="5"/>
      <c r="EC423" s="5"/>
      <c r="ED423" s="3"/>
      <c r="EE423" s="34"/>
      <c r="EJ423" s="5"/>
      <c r="EK423" s="5"/>
      <c r="EL423" s="3"/>
      <c r="EM423" s="34"/>
      <c r="ER423" s="5"/>
      <c r="ES423" s="5"/>
      <c r="ET423" s="3"/>
      <c r="EU423" s="34"/>
      <c r="EZ423" s="5"/>
      <c r="FA423" s="5"/>
      <c r="FB423" s="3"/>
      <c r="FC423" s="34"/>
      <c r="FH423" s="5"/>
      <c r="FJ423" s="3"/>
      <c r="FK423" s="34"/>
      <c r="FP423" s="5"/>
      <c r="FQ423" s="5"/>
      <c r="FR423" s="3"/>
      <c r="FS423" s="34"/>
      <c r="FX423" s="5"/>
      <c r="FY423" s="5"/>
      <c r="FZ423" s="3"/>
      <c r="GA423" s="34"/>
      <c r="GF423" s="5"/>
      <c r="GG423" s="5"/>
      <c r="GH423" s="3"/>
      <c r="GI423" s="34"/>
      <c r="GN423" s="5"/>
      <c r="GO423" s="5"/>
      <c r="GP423" s="3"/>
      <c r="GQ423" s="34"/>
      <c r="GV423" s="5"/>
      <c r="GW423" s="5"/>
      <c r="GX423" s="3"/>
      <c r="GY423" s="34"/>
      <c r="HD423" s="5"/>
      <c r="HE423" s="5"/>
      <c r="HF423" s="3"/>
      <c r="HG423" s="34"/>
      <c r="HL423" s="5"/>
      <c r="HM423" s="5"/>
      <c r="HN423" s="3"/>
      <c r="HO423" s="34"/>
      <c r="HT423" s="5"/>
      <c r="HU423" s="5"/>
      <c r="HV423" s="3"/>
      <c r="HW423" s="34"/>
      <c r="IB423" s="5"/>
      <c r="IC423" s="5"/>
      <c r="ID423" s="3"/>
      <c r="IE423" s="34"/>
      <c r="IJ423" s="5"/>
    </row>
    <row r="424" spans="6:244" s="1" customFormat="1" ht="13.5">
      <c r="F424" s="3"/>
      <c r="G424" s="34"/>
      <c r="L424" s="5"/>
      <c r="M424" s="5"/>
      <c r="N424" s="3"/>
      <c r="O424" s="34"/>
      <c r="T424" s="5"/>
      <c r="U424" s="5"/>
      <c r="V424" s="3"/>
      <c r="W424" s="34"/>
      <c r="AB424" s="5"/>
      <c r="AC424" s="5"/>
      <c r="AD424" s="3"/>
      <c r="AE424" s="34"/>
      <c r="AJ424" s="5"/>
      <c r="AK424" s="5"/>
      <c r="AL424" s="3"/>
      <c r="AM424" s="34"/>
      <c r="AR424" s="5"/>
      <c r="AS424" s="5"/>
      <c r="AT424" s="3"/>
      <c r="AU424" s="34"/>
      <c r="AZ424" s="5"/>
      <c r="BA424" s="5"/>
      <c r="BB424" s="3"/>
      <c r="BC424" s="34"/>
      <c r="BH424" s="5"/>
      <c r="BI424" s="5"/>
      <c r="BJ424" s="3"/>
      <c r="BK424" s="34"/>
      <c r="BP424" s="5"/>
      <c r="BQ424" s="5"/>
      <c r="BR424" s="3"/>
      <c r="BS424" s="34"/>
      <c r="BX424" s="5"/>
      <c r="BY424" s="5"/>
      <c r="BZ424" s="3"/>
      <c r="CA424" s="34"/>
      <c r="CF424" s="5"/>
      <c r="CH424" s="3"/>
      <c r="CI424" s="34"/>
      <c r="CN424" s="5"/>
      <c r="CO424" s="5"/>
      <c r="CP424" s="3"/>
      <c r="CQ424" s="34"/>
      <c r="CV424" s="5"/>
      <c r="CW424" s="5"/>
      <c r="CX424" s="3"/>
      <c r="CY424" s="34"/>
      <c r="DD424" s="5"/>
      <c r="DE424" s="5"/>
      <c r="DF424" s="3"/>
      <c r="DG424" s="34"/>
      <c r="DL424" s="5"/>
      <c r="DM424" s="5"/>
      <c r="DN424" s="3"/>
      <c r="DO424" s="34"/>
      <c r="DT424" s="5"/>
      <c r="DU424" s="5"/>
      <c r="DV424" s="3"/>
      <c r="DW424" s="34"/>
      <c r="EB424" s="5"/>
      <c r="EC424" s="5"/>
      <c r="ED424" s="3"/>
      <c r="EE424" s="34"/>
      <c r="EJ424" s="5"/>
      <c r="EK424" s="5"/>
      <c r="EL424" s="3"/>
      <c r="EM424" s="34"/>
      <c r="ER424" s="5"/>
      <c r="ES424" s="5"/>
      <c r="ET424" s="3"/>
      <c r="EU424" s="34"/>
      <c r="EZ424" s="5"/>
      <c r="FA424" s="5"/>
      <c r="FB424" s="3"/>
      <c r="FC424" s="34"/>
      <c r="FH424" s="5"/>
      <c r="FJ424" s="3"/>
      <c r="FK424" s="34"/>
      <c r="FP424" s="5"/>
      <c r="FQ424" s="5"/>
      <c r="FR424" s="3"/>
      <c r="FS424" s="34"/>
      <c r="FX424" s="5"/>
      <c r="FY424" s="5"/>
      <c r="FZ424" s="3"/>
      <c r="GA424" s="34"/>
      <c r="GF424" s="5"/>
      <c r="GG424" s="5"/>
      <c r="GH424" s="3"/>
      <c r="GI424" s="34"/>
      <c r="GN424" s="5"/>
      <c r="GO424" s="5"/>
      <c r="GP424" s="3"/>
      <c r="GQ424" s="34"/>
      <c r="GV424" s="5"/>
      <c r="GW424" s="5"/>
      <c r="GX424" s="3"/>
      <c r="GY424" s="34"/>
      <c r="HD424" s="5"/>
      <c r="HE424" s="5"/>
      <c r="HF424" s="3"/>
      <c r="HG424" s="34"/>
      <c r="HL424" s="5"/>
      <c r="HM424" s="5"/>
      <c r="HN424" s="3"/>
      <c r="HO424" s="34"/>
      <c r="HT424" s="5"/>
      <c r="HU424" s="5"/>
      <c r="HV424" s="3"/>
      <c r="HW424" s="34"/>
      <c r="IB424" s="5"/>
      <c r="IC424" s="5"/>
      <c r="ID424" s="3"/>
      <c r="IE424" s="34"/>
      <c r="IJ424" s="5"/>
    </row>
    <row r="425" spans="6:244" s="1" customFormat="1" ht="13.5">
      <c r="F425" s="3"/>
      <c r="G425" s="34"/>
      <c r="L425" s="5"/>
      <c r="M425" s="5"/>
      <c r="N425" s="3"/>
      <c r="O425" s="34"/>
      <c r="T425" s="5"/>
      <c r="U425" s="5"/>
      <c r="V425" s="3"/>
      <c r="W425" s="34"/>
      <c r="AB425" s="5"/>
      <c r="AC425" s="5"/>
      <c r="AD425" s="3"/>
      <c r="AE425" s="34"/>
      <c r="AJ425" s="5"/>
      <c r="AK425" s="5"/>
      <c r="AL425" s="3"/>
      <c r="AM425" s="34"/>
      <c r="AR425" s="5"/>
      <c r="AS425" s="5"/>
      <c r="AT425" s="3"/>
      <c r="AU425" s="34"/>
      <c r="AZ425" s="5"/>
      <c r="BA425" s="5"/>
      <c r="BB425" s="3"/>
      <c r="BC425" s="34"/>
      <c r="BH425" s="5"/>
      <c r="BI425" s="5"/>
      <c r="BJ425" s="3"/>
      <c r="BK425" s="34"/>
      <c r="BP425" s="5"/>
      <c r="BQ425" s="5"/>
      <c r="BR425" s="3"/>
      <c r="BS425" s="34"/>
      <c r="BX425" s="5"/>
      <c r="BY425" s="5"/>
      <c r="BZ425" s="3"/>
      <c r="CA425" s="34"/>
      <c r="CF425" s="5"/>
      <c r="CH425" s="3"/>
      <c r="CI425" s="34"/>
      <c r="CN425" s="5"/>
      <c r="CO425" s="5"/>
      <c r="CP425" s="3"/>
      <c r="CQ425" s="34"/>
      <c r="CV425" s="5"/>
      <c r="CW425" s="5"/>
      <c r="CX425" s="3"/>
      <c r="CY425" s="34"/>
      <c r="DD425" s="5"/>
      <c r="DE425" s="5"/>
      <c r="DF425" s="3"/>
      <c r="DG425" s="34"/>
      <c r="DL425" s="5"/>
      <c r="DM425" s="5"/>
      <c r="DN425" s="3"/>
      <c r="DO425" s="34"/>
      <c r="DT425" s="5"/>
      <c r="DU425" s="5"/>
      <c r="DV425" s="3"/>
      <c r="DW425" s="34"/>
      <c r="EB425" s="5"/>
      <c r="EC425" s="5"/>
      <c r="ED425" s="3"/>
      <c r="EE425" s="34"/>
      <c r="EJ425" s="5"/>
      <c r="EK425" s="5"/>
      <c r="EL425" s="3"/>
      <c r="EM425" s="34"/>
      <c r="ER425" s="5"/>
      <c r="ES425" s="5"/>
      <c r="ET425" s="3"/>
      <c r="EU425" s="34"/>
      <c r="EZ425" s="5"/>
      <c r="FA425" s="5"/>
      <c r="FB425" s="3"/>
      <c r="FC425" s="34"/>
      <c r="FH425" s="5"/>
      <c r="FJ425" s="3"/>
      <c r="FK425" s="34"/>
      <c r="FP425" s="5"/>
      <c r="FQ425" s="5"/>
      <c r="FR425" s="3"/>
      <c r="FS425" s="34"/>
      <c r="FX425" s="5"/>
      <c r="FY425" s="5"/>
      <c r="FZ425" s="3"/>
      <c r="GA425" s="34"/>
      <c r="GF425" s="5"/>
      <c r="GG425" s="5"/>
      <c r="GH425" s="3"/>
      <c r="GI425" s="34"/>
      <c r="GN425" s="5"/>
      <c r="GO425" s="5"/>
      <c r="GP425" s="3"/>
      <c r="GQ425" s="34"/>
      <c r="GV425" s="5"/>
      <c r="GW425" s="5"/>
      <c r="GX425" s="3"/>
      <c r="GY425" s="34"/>
      <c r="HD425" s="5"/>
      <c r="HE425" s="5"/>
      <c r="HF425" s="3"/>
      <c r="HG425" s="34"/>
      <c r="HL425" s="5"/>
      <c r="HM425" s="5"/>
      <c r="HN425" s="3"/>
      <c r="HO425" s="34"/>
      <c r="HT425" s="5"/>
      <c r="HU425" s="5"/>
      <c r="HV425" s="3"/>
      <c r="HW425" s="34"/>
      <c r="IB425" s="5"/>
      <c r="IC425" s="5"/>
      <c r="ID425" s="3"/>
      <c r="IE425" s="34"/>
      <c r="IJ425" s="5"/>
    </row>
    <row r="426" spans="6:244" s="1" customFormat="1" ht="13.5">
      <c r="F426" s="3"/>
      <c r="G426" s="34"/>
      <c r="L426" s="5"/>
      <c r="M426" s="5"/>
      <c r="N426" s="3"/>
      <c r="O426" s="34"/>
      <c r="T426" s="5"/>
      <c r="U426" s="5"/>
      <c r="V426" s="3"/>
      <c r="W426" s="34"/>
      <c r="AB426" s="5"/>
      <c r="AC426" s="5"/>
      <c r="AD426" s="3"/>
      <c r="AE426" s="34"/>
      <c r="AJ426" s="5"/>
      <c r="AK426" s="5"/>
      <c r="AL426" s="3"/>
      <c r="AM426" s="34"/>
      <c r="AR426" s="5"/>
      <c r="AS426" s="5"/>
      <c r="AT426" s="3"/>
      <c r="AU426" s="34"/>
      <c r="AZ426" s="5"/>
      <c r="BA426" s="5"/>
      <c r="BB426" s="3"/>
      <c r="BC426" s="34"/>
      <c r="BH426" s="5"/>
      <c r="BI426" s="5"/>
      <c r="BJ426" s="3"/>
      <c r="BK426" s="34"/>
      <c r="BP426" s="5"/>
      <c r="BQ426" s="5"/>
      <c r="BR426" s="3"/>
      <c r="BS426" s="34"/>
      <c r="BX426" s="5"/>
      <c r="BY426" s="5"/>
      <c r="BZ426" s="3"/>
      <c r="CA426" s="34"/>
      <c r="CF426" s="5"/>
      <c r="CH426" s="3"/>
      <c r="CI426" s="34"/>
      <c r="CN426" s="5"/>
      <c r="CO426" s="5"/>
      <c r="CP426" s="3"/>
      <c r="CQ426" s="34"/>
      <c r="CV426" s="5"/>
      <c r="CW426" s="5"/>
      <c r="CX426" s="3"/>
      <c r="CY426" s="34"/>
      <c r="DD426" s="5"/>
      <c r="DE426" s="5"/>
      <c r="DF426" s="3"/>
      <c r="DG426" s="34"/>
      <c r="DL426" s="5"/>
      <c r="DM426" s="5"/>
      <c r="DN426" s="3"/>
      <c r="DO426" s="34"/>
      <c r="DT426" s="5"/>
      <c r="DU426" s="5"/>
      <c r="DV426" s="3"/>
      <c r="DW426" s="34"/>
      <c r="EB426" s="5"/>
      <c r="EC426" s="5"/>
      <c r="ED426" s="3"/>
      <c r="EE426" s="34"/>
      <c r="EJ426" s="5"/>
      <c r="EK426" s="5"/>
      <c r="EL426" s="3"/>
      <c r="EM426" s="34"/>
      <c r="ER426" s="5"/>
      <c r="ES426" s="5"/>
      <c r="ET426" s="3"/>
      <c r="EU426" s="34"/>
      <c r="EZ426" s="5"/>
      <c r="FA426" s="5"/>
      <c r="FB426" s="3"/>
      <c r="FC426" s="34"/>
      <c r="FH426" s="5"/>
      <c r="FJ426" s="3"/>
      <c r="FK426" s="34"/>
      <c r="FP426" s="5"/>
      <c r="FQ426" s="5"/>
      <c r="FR426" s="3"/>
      <c r="FS426" s="34"/>
      <c r="FX426" s="5"/>
      <c r="FY426" s="5"/>
      <c r="FZ426" s="3"/>
      <c r="GA426" s="34"/>
      <c r="GF426" s="5"/>
      <c r="GG426" s="5"/>
      <c r="GH426" s="3"/>
      <c r="GI426" s="34"/>
      <c r="GN426" s="5"/>
      <c r="GO426" s="5"/>
      <c r="GP426" s="3"/>
      <c r="GQ426" s="34"/>
      <c r="GV426" s="5"/>
      <c r="GW426" s="5"/>
      <c r="GX426" s="3"/>
      <c r="GY426" s="34"/>
      <c r="HD426" s="5"/>
      <c r="HE426" s="5"/>
      <c r="HF426" s="3"/>
      <c r="HG426" s="34"/>
      <c r="HL426" s="5"/>
      <c r="HM426" s="5"/>
      <c r="HN426" s="3"/>
      <c r="HO426" s="34"/>
      <c r="HT426" s="5"/>
      <c r="HU426" s="5"/>
      <c r="HV426" s="3"/>
      <c r="HW426" s="34"/>
      <c r="IB426" s="5"/>
      <c r="IC426" s="5"/>
      <c r="ID426" s="3"/>
      <c r="IE426" s="34"/>
      <c r="IJ426" s="5"/>
    </row>
    <row r="427" spans="6:244" s="1" customFormat="1" ht="13.5">
      <c r="F427" s="3"/>
      <c r="G427" s="34"/>
      <c r="L427" s="5"/>
      <c r="M427" s="5"/>
      <c r="N427" s="3"/>
      <c r="O427" s="34"/>
      <c r="T427" s="5"/>
      <c r="U427" s="5"/>
      <c r="V427" s="3"/>
      <c r="W427" s="34"/>
      <c r="AB427" s="5"/>
      <c r="AC427" s="5"/>
      <c r="AD427" s="3"/>
      <c r="AE427" s="34"/>
      <c r="AJ427" s="5"/>
      <c r="AK427" s="5"/>
      <c r="AL427" s="3"/>
      <c r="AM427" s="34"/>
      <c r="AR427" s="5"/>
      <c r="AS427" s="5"/>
      <c r="AT427" s="3"/>
      <c r="AU427" s="34"/>
      <c r="AZ427" s="5"/>
      <c r="BA427" s="5"/>
      <c r="BB427" s="3"/>
      <c r="BC427" s="34"/>
      <c r="BH427" s="5"/>
      <c r="BI427" s="5"/>
      <c r="BJ427" s="3"/>
      <c r="BK427" s="34"/>
      <c r="BP427" s="5"/>
      <c r="BQ427" s="5"/>
      <c r="BR427" s="3"/>
      <c r="BS427" s="34"/>
      <c r="BX427" s="5"/>
      <c r="BY427" s="5"/>
      <c r="BZ427" s="3"/>
      <c r="CA427" s="34"/>
      <c r="CF427" s="5"/>
      <c r="CH427" s="3"/>
      <c r="CI427" s="34"/>
      <c r="CN427" s="5"/>
      <c r="CO427" s="5"/>
      <c r="CP427" s="3"/>
      <c r="CQ427" s="34"/>
      <c r="CV427" s="5"/>
      <c r="CW427" s="5"/>
      <c r="CX427" s="3"/>
      <c r="CY427" s="34"/>
      <c r="DD427" s="5"/>
      <c r="DE427" s="5"/>
      <c r="DF427" s="3"/>
      <c r="DG427" s="34"/>
      <c r="DL427" s="5"/>
      <c r="DM427" s="5"/>
      <c r="DN427" s="3"/>
      <c r="DO427" s="34"/>
      <c r="DT427" s="5"/>
      <c r="DU427" s="5"/>
      <c r="DV427" s="3"/>
      <c r="DW427" s="34"/>
      <c r="EB427" s="5"/>
      <c r="EC427" s="5"/>
      <c r="ED427" s="3"/>
      <c r="EE427" s="34"/>
      <c r="EJ427" s="5"/>
      <c r="EK427" s="5"/>
      <c r="EL427" s="3"/>
      <c r="EM427" s="34"/>
      <c r="ER427" s="5"/>
      <c r="ES427" s="5"/>
      <c r="ET427" s="3"/>
      <c r="EU427" s="34"/>
      <c r="EZ427" s="5"/>
      <c r="FA427" s="5"/>
      <c r="FB427" s="3"/>
      <c r="FC427" s="34"/>
      <c r="FH427" s="5"/>
      <c r="FJ427" s="3"/>
      <c r="FK427" s="34"/>
      <c r="FP427" s="5"/>
      <c r="FQ427" s="5"/>
      <c r="FR427" s="3"/>
      <c r="FS427" s="34"/>
      <c r="FX427" s="5"/>
      <c r="FY427" s="5"/>
      <c r="FZ427" s="3"/>
      <c r="GA427" s="34"/>
      <c r="GF427" s="5"/>
      <c r="GG427" s="5"/>
      <c r="GH427" s="3"/>
      <c r="GI427" s="34"/>
      <c r="GN427" s="5"/>
      <c r="GO427" s="5"/>
      <c r="GP427" s="3"/>
      <c r="GQ427" s="34"/>
      <c r="GV427" s="5"/>
      <c r="GW427" s="5"/>
      <c r="GX427" s="3"/>
      <c r="GY427" s="34"/>
      <c r="HD427" s="5"/>
      <c r="HE427" s="5"/>
      <c r="HF427" s="3"/>
      <c r="HG427" s="34"/>
      <c r="HL427" s="5"/>
      <c r="HM427" s="5"/>
      <c r="HN427" s="3"/>
      <c r="HO427" s="34"/>
      <c r="HT427" s="5"/>
      <c r="HU427" s="5"/>
      <c r="HV427" s="3"/>
      <c r="HW427" s="34"/>
      <c r="IB427" s="5"/>
      <c r="IC427" s="5"/>
      <c r="ID427" s="3"/>
      <c r="IE427" s="34"/>
      <c r="IJ427" s="5"/>
    </row>
    <row r="428" spans="6:244" s="1" customFormat="1" ht="13.5">
      <c r="F428" s="3"/>
      <c r="G428" s="34"/>
      <c r="L428" s="5"/>
      <c r="M428" s="5"/>
      <c r="N428" s="3"/>
      <c r="O428" s="34"/>
      <c r="T428" s="5"/>
      <c r="U428" s="5"/>
      <c r="V428" s="3"/>
      <c r="W428" s="34"/>
      <c r="AB428" s="5"/>
      <c r="AC428" s="5"/>
      <c r="AD428" s="3"/>
      <c r="AE428" s="34"/>
      <c r="AJ428" s="5"/>
      <c r="AK428" s="5"/>
      <c r="AL428" s="3"/>
      <c r="AM428" s="34"/>
      <c r="AR428" s="5"/>
      <c r="AS428" s="5"/>
      <c r="AT428" s="3"/>
      <c r="AU428" s="34"/>
      <c r="AZ428" s="5"/>
      <c r="BA428" s="5"/>
      <c r="BB428" s="3"/>
      <c r="BC428" s="34"/>
      <c r="BH428" s="5"/>
      <c r="BI428" s="5"/>
      <c r="BJ428" s="3"/>
      <c r="BK428" s="34"/>
      <c r="BP428" s="5"/>
      <c r="BQ428" s="5"/>
      <c r="BR428" s="3"/>
      <c r="BS428" s="34"/>
      <c r="BX428" s="5"/>
      <c r="BY428" s="5"/>
      <c r="BZ428" s="3"/>
      <c r="CA428" s="34"/>
      <c r="CF428" s="5"/>
      <c r="CH428" s="3"/>
      <c r="CI428" s="34"/>
      <c r="CN428" s="5"/>
      <c r="CO428" s="5"/>
      <c r="CP428" s="3"/>
      <c r="CQ428" s="34"/>
      <c r="CV428" s="5"/>
      <c r="CW428" s="5"/>
      <c r="CX428" s="3"/>
      <c r="CY428" s="34"/>
      <c r="DD428" s="5"/>
      <c r="DE428" s="5"/>
      <c r="DF428" s="3"/>
      <c r="DG428" s="34"/>
      <c r="DL428" s="5"/>
      <c r="DM428" s="5"/>
      <c r="DN428" s="3"/>
      <c r="DO428" s="34"/>
      <c r="DT428" s="5"/>
      <c r="DU428" s="5"/>
      <c r="DV428" s="3"/>
      <c r="DW428" s="34"/>
      <c r="EB428" s="5"/>
      <c r="EC428" s="5"/>
      <c r="ED428" s="3"/>
      <c r="EE428" s="34"/>
      <c r="EJ428" s="5"/>
      <c r="EK428" s="5"/>
      <c r="EL428" s="3"/>
      <c r="EM428" s="34"/>
      <c r="ER428" s="5"/>
      <c r="ES428" s="5"/>
      <c r="ET428" s="3"/>
      <c r="EU428" s="34"/>
      <c r="EZ428" s="5"/>
      <c r="FA428" s="5"/>
      <c r="FB428" s="3"/>
      <c r="FC428" s="34"/>
      <c r="FH428" s="5"/>
      <c r="FJ428" s="3"/>
      <c r="FK428" s="34"/>
      <c r="FP428" s="5"/>
      <c r="FQ428" s="5"/>
      <c r="FR428" s="3"/>
      <c r="FS428" s="34"/>
      <c r="FX428" s="5"/>
      <c r="FY428" s="5"/>
      <c r="FZ428" s="3"/>
      <c r="GA428" s="34"/>
      <c r="GF428" s="5"/>
      <c r="GG428" s="5"/>
      <c r="GH428" s="3"/>
      <c r="GI428" s="34"/>
      <c r="GN428" s="5"/>
      <c r="GO428" s="5"/>
      <c r="GP428" s="3"/>
      <c r="GQ428" s="34"/>
      <c r="GV428" s="5"/>
      <c r="GW428" s="5"/>
      <c r="GX428" s="3"/>
      <c r="GY428" s="34"/>
      <c r="HD428" s="5"/>
      <c r="HE428" s="5"/>
      <c r="HF428" s="3"/>
      <c r="HG428" s="34"/>
      <c r="HL428" s="5"/>
      <c r="HM428" s="5"/>
      <c r="HN428" s="3"/>
      <c r="HO428" s="34"/>
      <c r="HT428" s="5"/>
      <c r="HU428" s="5"/>
      <c r="HV428" s="3"/>
      <c r="HW428" s="34"/>
      <c r="IB428" s="5"/>
      <c r="IC428" s="5"/>
      <c r="ID428" s="3"/>
      <c r="IE428" s="34"/>
      <c r="IJ428" s="5"/>
    </row>
    <row r="429" spans="6:244" s="1" customFormat="1" ht="13.5">
      <c r="F429" s="3"/>
      <c r="G429" s="34"/>
      <c r="L429" s="5"/>
      <c r="M429" s="5"/>
      <c r="N429" s="3"/>
      <c r="O429" s="34"/>
      <c r="T429" s="5"/>
      <c r="U429" s="5"/>
      <c r="V429" s="3"/>
      <c r="W429" s="34"/>
      <c r="AB429" s="5"/>
      <c r="AC429" s="5"/>
      <c r="AD429" s="3"/>
      <c r="AE429" s="34"/>
      <c r="AJ429" s="5"/>
      <c r="AK429" s="5"/>
      <c r="AL429" s="3"/>
      <c r="AM429" s="34"/>
      <c r="AR429" s="5"/>
      <c r="AS429" s="5"/>
      <c r="AT429" s="3"/>
      <c r="AU429" s="34"/>
      <c r="AZ429" s="5"/>
      <c r="BA429" s="5"/>
      <c r="BB429" s="3"/>
      <c r="BC429" s="34"/>
      <c r="BH429" s="5"/>
      <c r="BI429" s="5"/>
      <c r="BJ429" s="3"/>
      <c r="BK429" s="34"/>
      <c r="BP429" s="5"/>
      <c r="BQ429" s="5"/>
      <c r="BR429" s="3"/>
      <c r="BS429" s="34"/>
      <c r="BX429" s="5"/>
      <c r="BY429" s="5"/>
      <c r="BZ429" s="3"/>
      <c r="CA429" s="34"/>
      <c r="CF429" s="5"/>
      <c r="CH429" s="3"/>
      <c r="CI429" s="34"/>
      <c r="CN429" s="5"/>
      <c r="CO429" s="5"/>
      <c r="CP429" s="3"/>
      <c r="CQ429" s="34"/>
      <c r="CV429" s="5"/>
      <c r="CW429" s="5"/>
      <c r="CX429" s="3"/>
      <c r="CY429" s="34"/>
      <c r="DD429" s="5"/>
      <c r="DE429" s="5"/>
      <c r="DF429" s="3"/>
      <c r="DG429" s="34"/>
      <c r="DL429" s="5"/>
      <c r="DM429" s="5"/>
      <c r="DN429" s="3"/>
      <c r="DO429" s="34"/>
      <c r="DT429" s="5"/>
      <c r="DU429" s="5"/>
      <c r="DV429" s="3"/>
      <c r="DW429" s="34"/>
      <c r="EB429" s="5"/>
      <c r="EC429" s="5"/>
      <c r="ED429" s="3"/>
      <c r="EE429" s="34"/>
      <c r="EJ429" s="5"/>
      <c r="EK429" s="5"/>
      <c r="EL429" s="3"/>
      <c r="EM429" s="34"/>
      <c r="ER429" s="5"/>
      <c r="ES429" s="5"/>
      <c r="ET429" s="3"/>
      <c r="EU429" s="34"/>
      <c r="EZ429" s="5"/>
      <c r="FA429" s="5"/>
      <c r="FB429" s="3"/>
      <c r="FC429" s="34"/>
      <c r="FH429" s="5"/>
      <c r="FJ429" s="3"/>
      <c r="FK429" s="34"/>
      <c r="FP429" s="5"/>
      <c r="FQ429" s="5"/>
      <c r="FR429" s="3"/>
      <c r="FS429" s="34"/>
      <c r="FX429" s="5"/>
      <c r="FY429" s="5"/>
      <c r="FZ429" s="3"/>
      <c r="GA429" s="34"/>
      <c r="GF429" s="5"/>
      <c r="GG429" s="5"/>
      <c r="GH429" s="3"/>
      <c r="GI429" s="34"/>
      <c r="GN429" s="5"/>
      <c r="GO429" s="5"/>
      <c r="GP429" s="3"/>
      <c r="GQ429" s="34"/>
      <c r="GV429" s="5"/>
      <c r="GW429" s="5"/>
      <c r="GX429" s="3"/>
      <c r="GY429" s="34"/>
      <c r="HD429" s="5"/>
      <c r="HE429" s="5"/>
      <c r="HF429" s="3"/>
      <c r="HG429" s="34"/>
      <c r="HL429" s="5"/>
      <c r="HM429" s="5"/>
      <c r="HN429" s="3"/>
      <c r="HO429" s="34"/>
      <c r="HT429" s="5"/>
      <c r="HU429" s="5"/>
      <c r="HV429" s="3"/>
      <c r="HW429" s="34"/>
      <c r="IB429" s="5"/>
      <c r="IC429" s="5"/>
      <c r="ID429" s="3"/>
      <c r="IE429" s="34"/>
      <c r="IJ429" s="5"/>
    </row>
    <row r="430" spans="6:244" s="1" customFormat="1" ht="13.5">
      <c r="F430" s="3"/>
      <c r="G430" s="34"/>
      <c r="L430" s="5"/>
      <c r="M430" s="5"/>
      <c r="N430" s="3"/>
      <c r="O430" s="34"/>
      <c r="T430" s="5"/>
      <c r="U430" s="5"/>
      <c r="V430" s="3"/>
      <c r="W430" s="34"/>
      <c r="AB430" s="5"/>
      <c r="AC430" s="5"/>
      <c r="AD430" s="3"/>
      <c r="AE430" s="34"/>
      <c r="AJ430" s="5"/>
      <c r="AK430" s="5"/>
      <c r="AL430" s="3"/>
      <c r="AM430" s="34"/>
      <c r="AR430" s="5"/>
      <c r="AS430" s="5"/>
      <c r="AT430" s="3"/>
      <c r="AU430" s="34"/>
      <c r="AZ430" s="5"/>
      <c r="BA430" s="5"/>
      <c r="BB430" s="3"/>
      <c r="BC430" s="34"/>
      <c r="BH430" s="5"/>
      <c r="BI430" s="5"/>
      <c r="BJ430" s="3"/>
      <c r="BK430" s="34"/>
      <c r="BP430" s="5"/>
      <c r="BQ430" s="5"/>
      <c r="BR430" s="3"/>
      <c r="BS430" s="34"/>
      <c r="BX430" s="5"/>
      <c r="BY430" s="5"/>
      <c r="BZ430" s="3"/>
      <c r="CA430" s="34"/>
      <c r="CF430" s="5"/>
      <c r="CH430" s="3"/>
      <c r="CI430" s="34"/>
      <c r="CN430" s="5"/>
      <c r="CO430" s="5"/>
      <c r="CP430" s="3"/>
      <c r="CQ430" s="34"/>
      <c r="CV430" s="5"/>
      <c r="CW430" s="5"/>
      <c r="CX430" s="3"/>
      <c r="CY430" s="34"/>
      <c r="DD430" s="5"/>
      <c r="DE430" s="5"/>
      <c r="DF430" s="3"/>
      <c r="DG430" s="34"/>
      <c r="DL430" s="5"/>
      <c r="DM430" s="5"/>
      <c r="DN430" s="3"/>
      <c r="DO430" s="34"/>
      <c r="DT430" s="5"/>
      <c r="DU430" s="5"/>
      <c r="DV430" s="3"/>
      <c r="DW430" s="34"/>
      <c r="EB430" s="5"/>
      <c r="EC430" s="5"/>
      <c r="ED430" s="3"/>
      <c r="EE430" s="34"/>
      <c r="EJ430" s="5"/>
      <c r="EK430" s="5"/>
      <c r="EL430" s="3"/>
      <c r="EM430" s="34"/>
      <c r="ER430" s="5"/>
      <c r="ES430" s="5"/>
      <c r="ET430" s="3"/>
      <c r="EU430" s="34"/>
      <c r="EZ430" s="5"/>
      <c r="FA430" s="5"/>
      <c r="FB430" s="3"/>
      <c r="FC430" s="34"/>
      <c r="FH430" s="5"/>
      <c r="FJ430" s="3"/>
      <c r="FK430" s="34"/>
      <c r="FP430" s="5"/>
      <c r="FQ430" s="5"/>
      <c r="FR430" s="3"/>
      <c r="FS430" s="34"/>
      <c r="FX430" s="5"/>
      <c r="FY430" s="5"/>
      <c r="FZ430" s="3"/>
      <c r="GA430" s="34"/>
      <c r="GF430" s="5"/>
      <c r="GG430" s="5"/>
      <c r="GH430" s="3"/>
      <c r="GI430" s="34"/>
      <c r="GN430" s="5"/>
      <c r="GO430" s="5"/>
      <c r="GP430" s="3"/>
      <c r="GQ430" s="34"/>
      <c r="GV430" s="5"/>
      <c r="GW430" s="5"/>
      <c r="GX430" s="3"/>
      <c r="GY430" s="34"/>
      <c r="HD430" s="5"/>
      <c r="HE430" s="5"/>
      <c r="HF430" s="3"/>
      <c r="HG430" s="34"/>
      <c r="HL430" s="5"/>
      <c r="HM430" s="5"/>
      <c r="HN430" s="3"/>
      <c r="HO430" s="34"/>
      <c r="HT430" s="5"/>
      <c r="HU430" s="5"/>
      <c r="HV430" s="3"/>
      <c r="HW430" s="34"/>
      <c r="IB430" s="5"/>
      <c r="IC430" s="5"/>
      <c r="ID430" s="3"/>
      <c r="IE430" s="34"/>
      <c r="IJ430" s="5"/>
    </row>
    <row r="431" spans="6:244" s="1" customFormat="1" ht="13.5">
      <c r="F431" s="3"/>
      <c r="G431" s="34"/>
      <c r="L431" s="5"/>
      <c r="M431" s="5"/>
      <c r="N431" s="3"/>
      <c r="O431" s="34"/>
      <c r="T431" s="5"/>
      <c r="U431" s="5"/>
      <c r="V431" s="3"/>
      <c r="W431" s="34"/>
      <c r="AB431" s="5"/>
      <c r="AC431" s="5"/>
      <c r="AD431" s="3"/>
      <c r="AE431" s="34"/>
      <c r="AJ431" s="5"/>
      <c r="AK431" s="5"/>
      <c r="AL431" s="3"/>
      <c r="AM431" s="34"/>
      <c r="AR431" s="5"/>
      <c r="AS431" s="5"/>
      <c r="AT431" s="3"/>
      <c r="AU431" s="34"/>
      <c r="AZ431" s="5"/>
      <c r="BA431" s="5"/>
      <c r="BB431" s="3"/>
      <c r="BC431" s="34"/>
      <c r="BH431" s="5"/>
      <c r="BI431" s="5"/>
      <c r="BJ431" s="3"/>
      <c r="BK431" s="34"/>
      <c r="BP431" s="5"/>
      <c r="BQ431" s="5"/>
      <c r="BR431" s="3"/>
      <c r="BS431" s="34"/>
      <c r="BX431" s="5"/>
      <c r="BY431" s="5"/>
      <c r="BZ431" s="3"/>
      <c r="CA431" s="34"/>
      <c r="CF431" s="5"/>
      <c r="CH431" s="3"/>
      <c r="CI431" s="34"/>
      <c r="CN431" s="5"/>
      <c r="CO431" s="5"/>
      <c r="CP431" s="3"/>
      <c r="CQ431" s="34"/>
      <c r="CV431" s="5"/>
      <c r="CW431" s="5"/>
      <c r="CX431" s="3"/>
      <c r="CY431" s="34"/>
      <c r="DD431" s="5"/>
      <c r="DE431" s="5"/>
      <c r="DF431" s="3"/>
      <c r="DG431" s="34"/>
      <c r="DL431" s="5"/>
      <c r="DM431" s="5"/>
      <c r="DN431" s="3"/>
      <c r="DO431" s="34"/>
      <c r="DT431" s="5"/>
      <c r="DU431" s="5"/>
      <c r="DV431" s="3"/>
      <c r="DW431" s="34"/>
      <c r="EB431" s="5"/>
      <c r="EC431" s="5"/>
      <c r="ED431" s="3"/>
      <c r="EE431" s="34"/>
      <c r="EJ431" s="5"/>
      <c r="EK431" s="5"/>
      <c r="EL431" s="3"/>
      <c r="EM431" s="34"/>
      <c r="ER431" s="5"/>
      <c r="ES431" s="5"/>
      <c r="ET431" s="3"/>
      <c r="EU431" s="34"/>
      <c r="EZ431" s="5"/>
      <c r="FA431" s="5"/>
      <c r="FB431" s="3"/>
      <c r="FC431" s="34"/>
      <c r="FH431" s="5"/>
      <c r="FJ431" s="3"/>
      <c r="FK431" s="34"/>
      <c r="FP431" s="5"/>
      <c r="FQ431" s="5"/>
      <c r="FR431" s="3"/>
      <c r="FS431" s="34"/>
      <c r="FX431" s="5"/>
      <c r="FY431" s="5"/>
      <c r="FZ431" s="3"/>
      <c r="GA431" s="34"/>
      <c r="GF431" s="5"/>
      <c r="GG431" s="5"/>
      <c r="GH431" s="3"/>
      <c r="GI431" s="34"/>
      <c r="GN431" s="5"/>
      <c r="GO431" s="5"/>
      <c r="GP431" s="3"/>
      <c r="GQ431" s="34"/>
      <c r="GV431" s="5"/>
      <c r="GW431" s="5"/>
      <c r="GX431" s="3"/>
      <c r="GY431" s="34"/>
      <c r="HD431" s="5"/>
      <c r="HE431" s="5"/>
      <c r="HF431" s="3"/>
      <c r="HG431" s="34"/>
      <c r="HL431" s="5"/>
      <c r="HM431" s="5"/>
      <c r="HN431" s="3"/>
      <c r="HO431" s="34"/>
      <c r="HT431" s="5"/>
      <c r="HU431" s="5"/>
      <c r="HV431" s="3"/>
      <c r="HW431" s="34"/>
      <c r="IB431" s="5"/>
      <c r="IC431" s="5"/>
      <c r="ID431" s="3"/>
      <c r="IE431" s="34"/>
      <c r="IJ431" s="5"/>
    </row>
    <row r="432" spans="6:244" s="1" customFormat="1" ht="13.5">
      <c r="F432" s="3"/>
      <c r="G432" s="34"/>
      <c r="L432" s="5"/>
      <c r="M432" s="5"/>
      <c r="N432" s="3"/>
      <c r="O432" s="34"/>
      <c r="T432" s="5"/>
      <c r="U432" s="5"/>
      <c r="V432" s="3"/>
      <c r="W432" s="34"/>
      <c r="AB432" s="5"/>
      <c r="AC432" s="5"/>
      <c r="AD432" s="3"/>
      <c r="AE432" s="34"/>
      <c r="AJ432" s="5"/>
      <c r="AK432" s="5"/>
      <c r="AL432" s="3"/>
      <c r="AM432" s="34"/>
      <c r="AR432" s="5"/>
      <c r="AS432" s="5"/>
      <c r="AT432" s="3"/>
      <c r="AU432" s="34"/>
      <c r="AZ432" s="5"/>
      <c r="BA432" s="5"/>
      <c r="BB432" s="3"/>
      <c r="BC432" s="34"/>
      <c r="BH432" s="5"/>
      <c r="BI432" s="5"/>
      <c r="BJ432" s="3"/>
      <c r="BK432" s="34"/>
      <c r="BP432" s="5"/>
      <c r="BQ432" s="5"/>
      <c r="BR432" s="3"/>
      <c r="BS432" s="34"/>
      <c r="BX432" s="5"/>
      <c r="BY432" s="5"/>
      <c r="BZ432" s="3"/>
      <c r="CA432" s="34"/>
      <c r="CF432" s="5"/>
      <c r="CH432" s="3"/>
      <c r="CI432" s="34"/>
      <c r="CN432" s="5"/>
      <c r="CO432" s="5"/>
      <c r="CP432" s="3"/>
      <c r="CQ432" s="34"/>
      <c r="CV432" s="5"/>
      <c r="CW432" s="5"/>
      <c r="CX432" s="3"/>
      <c r="CY432" s="34"/>
      <c r="DD432" s="5"/>
      <c r="DE432" s="5"/>
      <c r="DF432" s="3"/>
      <c r="DG432" s="34"/>
      <c r="DL432" s="5"/>
      <c r="DM432" s="5"/>
      <c r="DN432" s="3"/>
      <c r="DO432" s="34"/>
      <c r="DT432" s="5"/>
      <c r="DU432" s="5"/>
      <c r="DV432" s="3"/>
      <c r="DW432" s="34"/>
      <c r="EB432" s="5"/>
      <c r="EC432" s="5"/>
      <c r="ED432" s="3"/>
      <c r="EE432" s="34"/>
      <c r="EJ432" s="5"/>
      <c r="EK432" s="5"/>
      <c r="EL432" s="3"/>
      <c r="EM432" s="34"/>
      <c r="ER432" s="5"/>
      <c r="ES432" s="5"/>
      <c r="ET432" s="3"/>
      <c r="EU432" s="34"/>
      <c r="EZ432" s="5"/>
      <c r="FA432" s="5"/>
      <c r="FB432" s="3"/>
      <c r="FC432" s="34"/>
      <c r="FH432" s="5"/>
      <c r="FJ432" s="3"/>
      <c r="FK432" s="34"/>
      <c r="FP432" s="5"/>
      <c r="FQ432" s="5"/>
      <c r="FR432" s="3"/>
      <c r="FS432" s="34"/>
      <c r="FX432" s="5"/>
      <c r="FY432" s="5"/>
      <c r="FZ432" s="3"/>
      <c r="GA432" s="34"/>
      <c r="GF432" s="5"/>
      <c r="GG432" s="5"/>
      <c r="GH432" s="3"/>
      <c r="GI432" s="34"/>
      <c r="GN432" s="5"/>
      <c r="GO432" s="5"/>
      <c r="GP432" s="3"/>
      <c r="GQ432" s="34"/>
      <c r="GV432" s="5"/>
      <c r="GW432" s="5"/>
      <c r="GX432" s="3"/>
      <c r="GY432" s="34"/>
      <c r="HD432" s="5"/>
      <c r="HE432" s="5"/>
      <c r="HF432" s="3"/>
      <c r="HG432" s="34"/>
      <c r="HL432" s="5"/>
      <c r="HM432" s="5"/>
      <c r="HN432" s="3"/>
      <c r="HO432" s="34"/>
      <c r="HT432" s="5"/>
      <c r="HU432" s="5"/>
      <c r="HV432" s="3"/>
      <c r="HW432" s="34"/>
      <c r="IB432" s="5"/>
      <c r="IC432" s="5"/>
      <c r="ID432" s="3"/>
      <c r="IE432" s="34"/>
      <c r="IJ432" s="5"/>
    </row>
    <row r="433" spans="6:244" s="1" customFormat="1" ht="13.5">
      <c r="F433" s="3"/>
      <c r="G433" s="34"/>
      <c r="L433" s="5"/>
      <c r="M433" s="5"/>
      <c r="N433" s="3"/>
      <c r="O433" s="34"/>
      <c r="T433" s="5"/>
      <c r="U433" s="5"/>
      <c r="V433" s="3"/>
      <c r="W433" s="34"/>
      <c r="AB433" s="5"/>
      <c r="AC433" s="5"/>
      <c r="AD433" s="3"/>
      <c r="AE433" s="34"/>
      <c r="AJ433" s="5"/>
      <c r="AK433" s="5"/>
      <c r="AL433" s="3"/>
      <c r="AM433" s="34"/>
      <c r="AR433" s="5"/>
      <c r="AS433" s="5"/>
      <c r="AT433" s="3"/>
      <c r="AU433" s="34"/>
      <c r="AZ433" s="5"/>
      <c r="BA433" s="5"/>
      <c r="BB433" s="3"/>
      <c r="BC433" s="34"/>
      <c r="BH433" s="5"/>
      <c r="BI433" s="5"/>
      <c r="BJ433" s="3"/>
      <c r="BK433" s="34"/>
      <c r="BP433" s="5"/>
      <c r="BQ433" s="5"/>
      <c r="BR433" s="3"/>
      <c r="BS433" s="34"/>
      <c r="BX433" s="5"/>
      <c r="BY433" s="5"/>
      <c r="BZ433" s="3"/>
      <c r="CA433" s="34"/>
      <c r="CF433" s="5"/>
      <c r="CH433" s="3"/>
      <c r="CI433" s="34"/>
      <c r="CN433" s="5"/>
      <c r="CO433" s="5"/>
      <c r="CP433" s="3"/>
      <c r="CQ433" s="34"/>
      <c r="CV433" s="5"/>
      <c r="CW433" s="5"/>
      <c r="CX433" s="3"/>
      <c r="CY433" s="34"/>
      <c r="DD433" s="5"/>
      <c r="DE433" s="5"/>
      <c r="DF433" s="3"/>
      <c r="DG433" s="34"/>
      <c r="DL433" s="5"/>
      <c r="DM433" s="5"/>
      <c r="DN433" s="3"/>
      <c r="DO433" s="34"/>
      <c r="DT433" s="5"/>
      <c r="DU433" s="5"/>
      <c r="DV433" s="3"/>
      <c r="DW433" s="34"/>
      <c r="EB433" s="5"/>
      <c r="EC433" s="5"/>
      <c r="ED433" s="3"/>
      <c r="EE433" s="34"/>
      <c r="EJ433" s="5"/>
      <c r="EK433" s="5"/>
      <c r="EL433" s="3"/>
      <c r="EM433" s="34"/>
      <c r="ER433" s="5"/>
      <c r="ES433" s="5"/>
      <c r="ET433" s="3"/>
      <c r="EU433" s="34"/>
      <c r="EZ433" s="5"/>
      <c r="FA433" s="5"/>
      <c r="FB433" s="3"/>
      <c r="FC433" s="34"/>
      <c r="FH433" s="5"/>
      <c r="FJ433" s="3"/>
      <c r="FK433" s="34"/>
      <c r="FP433" s="5"/>
      <c r="FQ433" s="5"/>
      <c r="FR433" s="3"/>
      <c r="FS433" s="34"/>
      <c r="FX433" s="5"/>
      <c r="FY433" s="5"/>
      <c r="FZ433" s="3"/>
      <c r="GA433" s="34"/>
      <c r="GF433" s="5"/>
      <c r="GG433" s="5"/>
      <c r="GH433" s="3"/>
      <c r="GI433" s="34"/>
      <c r="GN433" s="5"/>
      <c r="GO433" s="5"/>
      <c r="GP433" s="3"/>
      <c r="GQ433" s="34"/>
      <c r="GV433" s="5"/>
      <c r="GW433" s="5"/>
      <c r="GX433" s="3"/>
      <c r="GY433" s="34"/>
      <c r="HD433" s="5"/>
      <c r="HE433" s="5"/>
      <c r="HF433" s="3"/>
      <c r="HG433" s="34"/>
      <c r="HL433" s="5"/>
      <c r="HM433" s="5"/>
      <c r="HN433" s="3"/>
      <c r="HO433" s="34"/>
      <c r="HT433" s="5"/>
      <c r="HU433" s="5"/>
      <c r="HV433" s="3"/>
      <c r="HW433" s="34"/>
      <c r="IB433" s="5"/>
      <c r="IC433" s="5"/>
      <c r="ID433" s="3"/>
      <c r="IE433" s="34"/>
      <c r="IJ433" s="5"/>
    </row>
    <row r="434" spans="6:244" s="1" customFormat="1" ht="13.5">
      <c r="F434" s="3"/>
      <c r="G434" s="34"/>
      <c r="L434" s="5"/>
      <c r="M434" s="5"/>
      <c r="N434" s="3"/>
      <c r="O434" s="34"/>
      <c r="T434" s="5"/>
      <c r="U434" s="5"/>
      <c r="V434" s="3"/>
      <c r="W434" s="34"/>
      <c r="AB434" s="5"/>
      <c r="AC434" s="5"/>
      <c r="AD434" s="3"/>
      <c r="AE434" s="34"/>
      <c r="AJ434" s="5"/>
      <c r="AK434" s="5"/>
      <c r="AL434" s="3"/>
      <c r="AM434" s="34"/>
      <c r="AR434" s="5"/>
      <c r="AS434" s="5"/>
      <c r="AT434" s="3"/>
      <c r="AU434" s="34"/>
      <c r="AZ434" s="5"/>
      <c r="BA434" s="5"/>
      <c r="BB434" s="3"/>
      <c r="BC434" s="34"/>
      <c r="BH434" s="5"/>
      <c r="BI434" s="5"/>
      <c r="BJ434" s="3"/>
      <c r="BK434" s="34"/>
      <c r="BP434" s="5"/>
      <c r="BQ434" s="5"/>
      <c r="BR434" s="3"/>
      <c r="BS434" s="34"/>
      <c r="BX434" s="5"/>
      <c r="BY434" s="5"/>
      <c r="BZ434" s="3"/>
      <c r="CA434" s="34"/>
      <c r="CF434" s="5"/>
      <c r="CH434" s="3"/>
      <c r="CI434" s="34"/>
      <c r="CN434" s="5"/>
      <c r="CO434" s="5"/>
      <c r="CP434" s="3"/>
      <c r="CQ434" s="34"/>
      <c r="CV434" s="5"/>
      <c r="CW434" s="5"/>
      <c r="CX434" s="3"/>
      <c r="CY434" s="34"/>
      <c r="DD434" s="5"/>
      <c r="DE434" s="5"/>
      <c r="DF434" s="3"/>
      <c r="DG434" s="34"/>
      <c r="DL434" s="5"/>
      <c r="DM434" s="5"/>
      <c r="DN434" s="3"/>
      <c r="DO434" s="34"/>
      <c r="DT434" s="5"/>
      <c r="DU434" s="5"/>
      <c r="DV434" s="3"/>
      <c r="DW434" s="34"/>
      <c r="EB434" s="5"/>
      <c r="EC434" s="5"/>
      <c r="ED434" s="3"/>
      <c r="EE434" s="34"/>
      <c r="EJ434" s="5"/>
      <c r="EK434" s="5"/>
      <c r="EL434" s="3"/>
      <c r="EM434" s="34"/>
      <c r="ER434" s="5"/>
      <c r="ES434" s="5"/>
      <c r="ET434" s="3"/>
      <c r="EU434" s="34"/>
      <c r="EZ434" s="5"/>
      <c r="FA434" s="5"/>
      <c r="FB434" s="3"/>
      <c r="FC434" s="34"/>
      <c r="FH434" s="5"/>
      <c r="FJ434" s="3"/>
      <c r="FK434" s="34"/>
      <c r="FP434" s="5"/>
      <c r="FQ434" s="5"/>
      <c r="FR434" s="3"/>
      <c r="FS434" s="34"/>
      <c r="FX434" s="5"/>
      <c r="FY434" s="5"/>
      <c r="FZ434" s="3"/>
      <c r="GA434" s="34"/>
      <c r="GF434" s="5"/>
      <c r="GG434" s="5"/>
      <c r="GH434" s="3"/>
      <c r="GI434" s="34"/>
      <c r="GN434" s="5"/>
      <c r="GO434" s="5"/>
      <c r="GP434" s="3"/>
      <c r="GQ434" s="34"/>
      <c r="GV434" s="5"/>
      <c r="GW434" s="5"/>
      <c r="GX434" s="3"/>
      <c r="GY434" s="34"/>
      <c r="HD434" s="5"/>
      <c r="HE434" s="5"/>
      <c r="HF434" s="3"/>
      <c r="HG434" s="34"/>
      <c r="HL434" s="5"/>
      <c r="HM434" s="5"/>
      <c r="HN434" s="3"/>
      <c r="HO434" s="34"/>
      <c r="HT434" s="5"/>
      <c r="HU434" s="5"/>
      <c r="HV434" s="3"/>
      <c r="HW434" s="34"/>
      <c r="IB434" s="5"/>
      <c r="IC434" s="5"/>
      <c r="ID434" s="3"/>
      <c r="IE434" s="34"/>
      <c r="IJ434" s="5"/>
    </row>
    <row r="435" spans="6:244" s="1" customFormat="1" ht="13.5">
      <c r="F435" s="3"/>
      <c r="G435" s="34"/>
      <c r="L435" s="5"/>
      <c r="M435" s="5"/>
      <c r="N435" s="3"/>
      <c r="O435" s="34"/>
      <c r="T435" s="5"/>
      <c r="U435" s="5"/>
      <c r="V435" s="3"/>
      <c r="W435" s="34"/>
      <c r="AB435" s="5"/>
      <c r="AC435" s="5"/>
      <c r="AD435" s="3"/>
      <c r="AE435" s="34"/>
      <c r="AJ435" s="5"/>
      <c r="AK435" s="5"/>
      <c r="AL435" s="3"/>
      <c r="AM435" s="34"/>
      <c r="AR435" s="5"/>
      <c r="AS435" s="5"/>
      <c r="AT435" s="3"/>
      <c r="AU435" s="34"/>
      <c r="AZ435" s="5"/>
      <c r="BA435" s="5"/>
      <c r="BB435" s="3"/>
      <c r="BC435" s="34"/>
      <c r="BH435" s="5"/>
      <c r="BI435" s="5"/>
      <c r="BJ435" s="3"/>
      <c r="BK435" s="34"/>
      <c r="BP435" s="5"/>
      <c r="BQ435" s="5"/>
      <c r="BR435" s="3"/>
      <c r="BS435" s="34"/>
      <c r="BX435" s="5"/>
      <c r="BY435" s="5"/>
      <c r="BZ435" s="3"/>
      <c r="CA435" s="34"/>
      <c r="CF435" s="5"/>
      <c r="CH435" s="3"/>
      <c r="CI435" s="34"/>
      <c r="CN435" s="5"/>
      <c r="CO435" s="5"/>
      <c r="CP435" s="3"/>
      <c r="CQ435" s="34"/>
      <c r="CV435" s="5"/>
      <c r="CW435" s="5"/>
      <c r="CX435" s="3"/>
      <c r="CY435" s="34"/>
      <c r="DD435" s="5"/>
      <c r="DE435" s="5"/>
      <c r="DF435" s="3"/>
      <c r="DG435" s="34"/>
      <c r="DL435" s="5"/>
      <c r="DM435" s="5"/>
      <c r="DN435" s="3"/>
      <c r="DO435" s="34"/>
      <c r="DT435" s="5"/>
      <c r="DU435" s="5"/>
      <c r="DV435" s="3"/>
      <c r="DW435" s="34"/>
      <c r="EB435" s="5"/>
      <c r="EC435" s="5"/>
      <c r="ED435" s="3"/>
      <c r="EE435" s="34"/>
      <c r="EJ435" s="5"/>
      <c r="EK435" s="5"/>
      <c r="EL435" s="3"/>
      <c r="EM435" s="34"/>
      <c r="ER435" s="5"/>
      <c r="ES435" s="5"/>
      <c r="ET435" s="3"/>
      <c r="EU435" s="34"/>
      <c r="EZ435" s="5"/>
      <c r="FA435" s="5"/>
      <c r="FB435" s="3"/>
      <c r="FC435" s="34"/>
      <c r="FH435" s="5"/>
      <c r="FJ435" s="3"/>
      <c r="FK435" s="34"/>
      <c r="FP435" s="5"/>
      <c r="FQ435" s="5"/>
      <c r="FR435" s="3"/>
      <c r="FS435" s="34"/>
      <c r="FX435" s="5"/>
      <c r="FY435" s="5"/>
      <c r="FZ435" s="3"/>
      <c r="GA435" s="34"/>
      <c r="GF435" s="5"/>
      <c r="GG435" s="5"/>
      <c r="GH435" s="3"/>
      <c r="GI435" s="34"/>
      <c r="GN435" s="5"/>
      <c r="GO435" s="5"/>
      <c r="GP435" s="3"/>
      <c r="GQ435" s="34"/>
      <c r="GV435" s="5"/>
      <c r="GW435" s="5"/>
      <c r="GX435" s="3"/>
      <c r="GY435" s="34"/>
      <c r="HD435" s="5"/>
      <c r="HE435" s="5"/>
      <c r="HF435" s="3"/>
      <c r="HG435" s="34"/>
      <c r="HL435" s="5"/>
      <c r="HM435" s="5"/>
      <c r="HN435" s="3"/>
      <c r="HO435" s="34"/>
      <c r="HT435" s="5"/>
      <c r="HU435" s="5"/>
      <c r="HV435" s="3"/>
      <c r="HW435" s="34"/>
      <c r="IB435" s="5"/>
      <c r="IC435" s="5"/>
      <c r="ID435" s="3"/>
      <c r="IE435" s="34"/>
      <c r="IJ435" s="5"/>
    </row>
    <row r="436" spans="6:244" s="1" customFormat="1" ht="13.5">
      <c r="F436" s="3"/>
      <c r="G436" s="34"/>
      <c r="L436" s="5"/>
      <c r="M436" s="5"/>
      <c r="N436" s="3"/>
      <c r="O436" s="34"/>
      <c r="T436" s="5"/>
      <c r="U436" s="5"/>
      <c r="V436" s="3"/>
      <c r="W436" s="34"/>
      <c r="AB436" s="5"/>
      <c r="AC436" s="5"/>
      <c r="AD436" s="3"/>
      <c r="AE436" s="34"/>
      <c r="AJ436" s="5"/>
      <c r="AK436" s="5"/>
      <c r="AL436" s="3"/>
      <c r="AM436" s="34"/>
      <c r="AR436" s="5"/>
      <c r="AS436" s="5"/>
      <c r="AT436" s="3"/>
      <c r="AU436" s="34"/>
      <c r="AZ436" s="5"/>
      <c r="BA436" s="5"/>
      <c r="BB436" s="3"/>
      <c r="BC436" s="34"/>
      <c r="BH436" s="5"/>
      <c r="BI436" s="5"/>
      <c r="BJ436" s="3"/>
      <c r="BK436" s="34"/>
      <c r="BP436" s="5"/>
      <c r="BQ436" s="5"/>
      <c r="BR436" s="3"/>
      <c r="BS436" s="34"/>
      <c r="BX436" s="5"/>
      <c r="BY436" s="5"/>
      <c r="BZ436" s="3"/>
      <c r="CA436" s="34"/>
      <c r="CF436" s="5"/>
      <c r="CH436" s="3"/>
      <c r="CI436" s="34"/>
      <c r="CN436" s="5"/>
      <c r="CO436" s="5"/>
      <c r="CP436" s="3"/>
      <c r="CQ436" s="34"/>
      <c r="CV436" s="5"/>
      <c r="CW436" s="5"/>
      <c r="CX436" s="3"/>
      <c r="CY436" s="34"/>
      <c r="DD436" s="5"/>
      <c r="DE436" s="5"/>
      <c r="DF436" s="3"/>
      <c r="DG436" s="34"/>
      <c r="DL436" s="5"/>
      <c r="DM436" s="5"/>
      <c r="DN436" s="3"/>
      <c r="DO436" s="34"/>
      <c r="DT436" s="5"/>
      <c r="DU436" s="5"/>
      <c r="DV436" s="3"/>
      <c r="DW436" s="34"/>
      <c r="EB436" s="5"/>
      <c r="EC436" s="5"/>
      <c r="ED436" s="3"/>
      <c r="EE436" s="34"/>
      <c r="EJ436" s="5"/>
      <c r="EK436" s="5"/>
      <c r="EL436" s="3"/>
      <c r="EM436" s="34"/>
      <c r="ER436" s="5"/>
      <c r="ES436" s="5"/>
      <c r="ET436" s="3"/>
      <c r="EU436" s="34"/>
      <c r="EZ436" s="5"/>
      <c r="FA436" s="5"/>
      <c r="FB436" s="3"/>
      <c r="FC436" s="34"/>
      <c r="FH436" s="5"/>
      <c r="FJ436" s="3"/>
      <c r="FK436" s="34"/>
      <c r="FP436" s="5"/>
      <c r="FQ436" s="5"/>
      <c r="FR436" s="3"/>
      <c r="FS436" s="34"/>
      <c r="FX436" s="5"/>
      <c r="FY436" s="5"/>
      <c r="FZ436" s="3"/>
      <c r="GA436" s="34"/>
      <c r="GF436" s="5"/>
      <c r="GG436" s="5"/>
      <c r="GH436" s="3"/>
      <c r="GI436" s="34"/>
      <c r="GN436" s="5"/>
      <c r="GO436" s="5"/>
      <c r="GP436" s="3"/>
      <c r="GQ436" s="34"/>
      <c r="GV436" s="5"/>
      <c r="GW436" s="5"/>
      <c r="GX436" s="3"/>
      <c r="GY436" s="34"/>
      <c r="HD436" s="5"/>
      <c r="HE436" s="5"/>
      <c r="HF436" s="3"/>
      <c r="HG436" s="34"/>
      <c r="HL436" s="5"/>
      <c r="HM436" s="5"/>
      <c r="HN436" s="3"/>
      <c r="HO436" s="34"/>
      <c r="HT436" s="5"/>
      <c r="HU436" s="5"/>
      <c r="HV436" s="3"/>
      <c r="HW436" s="34"/>
      <c r="IB436" s="5"/>
      <c r="IC436" s="5"/>
      <c r="ID436" s="3"/>
      <c r="IE436" s="34"/>
      <c r="IJ436" s="5"/>
    </row>
    <row r="437" spans="6:244" s="1" customFormat="1" ht="13.5">
      <c r="F437" s="3"/>
      <c r="G437" s="34"/>
      <c r="L437" s="5"/>
      <c r="M437" s="5"/>
      <c r="N437" s="3"/>
      <c r="O437" s="34"/>
      <c r="T437" s="5"/>
      <c r="U437" s="5"/>
      <c r="V437" s="3"/>
      <c r="W437" s="34"/>
      <c r="AB437" s="5"/>
      <c r="AC437" s="5"/>
      <c r="AD437" s="3"/>
      <c r="AE437" s="34"/>
      <c r="AJ437" s="5"/>
      <c r="AK437" s="5"/>
      <c r="AL437" s="3"/>
      <c r="AM437" s="34"/>
      <c r="AR437" s="5"/>
      <c r="AS437" s="5"/>
      <c r="AT437" s="3"/>
      <c r="AU437" s="34"/>
      <c r="AZ437" s="5"/>
      <c r="BA437" s="5"/>
      <c r="BB437" s="3"/>
      <c r="BC437" s="34"/>
      <c r="BH437" s="5"/>
      <c r="BI437" s="5"/>
      <c r="BJ437" s="3"/>
      <c r="BK437" s="34"/>
      <c r="BP437" s="5"/>
      <c r="BQ437" s="5"/>
      <c r="BR437" s="3"/>
      <c r="BS437" s="34"/>
      <c r="BX437" s="5"/>
      <c r="BY437" s="5"/>
      <c r="BZ437" s="3"/>
      <c r="CA437" s="34"/>
      <c r="CF437" s="5"/>
      <c r="CH437" s="3"/>
      <c r="CI437" s="34"/>
      <c r="CN437" s="5"/>
      <c r="CO437" s="5"/>
      <c r="CP437" s="3"/>
      <c r="CQ437" s="34"/>
      <c r="CV437" s="5"/>
      <c r="CW437" s="5"/>
      <c r="CX437" s="3"/>
      <c r="CY437" s="34"/>
      <c r="DD437" s="5"/>
      <c r="DE437" s="5"/>
      <c r="DF437" s="3"/>
      <c r="DG437" s="34"/>
      <c r="DL437" s="5"/>
      <c r="DM437" s="5"/>
      <c r="DN437" s="3"/>
      <c r="DO437" s="34"/>
      <c r="DT437" s="5"/>
      <c r="DU437" s="5"/>
      <c r="DV437" s="3"/>
      <c r="DW437" s="34"/>
      <c r="EB437" s="5"/>
      <c r="EC437" s="5"/>
      <c r="ED437" s="3"/>
      <c r="EE437" s="34"/>
      <c r="EJ437" s="5"/>
      <c r="EK437" s="5"/>
      <c r="EL437" s="3"/>
      <c r="EM437" s="34"/>
      <c r="ER437" s="5"/>
      <c r="ES437" s="5"/>
      <c r="ET437" s="3"/>
      <c r="EU437" s="34"/>
      <c r="EZ437" s="5"/>
      <c r="FA437" s="5"/>
      <c r="FB437" s="3"/>
      <c r="FC437" s="34"/>
      <c r="FH437" s="5"/>
      <c r="FJ437" s="3"/>
      <c r="FK437" s="34"/>
      <c r="FP437" s="5"/>
      <c r="FQ437" s="5"/>
      <c r="FR437" s="3"/>
      <c r="FS437" s="34"/>
      <c r="FX437" s="5"/>
      <c r="FY437" s="5"/>
      <c r="FZ437" s="3"/>
      <c r="GA437" s="34"/>
      <c r="GF437" s="5"/>
      <c r="GG437" s="5"/>
      <c r="GH437" s="3"/>
      <c r="GI437" s="34"/>
      <c r="GN437" s="5"/>
      <c r="GO437" s="5"/>
      <c r="GP437" s="3"/>
      <c r="GQ437" s="34"/>
      <c r="GV437" s="5"/>
      <c r="GW437" s="5"/>
      <c r="GX437" s="3"/>
      <c r="GY437" s="34"/>
      <c r="HD437" s="5"/>
      <c r="HE437" s="5"/>
      <c r="HF437" s="3"/>
      <c r="HG437" s="34"/>
      <c r="HL437" s="5"/>
      <c r="HM437" s="5"/>
      <c r="HN437" s="3"/>
      <c r="HO437" s="34"/>
      <c r="HT437" s="5"/>
      <c r="HU437" s="5"/>
      <c r="HV437" s="3"/>
      <c r="HW437" s="34"/>
      <c r="IB437" s="5"/>
      <c r="IC437" s="5"/>
      <c r="ID437" s="3"/>
      <c r="IE437" s="34"/>
      <c r="IJ437" s="5"/>
    </row>
    <row r="438" spans="6:244" s="1" customFormat="1" ht="13.5">
      <c r="F438" s="3"/>
      <c r="G438" s="34"/>
      <c r="L438" s="5"/>
      <c r="M438" s="5"/>
      <c r="N438" s="3"/>
      <c r="O438" s="34"/>
      <c r="T438" s="5"/>
      <c r="U438" s="5"/>
      <c r="V438" s="3"/>
      <c r="W438" s="34"/>
      <c r="AB438" s="5"/>
      <c r="AC438" s="5"/>
      <c r="AD438" s="3"/>
      <c r="AE438" s="34"/>
      <c r="AJ438" s="5"/>
      <c r="AK438" s="5"/>
      <c r="AL438" s="3"/>
      <c r="AM438" s="34"/>
      <c r="AR438" s="5"/>
      <c r="AS438" s="5"/>
      <c r="AT438" s="3"/>
      <c r="AU438" s="34"/>
      <c r="AZ438" s="5"/>
      <c r="BA438" s="5"/>
      <c r="BB438" s="3"/>
      <c r="BC438" s="34"/>
      <c r="BH438" s="5"/>
      <c r="BI438" s="5"/>
      <c r="BJ438" s="3"/>
      <c r="BK438" s="34"/>
      <c r="BP438" s="5"/>
      <c r="BQ438" s="5"/>
      <c r="BR438" s="3"/>
      <c r="BS438" s="34"/>
      <c r="BX438" s="5"/>
      <c r="BY438" s="5"/>
      <c r="BZ438" s="3"/>
      <c r="CA438" s="34"/>
      <c r="CF438" s="5"/>
      <c r="CH438" s="3"/>
      <c r="CI438" s="34"/>
      <c r="CN438" s="5"/>
      <c r="CO438" s="5"/>
      <c r="CP438" s="3"/>
      <c r="CQ438" s="34"/>
      <c r="CV438" s="5"/>
      <c r="CW438" s="5"/>
      <c r="CX438" s="3"/>
      <c r="CY438" s="34"/>
      <c r="DD438" s="5"/>
      <c r="DE438" s="5"/>
      <c r="DF438" s="3"/>
      <c r="DG438" s="34"/>
      <c r="DL438" s="5"/>
      <c r="DM438" s="5"/>
      <c r="DN438" s="3"/>
      <c r="DO438" s="34"/>
      <c r="DT438" s="5"/>
      <c r="DU438" s="5"/>
      <c r="DV438" s="3"/>
      <c r="DW438" s="34"/>
      <c r="EB438" s="5"/>
      <c r="EC438" s="5"/>
      <c r="ED438" s="3"/>
      <c r="EE438" s="34"/>
      <c r="EJ438" s="5"/>
      <c r="EK438" s="5"/>
      <c r="EL438" s="3"/>
      <c r="EM438" s="34"/>
      <c r="ER438" s="5"/>
      <c r="ES438" s="5"/>
      <c r="ET438" s="3"/>
      <c r="EU438" s="34"/>
      <c r="EZ438" s="5"/>
      <c r="FA438" s="5"/>
      <c r="FB438" s="3"/>
      <c r="FC438" s="34"/>
      <c r="FH438" s="5"/>
      <c r="FJ438" s="3"/>
      <c r="FK438" s="34"/>
      <c r="FP438" s="5"/>
      <c r="FQ438" s="5"/>
      <c r="FR438" s="3"/>
      <c r="FS438" s="34"/>
      <c r="FX438" s="5"/>
      <c r="FY438" s="5"/>
      <c r="FZ438" s="3"/>
      <c r="GA438" s="34"/>
      <c r="GF438" s="5"/>
      <c r="GG438" s="5"/>
      <c r="GH438" s="3"/>
      <c r="GI438" s="34"/>
      <c r="GN438" s="5"/>
      <c r="GO438" s="5"/>
      <c r="GP438" s="3"/>
      <c r="GQ438" s="34"/>
      <c r="GV438" s="5"/>
      <c r="GW438" s="5"/>
      <c r="GX438" s="3"/>
      <c r="GY438" s="34"/>
      <c r="HD438" s="5"/>
      <c r="HE438" s="5"/>
      <c r="HF438" s="3"/>
      <c r="HG438" s="34"/>
      <c r="HL438" s="5"/>
      <c r="HM438" s="5"/>
      <c r="HN438" s="3"/>
      <c r="HO438" s="34"/>
      <c r="HT438" s="5"/>
      <c r="HU438" s="5"/>
      <c r="HV438" s="3"/>
      <c r="HW438" s="34"/>
      <c r="IB438" s="5"/>
      <c r="IC438" s="5"/>
      <c r="ID438" s="3"/>
      <c r="IE438" s="34"/>
      <c r="IJ438" s="5"/>
    </row>
    <row r="439" spans="6:244" s="1" customFormat="1" ht="13.5">
      <c r="F439" s="3"/>
      <c r="G439" s="34"/>
      <c r="L439" s="5"/>
      <c r="M439" s="5"/>
      <c r="N439" s="3"/>
      <c r="O439" s="34"/>
      <c r="T439" s="5"/>
      <c r="U439" s="5"/>
      <c r="V439" s="3"/>
      <c r="W439" s="34"/>
      <c r="AB439" s="5"/>
      <c r="AC439" s="5"/>
      <c r="AD439" s="3"/>
      <c r="AE439" s="34"/>
      <c r="AJ439" s="5"/>
      <c r="AK439" s="5"/>
      <c r="AL439" s="3"/>
      <c r="AM439" s="34"/>
      <c r="AR439" s="5"/>
      <c r="AS439" s="5"/>
      <c r="AT439" s="3"/>
      <c r="AU439" s="34"/>
      <c r="AZ439" s="5"/>
      <c r="BA439" s="5"/>
      <c r="BB439" s="3"/>
      <c r="BC439" s="34"/>
      <c r="BH439" s="5"/>
      <c r="BI439" s="5"/>
      <c r="BJ439" s="3"/>
      <c r="BK439" s="34"/>
      <c r="BP439" s="5"/>
      <c r="BQ439" s="5"/>
      <c r="BR439" s="3"/>
      <c r="BS439" s="34"/>
      <c r="BX439" s="5"/>
      <c r="BY439" s="5"/>
      <c r="BZ439" s="3"/>
      <c r="CA439" s="34"/>
      <c r="CF439" s="5"/>
      <c r="CH439" s="3"/>
      <c r="CI439" s="34"/>
      <c r="CN439" s="5"/>
      <c r="CO439" s="5"/>
      <c r="CP439" s="3"/>
      <c r="CQ439" s="34"/>
      <c r="CV439" s="5"/>
      <c r="CW439" s="5"/>
      <c r="CX439" s="3"/>
      <c r="CY439" s="34"/>
      <c r="DD439" s="5"/>
      <c r="DE439" s="5"/>
      <c r="DF439" s="3"/>
      <c r="DG439" s="34"/>
      <c r="DL439" s="5"/>
      <c r="DM439" s="5"/>
      <c r="DN439" s="3"/>
      <c r="DO439" s="34"/>
      <c r="DT439" s="5"/>
      <c r="DU439" s="5"/>
      <c r="DV439" s="3"/>
      <c r="DW439" s="34"/>
      <c r="EB439" s="5"/>
      <c r="EC439" s="5"/>
      <c r="ED439" s="3"/>
      <c r="EE439" s="34"/>
      <c r="EJ439" s="5"/>
      <c r="EK439" s="5"/>
      <c r="EL439" s="3"/>
      <c r="EM439" s="34"/>
      <c r="ER439" s="5"/>
      <c r="ES439" s="5"/>
      <c r="ET439" s="3"/>
      <c r="EU439" s="34"/>
      <c r="EZ439" s="5"/>
      <c r="FA439" s="5"/>
      <c r="FB439" s="3"/>
      <c r="FC439" s="34"/>
      <c r="FH439" s="5"/>
      <c r="FJ439" s="3"/>
      <c r="FK439" s="34"/>
      <c r="FP439" s="5"/>
      <c r="FQ439" s="5"/>
      <c r="FR439" s="3"/>
      <c r="FS439" s="34"/>
      <c r="FX439" s="5"/>
      <c r="FY439" s="5"/>
      <c r="FZ439" s="3"/>
      <c r="GA439" s="34"/>
      <c r="GF439" s="5"/>
      <c r="GG439" s="5"/>
      <c r="GH439" s="3"/>
      <c r="GI439" s="34"/>
      <c r="GN439" s="5"/>
      <c r="GO439" s="5"/>
      <c r="GP439" s="3"/>
      <c r="GQ439" s="34"/>
      <c r="GV439" s="5"/>
      <c r="GW439" s="5"/>
      <c r="GX439" s="3"/>
      <c r="GY439" s="34"/>
      <c r="HD439" s="5"/>
      <c r="HE439" s="5"/>
      <c r="HF439" s="3"/>
      <c r="HG439" s="34"/>
      <c r="HL439" s="5"/>
      <c r="HM439" s="5"/>
      <c r="HN439" s="3"/>
      <c r="HO439" s="34"/>
      <c r="HT439" s="5"/>
      <c r="HU439" s="5"/>
      <c r="HV439" s="3"/>
      <c r="HW439" s="34"/>
      <c r="IB439" s="5"/>
      <c r="IC439" s="5"/>
      <c r="ID439" s="3"/>
      <c r="IE439" s="34"/>
      <c r="IJ439" s="5"/>
    </row>
    <row r="440" spans="6:244" s="1" customFormat="1" ht="13.5">
      <c r="F440" s="3"/>
      <c r="G440" s="34"/>
      <c r="L440" s="5"/>
      <c r="M440" s="5"/>
      <c r="N440" s="3"/>
      <c r="O440" s="34"/>
      <c r="T440" s="5"/>
      <c r="U440" s="5"/>
      <c r="V440" s="3"/>
      <c r="W440" s="34"/>
      <c r="AB440" s="5"/>
      <c r="AC440" s="5"/>
      <c r="AD440" s="3"/>
      <c r="AE440" s="34"/>
      <c r="AJ440" s="5"/>
      <c r="AK440" s="5"/>
      <c r="AL440" s="3"/>
      <c r="AM440" s="34"/>
      <c r="AR440" s="5"/>
      <c r="AS440" s="5"/>
      <c r="AT440" s="3"/>
      <c r="AU440" s="34"/>
      <c r="AZ440" s="5"/>
      <c r="BA440" s="5"/>
      <c r="BB440" s="3"/>
      <c r="BC440" s="34"/>
      <c r="BH440" s="5"/>
      <c r="BI440" s="5"/>
      <c r="BJ440" s="3"/>
      <c r="BK440" s="34"/>
      <c r="BP440" s="5"/>
      <c r="BQ440" s="5"/>
      <c r="BR440" s="3"/>
      <c r="BS440" s="34"/>
      <c r="BX440" s="5"/>
      <c r="BY440" s="5"/>
      <c r="BZ440" s="3"/>
      <c r="CA440" s="34"/>
      <c r="CF440" s="5"/>
      <c r="CH440" s="3"/>
      <c r="CI440" s="34"/>
      <c r="CN440" s="5"/>
      <c r="CO440" s="5"/>
      <c r="CP440" s="3"/>
      <c r="CQ440" s="34"/>
      <c r="CV440" s="5"/>
      <c r="CW440" s="5"/>
      <c r="CX440" s="3"/>
      <c r="CY440" s="34"/>
      <c r="DD440" s="5"/>
      <c r="DE440" s="5"/>
      <c r="DF440" s="3"/>
      <c r="DG440" s="34"/>
      <c r="DL440" s="5"/>
      <c r="DM440" s="5"/>
      <c r="DN440" s="3"/>
      <c r="DO440" s="34"/>
      <c r="DT440" s="5"/>
      <c r="DU440" s="5"/>
      <c r="DV440" s="3"/>
      <c r="DW440" s="34"/>
      <c r="EB440" s="5"/>
      <c r="EC440" s="5"/>
      <c r="ED440" s="3"/>
      <c r="EE440" s="34"/>
      <c r="EJ440" s="5"/>
      <c r="EK440" s="5"/>
      <c r="EL440" s="3"/>
      <c r="EM440" s="34"/>
      <c r="ER440" s="5"/>
      <c r="ES440" s="5"/>
      <c r="ET440" s="3"/>
      <c r="EU440" s="34"/>
      <c r="EZ440" s="5"/>
      <c r="FA440" s="5"/>
      <c r="FB440" s="3"/>
      <c r="FC440" s="34"/>
      <c r="FH440" s="5"/>
      <c r="FJ440" s="3"/>
      <c r="FK440" s="34"/>
      <c r="FP440" s="5"/>
      <c r="FQ440" s="5"/>
      <c r="FR440" s="3"/>
      <c r="FS440" s="34"/>
      <c r="FX440" s="5"/>
      <c r="FY440" s="5"/>
      <c r="FZ440" s="3"/>
      <c r="GA440" s="34"/>
      <c r="GF440" s="5"/>
      <c r="GG440" s="5"/>
      <c r="GH440" s="3"/>
      <c r="GI440" s="34"/>
      <c r="GN440" s="5"/>
      <c r="GO440" s="5"/>
      <c r="GP440" s="3"/>
      <c r="GQ440" s="34"/>
      <c r="GV440" s="5"/>
      <c r="GW440" s="5"/>
      <c r="GX440" s="3"/>
      <c r="GY440" s="34"/>
      <c r="HD440" s="5"/>
      <c r="HE440" s="5"/>
      <c r="HF440" s="3"/>
      <c r="HG440" s="34"/>
      <c r="HL440" s="5"/>
      <c r="HM440" s="5"/>
      <c r="HN440" s="3"/>
      <c r="HO440" s="34"/>
      <c r="HT440" s="5"/>
      <c r="HU440" s="5"/>
      <c r="HV440" s="3"/>
      <c r="HW440" s="34"/>
      <c r="IB440" s="5"/>
      <c r="IC440" s="5"/>
      <c r="ID440" s="3"/>
      <c r="IE440" s="34"/>
      <c r="IJ440" s="5"/>
    </row>
    <row r="441" spans="6:244" s="1" customFormat="1" ht="13.5">
      <c r="F441" s="3"/>
      <c r="G441" s="34"/>
      <c r="L441" s="5"/>
      <c r="M441" s="5"/>
      <c r="N441" s="3"/>
      <c r="O441" s="34"/>
      <c r="T441" s="5"/>
      <c r="U441" s="5"/>
      <c r="V441" s="3"/>
      <c r="W441" s="34"/>
      <c r="AB441" s="5"/>
      <c r="AC441" s="5"/>
      <c r="AD441" s="3"/>
      <c r="AE441" s="34"/>
      <c r="AJ441" s="5"/>
      <c r="AK441" s="5"/>
      <c r="AL441" s="3"/>
      <c r="AM441" s="34"/>
      <c r="AR441" s="5"/>
      <c r="AS441" s="5"/>
      <c r="AT441" s="3"/>
      <c r="AU441" s="34"/>
      <c r="AZ441" s="5"/>
      <c r="BA441" s="5"/>
      <c r="BB441" s="3"/>
      <c r="BC441" s="34"/>
      <c r="BH441" s="5"/>
      <c r="BI441" s="5"/>
      <c r="BJ441" s="3"/>
      <c r="BK441" s="34"/>
      <c r="BP441" s="5"/>
      <c r="BQ441" s="5"/>
      <c r="BR441" s="3"/>
      <c r="BS441" s="34"/>
      <c r="BX441" s="5"/>
      <c r="BY441" s="5"/>
      <c r="BZ441" s="3"/>
      <c r="CA441" s="34"/>
      <c r="CF441" s="5"/>
      <c r="CH441" s="3"/>
      <c r="CI441" s="34"/>
      <c r="CN441" s="5"/>
      <c r="CO441" s="5"/>
      <c r="CP441" s="3"/>
      <c r="CQ441" s="34"/>
      <c r="CV441" s="5"/>
      <c r="CW441" s="5"/>
      <c r="CX441" s="3"/>
      <c r="CY441" s="34"/>
      <c r="DD441" s="5"/>
      <c r="DE441" s="5"/>
      <c r="DF441" s="3"/>
      <c r="DG441" s="34"/>
      <c r="DL441" s="5"/>
      <c r="DM441" s="5"/>
      <c r="DN441" s="3"/>
      <c r="DO441" s="34"/>
      <c r="DT441" s="5"/>
      <c r="DU441" s="5"/>
      <c r="DV441" s="3"/>
      <c r="DW441" s="34"/>
      <c r="EB441" s="5"/>
      <c r="EC441" s="5"/>
      <c r="ED441" s="3"/>
      <c r="EE441" s="34"/>
      <c r="EJ441" s="5"/>
      <c r="EK441" s="5"/>
      <c r="EL441" s="3"/>
      <c r="EM441" s="34"/>
      <c r="ER441" s="5"/>
      <c r="ES441" s="5"/>
      <c r="ET441" s="3"/>
      <c r="EU441" s="34"/>
      <c r="EZ441" s="5"/>
      <c r="FA441" s="5"/>
      <c r="FB441" s="3"/>
      <c r="FC441" s="34"/>
      <c r="FH441" s="5"/>
      <c r="FJ441" s="3"/>
      <c r="FK441" s="34"/>
      <c r="FP441" s="5"/>
      <c r="FQ441" s="5"/>
      <c r="FR441" s="3"/>
      <c r="FS441" s="34"/>
      <c r="FX441" s="5"/>
      <c r="FY441" s="5"/>
      <c r="FZ441" s="3"/>
      <c r="GA441" s="34"/>
      <c r="GF441" s="5"/>
      <c r="GG441" s="5"/>
      <c r="GH441" s="3"/>
      <c r="GI441" s="34"/>
      <c r="GN441" s="5"/>
      <c r="GO441" s="5"/>
      <c r="GP441" s="3"/>
      <c r="GQ441" s="34"/>
      <c r="GV441" s="5"/>
      <c r="GW441" s="5"/>
      <c r="GX441" s="3"/>
      <c r="GY441" s="34"/>
      <c r="HD441" s="5"/>
      <c r="HE441" s="5"/>
      <c r="HF441" s="3"/>
      <c r="HG441" s="34"/>
      <c r="HL441" s="5"/>
      <c r="HM441" s="5"/>
      <c r="HN441" s="3"/>
      <c r="HO441" s="34"/>
      <c r="HT441" s="5"/>
      <c r="HU441" s="5"/>
      <c r="HV441" s="3"/>
      <c r="HW441" s="34"/>
      <c r="IB441" s="5"/>
      <c r="IC441" s="5"/>
      <c r="ID441" s="3"/>
      <c r="IE441" s="34"/>
      <c r="IJ441" s="5"/>
    </row>
    <row r="442" spans="6:244" s="1" customFormat="1" ht="13.5">
      <c r="F442" s="3"/>
      <c r="G442" s="34"/>
      <c r="L442" s="5"/>
      <c r="M442" s="5"/>
      <c r="N442" s="3"/>
      <c r="O442" s="34"/>
      <c r="T442" s="5"/>
      <c r="U442" s="5"/>
      <c r="V442" s="3"/>
      <c r="W442" s="34"/>
      <c r="AB442" s="5"/>
      <c r="AC442" s="5"/>
      <c r="AD442" s="3"/>
      <c r="AE442" s="34"/>
      <c r="AJ442" s="5"/>
      <c r="AK442" s="5"/>
      <c r="AL442" s="3"/>
      <c r="AM442" s="34"/>
      <c r="AR442" s="5"/>
      <c r="AS442" s="5"/>
      <c r="AT442" s="3"/>
      <c r="AU442" s="34"/>
      <c r="AZ442" s="5"/>
      <c r="BA442" s="5"/>
      <c r="BB442" s="3"/>
      <c r="BC442" s="34"/>
      <c r="BH442" s="5"/>
      <c r="BI442" s="5"/>
      <c r="BJ442" s="3"/>
      <c r="BK442" s="34"/>
      <c r="BP442" s="5"/>
      <c r="BQ442" s="5"/>
      <c r="BR442" s="3"/>
      <c r="BS442" s="34"/>
      <c r="BX442" s="5"/>
      <c r="BY442" s="5"/>
      <c r="BZ442" s="3"/>
      <c r="CA442" s="34"/>
      <c r="CF442" s="5"/>
      <c r="CH442" s="3"/>
      <c r="CI442" s="34"/>
      <c r="CN442" s="5"/>
      <c r="CO442" s="5"/>
      <c r="CP442" s="3"/>
      <c r="CQ442" s="34"/>
      <c r="CV442" s="5"/>
      <c r="CW442" s="5"/>
      <c r="CX442" s="3"/>
      <c r="CY442" s="34"/>
      <c r="DD442" s="5"/>
      <c r="DE442" s="5"/>
      <c r="DF442" s="3"/>
      <c r="DG442" s="34"/>
      <c r="DL442" s="5"/>
      <c r="DM442" s="5"/>
      <c r="DN442" s="3"/>
      <c r="DO442" s="34"/>
      <c r="DT442" s="5"/>
      <c r="DU442" s="5"/>
      <c r="DV442" s="3"/>
      <c r="DW442" s="34"/>
      <c r="EB442" s="5"/>
      <c r="EC442" s="5"/>
      <c r="ED442" s="3"/>
      <c r="EE442" s="34"/>
      <c r="EJ442" s="5"/>
      <c r="EK442" s="5"/>
      <c r="EL442" s="3"/>
      <c r="EM442" s="34"/>
      <c r="ER442" s="5"/>
      <c r="ES442" s="5"/>
      <c r="ET442" s="3"/>
      <c r="EU442" s="34"/>
      <c r="EZ442" s="5"/>
      <c r="FA442" s="5"/>
      <c r="FB442" s="3"/>
      <c r="FC442" s="34"/>
      <c r="FH442" s="5"/>
      <c r="FJ442" s="3"/>
      <c r="FK442" s="34"/>
      <c r="FP442" s="5"/>
      <c r="FQ442" s="5"/>
      <c r="FR442" s="3"/>
      <c r="FS442" s="34"/>
      <c r="FX442" s="5"/>
      <c r="FY442" s="5"/>
      <c r="FZ442" s="3"/>
      <c r="GA442" s="34"/>
      <c r="GF442" s="5"/>
      <c r="GG442" s="5"/>
      <c r="GH442" s="3"/>
      <c r="GI442" s="34"/>
      <c r="GN442" s="5"/>
      <c r="GO442" s="5"/>
      <c r="GP442" s="3"/>
      <c r="GQ442" s="34"/>
      <c r="GV442" s="5"/>
      <c r="GW442" s="5"/>
      <c r="GX442" s="3"/>
      <c r="GY442" s="34"/>
      <c r="HD442" s="5"/>
      <c r="HE442" s="5"/>
      <c r="HF442" s="3"/>
      <c r="HG442" s="34"/>
      <c r="HL442" s="5"/>
      <c r="HM442" s="5"/>
      <c r="HN442" s="3"/>
      <c r="HO442" s="34"/>
      <c r="HT442" s="5"/>
      <c r="HU442" s="5"/>
      <c r="HV442" s="3"/>
      <c r="HW442" s="34"/>
      <c r="IB442" s="5"/>
      <c r="IC442" s="5"/>
      <c r="ID442" s="3"/>
      <c r="IE442" s="34"/>
      <c r="IJ442" s="5"/>
    </row>
    <row r="443" spans="6:244" s="1" customFormat="1" ht="13.5">
      <c r="F443" s="3"/>
      <c r="G443" s="34"/>
      <c r="L443" s="5"/>
      <c r="M443" s="5"/>
      <c r="N443" s="3"/>
      <c r="O443" s="34"/>
      <c r="T443" s="5"/>
      <c r="U443" s="5"/>
      <c r="V443" s="3"/>
      <c r="W443" s="34"/>
      <c r="AB443" s="5"/>
      <c r="AC443" s="5"/>
      <c r="AD443" s="3"/>
      <c r="AE443" s="34"/>
      <c r="AJ443" s="5"/>
      <c r="AK443" s="5"/>
      <c r="AL443" s="3"/>
      <c r="AM443" s="34"/>
      <c r="AR443" s="5"/>
      <c r="AS443" s="5"/>
      <c r="AT443" s="3"/>
      <c r="AU443" s="34"/>
      <c r="AZ443" s="5"/>
      <c r="BA443" s="5"/>
      <c r="BB443" s="3"/>
      <c r="BC443" s="34"/>
      <c r="BH443" s="5"/>
      <c r="BI443" s="5"/>
      <c r="BJ443" s="3"/>
      <c r="BK443" s="34"/>
      <c r="BP443" s="5"/>
      <c r="BQ443" s="5"/>
      <c r="BR443" s="3"/>
      <c r="BS443" s="34"/>
      <c r="BX443" s="5"/>
      <c r="BY443" s="5"/>
      <c r="BZ443" s="3"/>
      <c r="CA443" s="34"/>
      <c r="CF443" s="5"/>
      <c r="CH443" s="3"/>
      <c r="CI443" s="34"/>
      <c r="CN443" s="5"/>
      <c r="CO443" s="5"/>
      <c r="CP443" s="3"/>
      <c r="CQ443" s="34"/>
      <c r="CV443" s="5"/>
      <c r="CW443" s="5"/>
      <c r="CX443" s="3"/>
      <c r="CY443" s="34"/>
      <c r="DD443" s="5"/>
      <c r="DE443" s="5"/>
      <c r="DF443" s="3"/>
      <c r="DG443" s="34"/>
      <c r="DL443" s="5"/>
      <c r="DM443" s="5"/>
      <c r="DN443" s="3"/>
      <c r="DO443" s="34"/>
      <c r="DT443" s="5"/>
      <c r="DU443" s="5"/>
      <c r="DV443" s="3"/>
      <c r="DW443" s="34"/>
      <c r="EB443" s="5"/>
      <c r="EC443" s="5"/>
      <c r="ED443" s="3"/>
      <c r="EE443" s="34"/>
      <c r="EJ443" s="5"/>
      <c r="EK443" s="5"/>
      <c r="EL443" s="3"/>
      <c r="EM443" s="34"/>
      <c r="ER443" s="5"/>
      <c r="ES443" s="5"/>
      <c r="ET443" s="3"/>
      <c r="EU443" s="34"/>
      <c r="EZ443" s="5"/>
      <c r="FA443" s="5"/>
      <c r="FB443" s="3"/>
      <c r="FC443" s="34"/>
      <c r="FH443" s="5"/>
      <c r="FJ443" s="3"/>
      <c r="FK443" s="34"/>
      <c r="FP443" s="5"/>
      <c r="FQ443" s="5"/>
      <c r="FR443" s="3"/>
      <c r="FS443" s="34"/>
      <c r="FX443" s="5"/>
      <c r="FY443" s="5"/>
      <c r="FZ443" s="3"/>
      <c r="GA443" s="34"/>
      <c r="GF443" s="5"/>
      <c r="GG443" s="5"/>
      <c r="GH443" s="3"/>
      <c r="GI443" s="34"/>
      <c r="GN443" s="5"/>
      <c r="GO443" s="5"/>
      <c r="GP443" s="3"/>
      <c r="GQ443" s="34"/>
      <c r="GV443" s="5"/>
      <c r="GW443" s="5"/>
      <c r="GX443" s="3"/>
      <c r="GY443" s="34"/>
      <c r="HD443" s="5"/>
      <c r="HE443" s="5"/>
      <c r="HF443" s="3"/>
      <c r="HG443" s="34"/>
      <c r="HL443" s="5"/>
      <c r="HM443" s="5"/>
      <c r="HN443" s="3"/>
      <c r="HO443" s="34"/>
      <c r="HT443" s="5"/>
      <c r="HU443" s="5"/>
      <c r="HV443" s="3"/>
      <c r="HW443" s="34"/>
      <c r="IB443" s="5"/>
      <c r="IC443" s="5"/>
      <c r="ID443" s="3"/>
      <c r="IE443" s="34"/>
      <c r="IJ443" s="5"/>
    </row>
    <row r="444" spans="6:244" s="1" customFormat="1" ht="13.5">
      <c r="F444" s="3"/>
      <c r="G444" s="34"/>
      <c r="L444" s="5"/>
      <c r="M444" s="5"/>
      <c r="N444" s="3"/>
      <c r="O444" s="34"/>
      <c r="T444" s="5"/>
      <c r="U444" s="5"/>
      <c r="V444" s="3"/>
      <c r="W444" s="34"/>
      <c r="AB444" s="5"/>
      <c r="AC444" s="5"/>
      <c r="AD444" s="3"/>
      <c r="AE444" s="34"/>
      <c r="AJ444" s="5"/>
      <c r="AK444" s="5"/>
      <c r="AL444" s="3"/>
      <c r="AM444" s="34"/>
      <c r="AR444" s="5"/>
      <c r="AS444" s="5"/>
      <c r="AT444" s="3"/>
      <c r="AU444" s="34"/>
      <c r="AZ444" s="5"/>
      <c r="BA444" s="5"/>
      <c r="BB444" s="3"/>
      <c r="BC444" s="34"/>
      <c r="BH444" s="5"/>
      <c r="BI444" s="5"/>
      <c r="BJ444" s="3"/>
      <c r="BK444" s="34"/>
      <c r="BP444" s="5"/>
      <c r="BQ444" s="5"/>
      <c r="BR444" s="3"/>
      <c r="BS444" s="34"/>
      <c r="BX444" s="5"/>
      <c r="BY444" s="5"/>
      <c r="BZ444" s="3"/>
      <c r="CA444" s="34"/>
      <c r="CF444" s="5"/>
      <c r="CH444" s="3"/>
      <c r="CI444" s="34"/>
      <c r="CN444" s="5"/>
      <c r="CO444" s="5"/>
      <c r="CP444" s="3"/>
      <c r="CQ444" s="34"/>
      <c r="CV444" s="5"/>
      <c r="CW444" s="5"/>
      <c r="CX444" s="3"/>
      <c r="CY444" s="34"/>
      <c r="DD444" s="5"/>
      <c r="DE444" s="5"/>
      <c r="DF444" s="3"/>
      <c r="DG444" s="34"/>
      <c r="DL444" s="5"/>
      <c r="DM444" s="5"/>
      <c r="DN444" s="3"/>
      <c r="DO444" s="34"/>
      <c r="DT444" s="5"/>
      <c r="DU444" s="5"/>
      <c r="DV444" s="3"/>
      <c r="DW444" s="34"/>
      <c r="EB444" s="5"/>
      <c r="EC444" s="5"/>
      <c r="ED444" s="3"/>
      <c r="EE444" s="34"/>
      <c r="EJ444" s="5"/>
      <c r="EK444" s="5"/>
      <c r="EL444" s="3"/>
      <c r="EM444" s="34"/>
      <c r="ER444" s="5"/>
      <c r="ES444" s="5"/>
      <c r="ET444" s="3"/>
      <c r="EU444" s="34"/>
      <c r="EZ444" s="5"/>
      <c r="FA444" s="5"/>
      <c r="FB444" s="3"/>
      <c r="FC444" s="34"/>
      <c r="FH444" s="5"/>
      <c r="FJ444" s="3"/>
      <c r="FK444" s="34"/>
      <c r="FP444" s="5"/>
      <c r="FQ444" s="5"/>
      <c r="FR444" s="3"/>
      <c r="FS444" s="34"/>
      <c r="FX444" s="5"/>
      <c r="FY444" s="5"/>
      <c r="FZ444" s="3"/>
      <c r="GA444" s="34"/>
      <c r="GF444" s="5"/>
      <c r="GG444" s="5"/>
      <c r="GH444" s="3"/>
      <c r="GI444" s="34"/>
      <c r="GN444" s="5"/>
      <c r="GO444" s="5"/>
      <c r="GP444" s="3"/>
      <c r="GQ444" s="34"/>
      <c r="GV444" s="5"/>
      <c r="GW444" s="5"/>
      <c r="GX444" s="3"/>
      <c r="GY444" s="34"/>
      <c r="HD444" s="5"/>
      <c r="HE444" s="5"/>
      <c r="HF444" s="3"/>
      <c r="HG444" s="34"/>
      <c r="HL444" s="5"/>
      <c r="HM444" s="5"/>
      <c r="HN444" s="3"/>
      <c r="HO444" s="34"/>
      <c r="HT444" s="5"/>
      <c r="HU444" s="5"/>
      <c r="HV444" s="3"/>
      <c r="HW444" s="34"/>
      <c r="IB444" s="5"/>
      <c r="IC444" s="5"/>
      <c r="ID444" s="3"/>
      <c r="IE444" s="34"/>
      <c r="IJ444" s="5"/>
    </row>
    <row r="445" spans="6:244" s="1" customFormat="1" ht="13.5">
      <c r="F445" s="3"/>
      <c r="G445" s="34"/>
      <c r="L445" s="5"/>
      <c r="M445" s="5"/>
      <c r="N445" s="3"/>
      <c r="O445" s="34"/>
      <c r="T445" s="5"/>
      <c r="U445" s="5"/>
      <c r="V445" s="3"/>
      <c r="W445" s="34"/>
      <c r="AB445" s="5"/>
      <c r="AC445" s="5"/>
      <c r="AD445" s="3"/>
      <c r="AE445" s="34"/>
      <c r="AJ445" s="5"/>
      <c r="AK445" s="5"/>
      <c r="AL445" s="3"/>
      <c r="AM445" s="34"/>
      <c r="AR445" s="5"/>
      <c r="AS445" s="5"/>
      <c r="AT445" s="3"/>
      <c r="AU445" s="34"/>
      <c r="AZ445" s="5"/>
      <c r="BA445" s="5"/>
      <c r="BB445" s="3"/>
      <c r="BC445" s="34"/>
      <c r="BH445" s="5"/>
      <c r="BI445" s="5"/>
      <c r="BJ445" s="3"/>
      <c r="BK445" s="34"/>
      <c r="BP445" s="5"/>
      <c r="BQ445" s="5"/>
      <c r="BR445" s="3"/>
      <c r="BS445" s="34"/>
      <c r="BX445" s="5"/>
      <c r="BY445" s="5"/>
      <c r="BZ445" s="3"/>
      <c r="CA445" s="34"/>
      <c r="CF445" s="5"/>
      <c r="CH445" s="3"/>
      <c r="CI445" s="34"/>
      <c r="CN445" s="5"/>
      <c r="CO445" s="5"/>
      <c r="CP445" s="3"/>
      <c r="CQ445" s="34"/>
      <c r="CV445" s="5"/>
      <c r="CW445" s="5"/>
      <c r="CX445" s="3"/>
      <c r="CY445" s="34"/>
      <c r="DD445" s="5"/>
      <c r="DE445" s="5"/>
      <c r="DF445" s="3"/>
      <c r="DG445" s="34"/>
      <c r="DL445" s="5"/>
      <c r="DM445" s="5"/>
      <c r="DN445" s="3"/>
      <c r="DO445" s="34"/>
      <c r="DT445" s="5"/>
      <c r="DU445" s="5"/>
      <c r="DV445" s="3"/>
      <c r="DW445" s="34"/>
      <c r="EB445" s="5"/>
      <c r="EC445" s="5"/>
      <c r="ED445" s="3"/>
      <c r="EE445" s="34"/>
      <c r="EJ445" s="5"/>
      <c r="EK445" s="5"/>
      <c r="EL445" s="3"/>
      <c r="EM445" s="34"/>
      <c r="ER445" s="5"/>
      <c r="ES445" s="5"/>
      <c r="ET445" s="3"/>
      <c r="EU445" s="34"/>
      <c r="EZ445" s="5"/>
      <c r="FA445" s="5"/>
      <c r="FB445" s="3"/>
      <c r="FC445" s="34"/>
      <c r="FH445" s="5"/>
      <c r="FJ445" s="3"/>
      <c r="FK445" s="34"/>
      <c r="FP445" s="5"/>
      <c r="FQ445" s="5"/>
      <c r="FR445" s="3"/>
      <c r="FS445" s="34"/>
      <c r="FX445" s="5"/>
      <c r="FY445" s="5"/>
      <c r="FZ445" s="3"/>
      <c r="GA445" s="34"/>
      <c r="GF445" s="5"/>
      <c r="GG445" s="5"/>
      <c r="GH445" s="3"/>
      <c r="GI445" s="34"/>
      <c r="GN445" s="5"/>
      <c r="GO445" s="5"/>
      <c r="GP445" s="3"/>
      <c r="GQ445" s="34"/>
      <c r="GV445" s="5"/>
      <c r="GW445" s="5"/>
      <c r="GX445" s="3"/>
      <c r="GY445" s="34"/>
      <c r="HD445" s="5"/>
      <c r="HE445" s="5"/>
      <c r="HF445" s="3"/>
      <c r="HG445" s="34"/>
      <c r="HL445" s="5"/>
      <c r="HM445" s="5"/>
      <c r="HN445" s="3"/>
      <c r="HO445" s="34"/>
      <c r="HT445" s="5"/>
      <c r="HU445" s="5"/>
      <c r="HV445" s="3"/>
      <c r="HW445" s="34"/>
      <c r="IB445" s="5"/>
      <c r="IC445" s="5"/>
      <c r="ID445" s="3"/>
      <c r="IE445" s="34"/>
      <c r="IJ445" s="5"/>
    </row>
    <row r="446" spans="6:244" s="1" customFormat="1" ht="13.5">
      <c r="F446" s="3"/>
      <c r="G446" s="34"/>
      <c r="L446" s="5"/>
      <c r="M446" s="5"/>
      <c r="N446" s="3"/>
      <c r="O446" s="34"/>
      <c r="T446" s="5"/>
      <c r="U446" s="5"/>
      <c r="V446" s="3"/>
      <c r="W446" s="34"/>
      <c r="AB446" s="5"/>
      <c r="AC446" s="5"/>
      <c r="AD446" s="3"/>
      <c r="AE446" s="34"/>
      <c r="AJ446" s="5"/>
      <c r="AK446" s="5"/>
      <c r="AL446" s="3"/>
      <c r="AM446" s="34"/>
      <c r="AR446" s="5"/>
      <c r="AS446" s="5"/>
      <c r="AT446" s="3"/>
      <c r="AU446" s="34"/>
      <c r="AZ446" s="5"/>
      <c r="BA446" s="5"/>
      <c r="BB446" s="3"/>
      <c r="BC446" s="34"/>
      <c r="BH446" s="5"/>
      <c r="BI446" s="5"/>
      <c r="BJ446" s="3"/>
      <c r="BK446" s="34"/>
      <c r="BP446" s="5"/>
      <c r="BQ446" s="5"/>
      <c r="BR446" s="3"/>
      <c r="BS446" s="34"/>
      <c r="BX446" s="5"/>
      <c r="BY446" s="5"/>
      <c r="BZ446" s="3"/>
      <c r="CA446" s="34"/>
      <c r="CF446" s="5"/>
      <c r="CH446" s="3"/>
      <c r="CI446" s="34"/>
      <c r="CN446" s="5"/>
      <c r="CO446" s="5"/>
      <c r="CP446" s="3"/>
      <c r="CQ446" s="34"/>
      <c r="CV446" s="5"/>
      <c r="CW446" s="5"/>
      <c r="CX446" s="3"/>
      <c r="CY446" s="34"/>
      <c r="DD446" s="5"/>
      <c r="DE446" s="5"/>
      <c r="DF446" s="3"/>
      <c r="DG446" s="34"/>
      <c r="DL446" s="5"/>
      <c r="DM446" s="5"/>
      <c r="DN446" s="3"/>
      <c r="DO446" s="34"/>
      <c r="DT446" s="5"/>
      <c r="DU446" s="5"/>
      <c r="DV446" s="3"/>
      <c r="DW446" s="34"/>
      <c r="EB446" s="5"/>
      <c r="EC446" s="5"/>
      <c r="ED446" s="3"/>
      <c r="EE446" s="34"/>
      <c r="EJ446" s="5"/>
      <c r="EK446" s="5"/>
      <c r="EL446" s="3"/>
      <c r="EM446" s="34"/>
      <c r="ER446" s="5"/>
      <c r="ES446" s="5"/>
      <c r="ET446" s="3"/>
      <c r="EU446" s="34"/>
      <c r="EZ446" s="5"/>
      <c r="FA446" s="5"/>
      <c r="FB446" s="3"/>
      <c r="FC446" s="34"/>
      <c r="FH446" s="5"/>
      <c r="FJ446" s="3"/>
      <c r="FK446" s="34"/>
      <c r="FP446" s="5"/>
      <c r="FQ446" s="5"/>
      <c r="FR446" s="3"/>
      <c r="FS446" s="34"/>
      <c r="FX446" s="5"/>
      <c r="FY446" s="5"/>
      <c r="FZ446" s="3"/>
      <c r="GA446" s="34"/>
      <c r="GF446" s="5"/>
      <c r="GG446" s="5"/>
      <c r="GH446" s="3"/>
      <c r="GI446" s="34"/>
      <c r="GN446" s="5"/>
      <c r="GO446" s="5"/>
      <c r="GP446" s="3"/>
      <c r="GQ446" s="34"/>
      <c r="GV446" s="5"/>
      <c r="GW446" s="5"/>
      <c r="GX446" s="3"/>
      <c r="GY446" s="34"/>
      <c r="HD446" s="5"/>
      <c r="HE446" s="5"/>
      <c r="HF446" s="3"/>
      <c r="HG446" s="34"/>
      <c r="HL446" s="5"/>
      <c r="HM446" s="5"/>
      <c r="HN446" s="3"/>
      <c r="HO446" s="34"/>
      <c r="HT446" s="5"/>
      <c r="HU446" s="5"/>
      <c r="HV446" s="3"/>
      <c r="HW446" s="34"/>
      <c r="IB446" s="5"/>
      <c r="IC446" s="5"/>
      <c r="ID446" s="3"/>
      <c r="IE446" s="34"/>
      <c r="IJ446" s="5"/>
    </row>
    <row r="447" spans="6:244" s="1" customFormat="1" ht="13.5">
      <c r="F447" s="3"/>
      <c r="G447" s="34"/>
      <c r="L447" s="5"/>
      <c r="M447" s="5"/>
      <c r="N447" s="3"/>
      <c r="O447" s="34"/>
      <c r="T447" s="5"/>
      <c r="U447" s="5"/>
      <c r="V447" s="3"/>
      <c r="W447" s="34"/>
      <c r="AB447" s="5"/>
      <c r="AC447" s="5"/>
      <c r="AD447" s="3"/>
      <c r="AE447" s="34"/>
      <c r="AJ447" s="5"/>
      <c r="AK447" s="5"/>
      <c r="AL447" s="3"/>
      <c r="AM447" s="34"/>
      <c r="AR447" s="5"/>
      <c r="AS447" s="5"/>
      <c r="AT447" s="3"/>
      <c r="AU447" s="34"/>
      <c r="AZ447" s="5"/>
      <c r="BA447" s="5"/>
      <c r="BB447" s="3"/>
      <c r="BC447" s="34"/>
      <c r="BH447" s="5"/>
      <c r="BI447" s="5"/>
      <c r="BJ447" s="3"/>
      <c r="BK447" s="34"/>
      <c r="BP447" s="5"/>
      <c r="BQ447" s="5"/>
      <c r="BR447" s="3"/>
      <c r="BS447" s="34"/>
      <c r="BX447" s="5"/>
      <c r="BY447" s="5"/>
      <c r="BZ447" s="3"/>
      <c r="CA447" s="34"/>
      <c r="CF447" s="5"/>
      <c r="CH447" s="3"/>
      <c r="CI447" s="34"/>
      <c r="CN447" s="5"/>
      <c r="CO447" s="5"/>
      <c r="CP447" s="3"/>
      <c r="CQ447" s="34"/>
      <c r="CV447" s="5"/>
      <c r="CW447" s="5"/>
      <c r="CX447" s="3"/>
      <c r="CY447" s="34"/>
      <c r="DD447" s="5"/>
      <c r="DE447" s="5"/>
      <c r="DF447" s="3"/>
      <c r="DG447" s="34"/>
      <c r="DL447" s="5"/>
      <c r="DM447" s="5"/>
      <c r="DN447" s="3"/>
      <c r="DO447" s="34"/>
      <c r="DT447" s="5"/>
      <c r="DU447" s="5"/>
      <c r="DV447" s="3"/>
      <c r="DW447" s="34"/>
      <c r="EB447" s="5"/>
      <c r="EC447" s="5"/>
      <c r="ED447" s="3"/>
      <c r="EE447" s="34"/>
      <c r="EJ447" s="5"/>
      <c r="EK447" s="5"/>
      <c r="EL447" s="3"/>
      <c r="EM447" s="34"/>
      <c r="ER447" s="5"/>
      <c r="ES447" s="5"/>
      <c r="ET447" s="3"/>
      <c r="EU447" s="34"/>
      <c r="EZ447" s="5"/>
      <c r="FA447" s="5"/>
      <c r="FB447" s="3"/>
      <c r="FC447" s="34"/>
      <c r="FH447" s="5"/>
      <c r="FJ447" s="3"/>
      <c r="FK447" s="34"/>
      <c r="FP447" s="5"/>
      <c r="FQ447" s="5"/>
      <c r="FR447" s="3"/>
      <c r="FS447" s="34"/>
      <c r="FX447" s="5"/>
      <c r="FY447" s="5"/>
      <c r="FZ447" s="3"/>
      <c r="GA447" s="34"/>
      <c r="GF447" s="5"/>
      <c r="GG447" s="5"/>
      <c r="GH447" s="3"/>
      <c r="GI447" s="34"/>
      <c r="GN447" s="5"/>
      <c r="GO447" s="5"/>
      <c r="GP447" s="3"/>
      <c r="GQ447" s="34"/>
      <c r="GV447" s="5"/>
      <c r="GW447" s="5"/>
      <c r="GX447" s="3"/>
      <c r="GY447" s="34"/>
      <c r="HD447" s="5"/>
      <c r="HE447" s="5"/>
      <c r="HF447" s="3"/>
      <c r="HG447" s="34"/>
      <c r="HL447" s="5"/>
      <c r="HM447" s="5"/>
      <c r="HN447" s="3"/>
      <c r="HO447" s="34"/>
      <c r="HT447" s="5"/>
      <c r="HU447" s="5"/>
      <c r="HV447" s="3"/>
      <c r="HW447" s="34"/>
      <c r="IB447" s="5"/>
      <c r="IC447" s="5"/>
      <c r="ID447" s="3"/>
      <c r="IE447" s="34"/>
      <c r="IJ447" s="5"/>
    </row>
    <row r="448" spans="6:244" s="1" customFormat="1" ht="13.5">
      <c r="F448" s="3"/>
      <c r="G448" s="34"/>
      <c r="L448" s="5"/>
      <c r="M448" s="5"/>
      <c r="N448" s="3"/>
      <c r="O448" s="34"/>
      <c r="T448" s="5"/>
      <c r="U448" s="5"/>
      <c r="V448" s="3"/>
      <c r="W448" s="34"/>
      <c r="AB448" s="5"/>
      <c r="AC448" s="5"/>
      <c r="AD448" s="3"/>
      <c r="AE448" s="34"/>
      <c r="AJ448" s="5"/>
      <c r="AK448" s="5"/>
      <c r="AL448" s="3"/>
      <c r="AM448" s="34"/>
      <c r="AR448" s="5"/>
      <c r="AS448" s="5"/>
      <c r="AT448" s="3"/>
      <c r="AU448" s="34"/>
      <c r="AZ448" s="5"/>
      <c r="BA448" s="5"/>
      <c r="BB448" s="3"/>
      <c r="BC448" s="34"/>
      <c r="BH448" s="5"/>
      <c r="BI448" s="5"/>
      <c r="BJ448" s="3"/>
      <c r="BK448" s="34"/>
      <c r="BP448" s="5"/>
      <c r="BQ448" s="5"/>
      <c r="BR448" s="3"/>
      <c r="BS448" s="34"/>
      <c r="BX448" s="5"/>
      <c r="BY448" s="5"/>
      <c r="BZ448" s="3"/>
      <c r="CA448" s="34"/>
      <c r="CF448" s="5"/>
      <c r="CH448" s="3"/>
      <c r="CI448" s="34"/>
      <c r="CN448" s="5"/>
      <c r="CO448" s="5"/>
      <c r="CP448" s="3"/>
      <c r="CQ448" s="34"/>
      <c r="CV448" s="5"/>
      <c r="CW448" s="5"/>
      <c r="CX448" s="3"/>
      <c r="CY448" s="34"/>
      <c r="DD448" s="5"/>
      <c r="DE448" s="5"/>
      <c r="DF448" s="3"/>
      <c r="DG448" s="34"/>
      <c r="DL448" s="5"/>
      <c r="DM448" s="5"/>
      <c r="DN448" s="3"/>
      <c r="DO448" s="34"/>
      <c r="DT448" s="5"/>
      <c r="DU448" s="5"/>
      <c r="DV448" s="3"/>
      <c r="DW448" s="34"/>
      <c r="EB448" s="5"/>
      <c r="EC448" s="5"/>
      <c r="ED448" s="3"/>
      <c r="EE448" s="34"/>
      <c r="EJ448" s="5"/>
      <c r="EK448" s="5"/>
      <c r="EL448" s="3"/>
      <c r="EM448" s="34"/>
      <c r="ER448" s="5"/>
      <c r="ES448" s="5"/>
      <c r="ET448" s="3"/>
      <c r="EU448" s="34"/>
      <c r="EZ448" s="5"/>
      <c r="FA448" s="5"/>
      <c r="FB448" s="3"/>
      <c r="FC448" s="34"/>
      <c r="FH448" s="5"/>
      <c r="FJ448" s="3"/>
      <c r="FK448" s="34"/>
      <c r="FP448" s="5"/>
      <c r="FQ448" s="5"/>
      <c r="FR448" s="3"/>
      <c r="FS448" s="34"/>
      <c r="FX448" s="5"/>
      <c r="FY448" s="5"/>
      <c r="FZ448" s="3"/>
      <c r="GA448" s="34"/>
      <c r="GF448" s="5"/>
      <c r="GG448" s="5"/>
      <c r="GH448" s="3"/>
      <c r="GI448" s="34"/>
      <c r="GN448" s="5"/>
      <c r="GO448" s="5"/>
      <c r="GP448" s="3"/>
      <c r="GQ448" s="34"/>
      <c r="GV448" s="5"/>
      <c r="GW448" s="5"/>
      <c r="GX448" s="3"/>
      <c r="GY448" s="34"/>
      <c r="HD448" s="5"/>
      <c r="HE448" s="5"/>
      <c r="HF448" s="3"/>
      <c r="HG448" s="34"/>
      <c r="HL448" s="5"/>
      <c r="HM448" s="5"/>
      <c r="HN448" s="3"/>
      <c r="HO448" s="34"/>
      <c r="HT448" s="5"/>
      <c r="HU448" s="5"/>
      <c r="HV448" s="3"/>
      <c r="HW448" s="34"/>
      <c r="IB448" s="5"/>
      <c r="IC448" s="5"/>
      <c r="ID448" s="3"/>
      <c r="IE448" s="34"/>
      <c r="IJ448" s="5"/>
    </row>
    <row r="449" spans="6:244" s="1" customFormat="1" ht="13.5">
      <c r="F449" s="3"/>
      <c r="G449" s="34"/>
      <c r="L449" s="5"/>
      <c r="M449" s="5"/>
      <c r="N449" s="3"/>
      <c r="O449" s="34"/>
      <c r="T449" s="5"/>
      <c r="U449" s="5"/>
      <c r="V449" s="3"/>
      <c r="W449" s="34"/>
      <c r="AB449" s="5"/>
      <c r="AC449" s="5"/>
      <c r="AD449" s="3"/>
      <c r="AE449" s="34"/>
      <c r="AJ449" s="5"/>
      <c r="AK449" s="5"/>
      <c r="AL449" s="3"/>
      <c r="AM449" s="34"/>
      <c r="AR449" s="5"/>
      <c r="AS449" s="5"/>
      <c r="AT449" s="3"/>
      <c r="AU449" s="34"/>
      <c r="AZ449" s="5"/>
      <c r="BA449" s="5"/>
      <c r="BB449" s="3"/>
      <c r="BC449" s="34"/>
      <c r="BH449" s="5"/>
      <c r="BI449" s="5"/>
      <c r="BJ449" s="3"/>
      <c r="BK449" s="34"/>
      <c r="BP449" s="5"/>
      <c r="BQ449" s="5"/>
      <c r="BR449" s="3"/>
      <c r="BS449" s="34"/>
      <c r="BX449" s="5"/>
      <c r="BY449" s="5"/>
      <c r="BZ449" s="3"/>
      <c r="CA449" s="34"/>
      <c r="CF449" s="5"/>
      <c r="CH449" s="3"/>
      <c r="CI449" s="34"/>
      <c r="CN449" s="5"/>
      <c r="CO449" s="5"/>
      <c r="CP449" s="3"/>
      <c r="CQ449" s="34"/>
      <c r="CV449" s="5"/>
      <c r="CW449" s="5"/>
      <c r="CX449" s="3"/>
      <c r="CY449" s="34"/>
      <c r="DD449" s="5"/>
      <c r="DE449" s="5"/>
      <c r="DF449" s="3"/>
      <c r="DG449" s="34"/>
      <c r="DL449" s="5"/>
      <c r="DM449" s="5"/>
      <c r="DN449" s="3"/>
      <c r="DO449" s="34"/>
      <c r="DT449" s="5"/>
      <c r="DU449" s="5"/>
      <c r="DV449" s="3"/>
      <c r="DW449" s="34"/>
      <c r="EB449" s="5"/>
      <c r="EC449" s="5"/>
      <c r="ED449" s="3"/>
      <c r="EE449" s="34"/>
      <c r="EJ449" s="5"/>
      <c r="EK449" s="5"/>
      <c r="EL449" s="3"/>
      <c r="EM449" s="34"/>
      <c r="ER449" s="5"/>
      <c r="ES449" s="5"/>
      <c r="ET449" s="3"/>
      <c r="EU449" s="34"/>
      <c r="EZ449" s="5"/>
      <c r="FA449" s="5"/>
      <c r="FB449" s="3"/>
      <c r="FC449" s="34"/>
      <c r="FH449" s="5"/>
      <c r="FJ449" s="3"/>
      <c r="FK449" s="34"/>
      <c r="FP449" s="5"/>
      <c r="FQ449" s="5"/>
      <c r="FR449" s="3"/>
      <c r="FS449" s="34"/>
      <c r="FX449" s="5"/>
      <c r="FY449" s="5"/>
      <c r="FZ449" s="3"/>
      <c r="GA449" s="34"/>
      <c r="GF449" s="5"/>
      <c r="GG449" s="5"/>
      <c r="GH449" s="3"/>
      <c r="GI449" s="34"/>
      <c r="GN449" s="5"/>
      <c r="GO449" s="5"/>
      <c r="GP449" s="3"/>
      <c r="GQ449" s="34"/>
      <c r="GV449" s="5"/>
      <c r="GW449" s="5"/>
      <c r="GX449" s="3"/>
      <c r="GY449" s="34"/>
      <c r="HD449" s="5"/>
      <c r="HE449" s="5"/>
      <c r="HF449" s="3"/>
      <c r="HG449" s="34"/>
      <c r="HL449" s="5"/>
      <c r="HM449" s="5"/>
      <c r="HN449" s="3"/>
      <c r="HO449" s="34"/>
      <c r="HT449" s="5"/>
      <c r="HU449" s="5"/>
      <c r="HV449" s="3"/>
      <c r="HW449" s="34"/>
      <c r="IB449" s="5"/>
      <c r="IC449" s="5"/>
      <c r="ID449" s="3"/>
      <c r="IE449" s="34"/>
      <c r="IJ449" s="5"/>
    </row>
    <row r="450" spans="6:244" s="1" customFormat="1" ht="13.5">
      <c r="F450" s="3"/>
      <c r="G450" s="34"/>
      <c r="L450" s="5"/>
      <c r="M450" s="5"/>
      <c r="N450" s="3"/>
      <c r="O450" s="34"/>
      <c r="T450" s="5"/>
      <c r="U450" s="5"/>
      <c r="V450" s="3"/>
      <c r="W450" s="34"/>
      <c r="AB450" s="5"/>
      <c r="AC450" s="5"/>
      <c r="AD450" s="3"/>
      <c r="AE450" s="34"/>
      <c r="AJ450" s="5"/>
      <c r="AK450" s="5"/>
      <c r="AL450" s="3"/>
      <c r="AM450" s="34"/>
      <c r="AR450" s="5"/>
      <c r="AS450" s="5"/>
      <c r="AT450" s="3"/>
      <c r="AU450" s="34"/>
      <c r="AZ450" s="5"/>
      <c r="BA450" s="5"/>
      <c r="BB450" s="3"/>
      <c r="BC450" s="34"/>
      <c r="BH450" s="5"/>
      <c r="BI450" s="5"/>
      <c r="BJ450" s="3"/>
      <c r="BK450" s="34"/>
      <c r="BP450" s="5"/>
      <c r="BQ450" s="5"/>
      <c r="BR450" s="3"/>
      <c r="BS450" s="34"/>
      <c r="BX450" s="5"/>
      <c r="BY450" s="5"/>
      <c r="BZ450" s="3"/>
      <c r="CA450" s="34"/>
      <c r="CF450" s="5"/>
      <c r="CH450" s="3"/>
      <c r="CI450" s="34"/>
      <c r="CN450" s="5"/>
      <c r="CO450" s="5"/>
      <c r="CP450" s="3"/>
      <c r="CQ450" s="34"/>
      <c r="CV450" s="5"/>
      <c r="CW450" s="5"/>
      <c r="CX450" s="3"/>
      <c r="CY450" s="34"/>
      <c r="DD450" s="5"/>
      <c r="DE450" s="5"/>
      <c r="DF450" s="3"/>
      <c r="DG450" s="34"/>
      <c r="DL450" s="5"/>
      <c r="DM450" s="5"/>
      <c r="DN450" s="3"/>
      <c r="DO450" s="34"/>
      <c r="DT450" s="5"/>
      <c r="DU450" s="5"/>
      <c r="DV450" s="3"/>
      <c r="DW450" s="34"/>
      <c r="EB450" s="5"/>
      <c r="EC450" s="5"/>
      <c r="ED450" s="3"/>
      <c r="EE450" s="34"/>
      <c r="EJ450" s="5"/>
      <c r="EK450" s="5"/>
      <c r="EL450" s="3"/>
      <c r="EM450" s="34"/>
      <c r="ER450" s="5"/>
      <c r="ES450" s="5"/>
      <c r="ET450" s="3"/>
      <c r="EU450" s="34"/>
      <c r="EZ450" s="5"/>
      <c r="FA450" s="5"/>
      <c r="FB450" s="3"/>
      <c r="FC450" s="34"/>
      <c r="FH450" s="5"/>
      <c r="FJ450" s="3"/>
      <c r="FK450" s="34"/>
      <c r="FP450" s="5"/>
      <c r="FQ450" s="5"/>
      <c r="FR450" s="3"/>
      <c r="FS450" s="34"/>
      <c r="FX450" s="5"/>
      <c r="FY450" s="5"/>
      <c r="FZ450" s="3"/>
      <c r="GA450" s="34"/>
      <c r="GF450" s="5"/>
      <c r="GG450" s="5"/>
      <c r="GH450" s="3"/>
      <c r="GI450" s="34"/>
      <c r="GN450" s="5"/>
      <c r="GO450" s="5"/>
      <c r="GP450" s="3"/>
      <c r="GQ450" s="34"/>
      <c r="GV450" s="5"/>
      <c r="GW450" s="5"/>
      <c r="GX450" s="3"/>
      <c r="GY450" s="34"/>
      <c r="HD450" s="5"/>
      <c r="HE450" s="5"/>
      <c r="HF450" s="3"/>
      <c r="HG450" s="34"/>
      <c r="HL450" s="5"/>
      <c r="HM450" s="5"/>
      <c r="HN450" s="3"/>
      <c r="HO450" s="34"/>
      <c r="HT450" s="5"/>
      <c r="HU450" s="5"/>
      <c r="HV450" s="3"/>
      <c r="HW450" s="34"/>
      <c r="IB450" s="5"/>
      <c r="IC450" s="5"/>
      <c r="ID450" s="3"/>
      <c r="IE450" s="34"/>
      <c r="IJ450" s="5"/>
    </row>
    <row r="451" spans="6:244" s="1" customFormat="1" ht="13.5">
      <c r="F451" s="3"/>
      <c r="G451" s="34"/>
      <c r="L451" s="5"/>
      <c r="M451" s="5"/>
      <c r="N451" s="3"/>
      <c r="O451" s="34"/>
      <c r="T451" s="5"/>
      <c r="U451" s="5"/>
      <c r="V451" s="3"/>
      <c r="W451" s="34"/>
      <c r="AB451" s="5"/>
      <c r="AC451" s="5"/>
      <c r="AD451" s="3"/>
      <c r="AE451" s="34"/>
      <c r="AJ451" s="5"/>
      <c r="AK451" s="5"/>
      <c r="AL451" s="3"/>
      <c r="AM451" s="34"/>
      <c r="AR451" s="5"/>
      <c r="AS451" s="5"/>
      <c r="AT451" s="3"/>
      <c r="AU451" s="34"/>
      <c r="AZ451" s="5"/>
      <c r="BA451" s="5"/>
      <c r="BB451" s="3"/>
      <c r="BC451" s="34"/>
      <c r="BH451" s="5"/>
      <c r="BI451" s="5"/>
      <c r="BJ451" s="3"/>
      <c r="BK451" s="34"/>
      <c r="BP451" s="5"/>
      <c r="BQ451" s="5"/>
      <c r="BR451" s="3"/>
      <c r="BS451" s="34"/>
      <c r="BX451" s="5"/>
      <c r="BY451" s="5"/>
      <c r="BZ451" s="3"/>
      <c r="CA451" s="34"/>
      <c r="CF451" s="5"/>
      <c r="CH451" s="3"/>
      <c r="CI451" s="34"/>
      <c r="CN451" s="5"/>
      <c r="CO451" s="5"/>
      <c r="CP451" s="3"/>
      <c r="CQ451" s="34"/>
      <c r="CV451" s="5"/>
      <c r="CW451" s="5"/>
      <c r="CX451" s="3"/>
      <c r="CY451" s="34"/>
      <c r="DD451" s="5"/>
      <c r="DE451" s="5"/>
      <c r="DF451" s="3"/>
      <c r="DG451" s="34"/>
      <c r="DL451" s="5"/>
      <c r="DM451" s="5"/>
      <c r="DN451" s="3"/>
      <c r="DO451" s="34"/>
      <c r="DT451" s="5"/>
      <c r="DU451" s="5"/>
      <c r="DV451" s="3"/>
      <c r="DW451" s="34"/>
      <c r="EB451" s="5"/>
      <c r="EC451" s="5"/>
      <c r="ED451" s="3"/>
      <c r="EE451" s="34"/>
      <c r="EJ451" s="5"/>
      <c r="EK451" s="5"/>
      <c r="EL451" s="3"/>
      <c r="EM451" s="34"/>
      <c r="ER451" s="5"/>
      <c r="ES451" s="5"/>
      <c r="ET451" s="3"/>
      <c r="EU451" s="34"/>
      <c r="EZ451" s="5"/>
      <c r="FA451" s="5"/>
      <c r="FB451" s="3"/>
      <c r="FC451" s="34"/>
      <c r="FH451" s="5"/>
      <c r="FJ451" s="3"/>
      <c r="FK451" s="34"/>
      <c r="FP451" s="5"/>
      <c r="FQ451" s="5"/>
      <c r="FR451" s="3"/>
      <c r="FS451" s="34"/>
      <c r="FX451" s="5"/>
      <c r="FY451" s="5"/>
      <c r="FZ451" s="3"/>
      <c r="GA451" s="34"/>
      <c r="GF451" s="5"/>
      <c r="GG451" s="5"/>
      <c r="GH451" s="3"/>
      <c r="GI451" s="34"/>
      <c r="GN451" s="5"/>
      <c r="GO451" s="5"/>
      <c r="GP451" s="3"/>
      <c r="GQ451" s="34"/>
      <c r="GV451" s="5"/>
      <c r="GW451" s="5"/>
      <c r="GX451" s="3"/>
      <c r="GY451" s="34"/>
      <c r="HD451" s="5"/>
      <c r="HE451" s="5"/>
      <c r="HF451" s="3"/>
      <c r="HG451" s="34"/>
      <c r="HL451" s="5"/>
      <c r="HM451" s="5"/>
      <c r="HN451" s="3"/>
      <c r="HO451" s="34"/>
      <c r="HT451" s="5"/>
      <c r="HU451" s="5"/>
      <c r="HV451" s="3"/>
      <c r="HW451" s="34"/>
      <c r="IB451" s="5"/>
      <c r="IC451" s="5"/>
      <c r="ID451" s="3"/>
      <c r="IE451" s="34"/>
      <c r="IJ451" s="5"/>
    </row>
    <row r="452" spans="6:244" s="1" customFormat="1" ht="13.5">
      <c r="F452" s="3"/>
      <c r="G452" s="34"/>
      <c r="L452" s="5"/>
      <c r="M452" s="5"/>
      <c r="N452" s="3"/>
      <c r="O452" s="34"/>
      <c r="T452" s="5"/>
      <c r="U452" s="5"/>
      <c r="V452" s="3"/>
      <c r="W452" s="34"/>
      <c r="AB452" s="5"/>
      <c r="AC452" s="5"/>
      <c r="AD452" s="3"/>
      <c r="AE452" s="34"/>
      <c r="AJ452" s="5"/>
      <c r="AK452" s="5"/>
      <c r="AL452" s="3"/>
      <c r="AM452" s="34"/>
      <c r="AR452" s="5"/>
      <c r="AS452" s="5"/>
      <c r="AT452" s="3"/>
      <c r="AU452" s="34"/>
      <c r="AZ452" s="5"/>
      <c r="BA452" s="5"/>
      <c r="BB452" s="3"/>
      <c r="BC452" s="34"/>
      <c r="BH452" s="5"/>
      <c r="BI452" s="5"/>
      <c r="BJ452" s="3"/>
      <c r="BK452" s="34"/>
      <c r="BP452" s="5"/>
      <c r="BQ452" s="5"/>
      <c r="BR452" s="3"/>
      <c r="BS452" s="34"/>
      <c r="BX452" s="5"/>
      <c r="BY452" s="5"/>
      <c r="BZ452" s="3"/>
      <c r="CA452" s="34"/>
      <c r="CF452" s="5"/>
      <c r="CH452" s="3"/>
      <c r="CI452" s="34"/>
      <c r="CN452" s="5"/>
      <c r="CO452" s="5"/>
      <c r="CP452" s="3"/>
      <c r="CQ452" s="34"/>
      <c r="CV452" s="5"/>
      <c r="CW452" s="5"/>
      <c r="CX452" s="3"/>
      <c r="CY452" s="34"/>
      <c r="DD452" s="5"/>
      <c r="DE452" s="5"/>
      <c r="DF452" s="3"/>
      <c r="DG452" s="34"/>
      <c r="DL452" s="5"/>
      <c r="DM452" s="5"/>
      <c r="DN452" s="3"/>
      <c r="DO452" s="34"/>
      <c r="DT452" s="5"/>
      <c r="DU452" s="5"/>
      <c r="DV452" s="3"/>
      <c r="DW452" s="34"/>
      <c r="EB452" s="5"/>
      <c r="EC452" s="5"/>
      <c r="ED452" s="3"/>
      <c r="EE452" s="34"/>
      <c r="EJ452" s="5"/>
      <c r="EK452" s="5"/>
      <c r="EL452" s="3"/>
      <c r="EM452" s="34"/>
      <c r="ER452" s="5"/>
      <c r="ES452" s="5"/>
      <c r="ET452" s="3"/>
      <c r="EU452" s="34"/>
      <c r="EZ452" s="5"/>
      <c r="FA452" s="5"/>
      <c r="FB452" s="3"/>
      <c r="FC452" s="34"/>
      <c r="FH452" s="5"/>
      <c r="FJ452" s="3"/>
      <c r="FK452" s="34"/>
      <c r="FP452" s="5"/>
      <c r="FQ452" s="5"/>
      <c r="FR452" s="3"/>
      <c r="FS452" s="34"/>
      <c r="FX452" s="5"/>
      <c r="FY452" s="5"/>
      <c r="FZ452" s="3"/>
      <c r="GA452" s="34"/>
      <c r="GF452" s="5"/>
      <c r="GG452" s="5"/>
      <c r="GH452" s="3"/>
      <c r="GI452" s="34"/>
      <c r="GN452" s="5"/>
      <c r="GO452" s="5"/>
      <c r="GP452" s="3"/>
      <c r="GQ452" s="34"/>
      <c r="GV452" s="5"/>
      <c r="GW452" s="5"/>
      <c r="GX452" s="3"/>
      <c r="GY452" s="34"/>
      <c r="HD452" s="5"/>
      <c r="HE452" s="5"/>
      <c r="HF452" s="3"/>
      <c r="HG452" s="34"/>
      <c r="HL452" s="5"/>
      <c r="HM452" s="5"/>
      <c r="HN452" s="3"/>
      <c r="HO452" s="34"/>
      <c r="HT452" s="5"/>
      <c r="HU452" s="5"/>
      <c r="HV452" s="3"/>
      <c r="HW452" s="34"/>
      <c r="IB452" s="5"/>
      <c r="IC452" s="5"/>
      <c r="ID452" s="3"/>
      <c r="IE452" s="34"/>
      <c r="IJ452" s="5"/>
    </row>
    <row r="453" spans="6:244" s="1" customFormat="1" ht="13.5">
      <c r="F453" s="3"/>
      <c r="G453" s="34"/>
      <c r="L453" s="5"/>
      <c r="M453" s="5"/>
      <c r="N453" s="3"/>
      <c r="O453" s="34"/>
      <c r="T453" s="5"/>
      <c r="U453" s="5"/>
      <c r="V453" s="3"/>
      <c r="W453" s="34"/>
      <c r="AB453" s="5"/>
      <c r="AC453" s="5"/>
      <c r="AD453" s="3"/>
      <c r="AE453" s="34"/>
      <c r="AJ453" s="5"/>
      <c r="AK453" s="5"/>
      <c r="AL453" s="3"/>
      <c r="AM453" s="34"/>
      <c r="AR453" s="5"/>
      <c r="AS453" s="5"/>
      <c r="AT453" s="3"/>
      <c r="AU453" s="34"/>
      <c r="AZ453" s="5"/>
      <c r="BA453" s="5"/>
      <c r="BB453" s="3"/>
      <c r="BC453" s="34"/>
      <c r="BH453" s="5"/>
      <c r="BI453" s="5"/>
      <c r="BJ453" s="3"/>
      <c r="BK453" s="34"/>
      <c r="BP453" s="5"/>
      <c r="BQ453" s="5"/>
      <c r="BR453" s="3"/>
      <c r="BS453" s="34"/>
      <c r="BX453" s="5"/>
      <c r="BY453" s="5"/>
      <c r="BZ453" s="3"/>
      <c r="CA453" s="34"/>
      <c r="CF453" s="5"/>
      <c r="CH453" s="3"/>
      <c r="CI453" s="34"/>
      <c r="CN453" s="5"/>
      <c r="CO453" s="5"/>
      <c r="CP453" s="3"/>
      <c r="CQ453" s="34"/>
      <c r="CV453" s="5"/>
      <c r="CW453" s="5"/>
      <c r="CX453" s="3"/>
      <c r="CY453" s="34"/>
      <c r="DD453" s="5"/>
      <c r="DE453" s="5"/>
      <c r="DF453" s="3"/>
      <c r="DG453" s="34"/>
      <c r="DL453" s="5"/>
      <c r="DM453" s="5"/>
      <c r="DN453" s="3"/>
      <c r="DO453" s="34"/>
      <c r="DT453" s="5"/>
      <c r="DU453" s="5"/>
      <c r="DV453" s="3"/>
      <c r="DW453" s="34"/>
      <c r="EB453" s="5"/>
      <c r="EC453" s="5"/>
      <c r="ED453" s="3"/>
      <c r="EE453" s="34"/>
      <c r="EJ453" s="5"/>
      <c r="EK453" s="5"/>
      <c r="EL453" s="3"/>
      <c r="EM453" s="34"/>
      <c r="ER453" s="5"/>
      <c r="ES453" s="5"/>
      <c r="ET453" s="3"/>
      <c r="EU453" s="34"/>
      <c r="EZ453" s="5"/>
      <c r="FA453" s="5"/>
      <c r="FB453" s="3"/>
      <c r="FC453" s="34"/>
      <c r="FH453" s="5"/>
      <c r="FJ453" s="3"/>
      <c r="FK453" s="34"/>
      <c r="FP453" s="5"/>
      <c r="FQ453" s="5"/>
      <c r="FR453" s="3"/>
      <c r="FS453" s="34"/>
      <c r="FX453" s="5"/>
      <c r="FY453" s="5"/>
      <c r="FZ453" s="3"/>
      <c r="GA453" s="34"/>
      <c r="GF453" s="5"/>
      <c r="GG453" s="5"/>
      <c r="GH453" s="3"/>
      <c r="GI453" s="34"/>
      <c r="GN453" s="5"/>
      <c r="GO453" s="5"/>
      <c r="GP453" s="3"/>
      <c r="GQ453" s="34"/>
      <c r="GV453" s="5"/>
      <c r="GW453" s="5"/>
      <c r="GX453" s="3"/>
      <c r="GY453" s="34"/>
      <c r="HD453" s="5"/>
      <c r="HE453" s="5"/>
      <c r="HF453" s="3"/>
      <c r="HG453" s="34"/>
      <c r="HL453" s="5"/>
      <c r="HM453" s="5"/>
      <c r="HN453" s="3"/>
      <c r="HO453" s="34"/>
      <c r="HT453" s="5"/>
      <c r="HU453" s="5"/>
      <c r="HV453" s="3"/>
      <c r="HW453" s="34"/>
      <c r="IB453" s="5"/>
      <c r="IC453" s="5"/>
      <c r="ID453" s="3"/>
      <c r="IE453" s="34"/>
      <c r="IJ453" s="5"/>
    </row>
    <row r="454" spans="6:244" s="1" customFormat="1" ht="13.5">
      <c r="F454" s="3"/>
      <c r="G454" s="34"/>
      <c r="L454" s="5"/>
      <c r="M454" s="5"/>
      <c r="N454" s="3"/>
      <c r="O454" s="34"/>
      <c r="T454" s="5"/>
      <c r="U454" s="5"/>
      <c r="V454" s="3"/>
      <c r="W454" s="34"/>
      <c r="AB454" s="5"/>
      <c r="AC454" s="5"/>
      <c r="AD454" s="3"/>
      <c r="AE454" s="34"/>
      <c r="AJ454" s="5"/>
      <c r="AK454" s="5"/>
      <c r="AL454" s="3"/>
      <c r="AM454" s="34"/>
      <c r="AR454" s="5"/>
      <c r="AS454" s="5"/>
      <c r="AT454" s="3"/>
      <c r="AU454" s="34"/>
      <c r="AZ454" s="5"/>
      <c r="BA454" s="5"/>
      <c r="BB454" s="3"/>
      <c r="BC454" s="34"/>
      <c r="BH454" s="5"/>
      <c r="BI454" s="5"/>
      <c r="BJ454" s="3"/>
      <c r="BK454" s="34"/>
      <c r="BP454" s="5"/>
      <c r="BQ454" s="5"/>
      <c r="BR454" s="3"/>
      <c r="BS454" s="34"/>
      <c r="BX454" s="5"/>
      <c r="BY454" s="5"/>
      <c r="BZ454" s="3"/>
      <c r="CA454" s="34"/>
      <c r="CF454" s="5"/>
      <c r="CH454" s="3"/>
      <c r="CI454" s="34"/>
      <c r="CN454" s="5"/>
      <c r="CO454" s="5"/>
      <c r="CP454" s="3"/>
      <c r="CQ454" s="34"/>
      <c r="CV454" s="5"/>
      <c r="CW454" s="5"/>
      <c r="CX454" s="3"/>
      <c r="CY454" s="34"/>
      <c r="DD454" s="5"/>
      <c r="DE454" s="5"/>
      <c r="DF454" s="3"/>
      <c r="DG454" s="34"/>
      <c r="DL454" s="5"/>
      <c r="DM454" s="5"/>
      <c r="DN454" s="3"/>
      <c r="DO454" s="34"/>
      <c r="DT454" s="5"/>
      <c r="DU454" s="5"/>
      <c r="DV454" s="3"/>
      <c r="DW454" s="34"/>
      <c r="EB454" s="5"/>
      <c r="EC454" s="5"/>
      <c r="ED454" s="3"/>
      <c r="EE454" s="34"/>
      <c r="EJ454" s="5"/>
      <c r="EK454" s="5"/>
      <c r="EL454" s="3"/>
      <c r="EM454" s="34"/>
      <c r="ER454" s="5"/>
      <c r="ES454" s="5"/>
      <c r="ET454" s="3"/>
      <c r="EU454" s="34"/>
      <c r="EZ454" s="5"/>
      <c r="FA454" s="5"/>
      <c r="FB454" s="3"/>
      <c r="FC454" s="34"/>
      <c r="FH454" s="5"/>
      <c r="FJ454" s="3"/>
      <c r="FK454" s="34"/>
      <c r="FP454" s="5"/>
      <c r="FQ454" s="5"/>
      <c r="FR454" s="3"/>
      <c r="FS454" s="34"/>
      <c r="FX454" s="5"/>
      <c r="FY454" s="5"/>
      <c r="FZ454" s="3"/>
      <c r="GA454" s="34"/>
      <c r="GF454" s="5"/>
      <c r="GG454" s="5"/>
      <c r="GH454" s="3"/>
      <c r="GI454" s="34"/>
      <c r="GN454" s="5"/>
      <c r="GO454" s="5"/>
      <c r="GP454" s="3"/>
      <c r="GQ454" s="34"/>
      <c r="GV454" s="5"/>
      <c r="GW454" s="5"/>
      <c r="GX454" s="3"/>
      <c r="GY454" s="34"/>
      <c r="HD454" s="5"/>
      <c r="HE454" s="5"/>
      <c r="HF454" s="3"/>
      <c r="HG454" s="34"/>
      <c r="HL454" s="5"/>
      <c r="HM454" s="5"/>
      <c r="HN454" s="3"/>
      <c r="HO454" s="34"/>
      <c r="HT454" s="5"/>
      <c r="HU454" s="5"/>
      <c r="HV454" s="3"/>
      <c r="HW454" s="34"/>
      <c r="IB454" s="5"/>
      <c r="IC454" s="5"/>
      <c r="ID454" s="3"/>
      <c r="IE454" s="34"/>
      <c r="IJ454" s="5"/>
    </row>
    <row r="455" spans="6:244" s="1" customFormat="1" ht="13.5">
      <c r="F455" s="3"/>
      <c r="G455" s="34"/>
      <c r="L455" s="5"/>
      <c r="M455" s="5"/>
      <c r="N455" s="3"/>
      <c r="O455" s="34"/>
      <c r="T455" s="5"/>
      <c r="U455" s="5"/>
      <c r="V455" s="3"/>
      <c r="W455" s="34"/>
      <c r="AB455" s="5"/>
      <c r="AC455" s="5"/>
      <c r="AD455" s="3"/>
      <c r="AE455" s="34"/>
      <c r="AJ455" s="5"/>
      <c r="AK455" s="5"/>
      <c r="AL455" s="3"/>
      <c r="AM455" s="34"/>
      <c r="AR455" s="5"/>
      <c r="AS455" s="5"/>
      <c r="AT455" s="3"/>
      <c r="AU455" s="34"/>
      <c r="AZ455" s="5"/>
      <c r="BA455" s="5"/>
      <c r="BB455" s="3"/>
      <c r="BC455" s="34"/>
      <c r="BH455" s="5"/>
      <c r="BI455" s="5"/>
      <c r="BJ455" s="3"/>
      <c r="BK455" s="34"/>
      <c r="BP455" s="5"/>
      <c r="BQ455" s="5"/>
      <c r="BR455" s="3"/>
      <c r="BS455" s="34"/>
      <c r="BX455" s="5"/>
      <c r="BY455" s="5"/>
      <c r="BZ455" s="3"/>
      <c r="CA455" s="34"/>
      <c r="CF455" s="5"/>
      <c r="CH455" s="3"/>
      <c r="CI455" s="34"/>
      <c r="CN455" s="5"/>
      <c r="CO455" s="5"/>
      <c r="CP455" s="3"/>
      <c r="CQ455" s="34"/>
      <c r="CV455" s="5"/>
      <c r="CW455" s="5"/>
      <c r="CX455" s="3"/>
      <c r="CY455" s="34"/>
      <c r="DD455" s="5"/>
      <c r="DE455" s="5"/>
      <c r="DF455" s="3"/>
      <c r="DG455" s="34"/>
      <c r="DL455" s="5"/>
      <c r="DM455" s="5"/>
      <c r="DN455" s="3"/>
      <c r="DO455" s="34"/>
      <c r="DT455" s="5"/>
      <c r="DU455" s="5"/>
      <c r="DV455" s="3"/>
      <c r="DW455" s="34"/>
      <c r="EB455" s="5"/>
      <c r="EC455" s="5"/>
      <c r="ED455" s="3"/>
      <c r="EE455" s="34"/>
      <c r="EJ455" s="5"/>
      <c r="EK455" s="5"/>
      <c r="EL455" s="3"/>
      <c r="EM455" s="34"/>
      <c r="ER455" s="5"/>
      <c r="ES455" s="5"/>
      <c r="ET455" s="3"/>
      <c r="EU455" s="34"/>
      <c r="EZ455" s="5"/>
      <c r="FA455" s="5"/>
      <c r="FB455" s="3"/>
      <c r="FC455" s="34"/>
      <c r="FH455" s="5"/>
      <c r="FJ455" s="3"/>
      <c r="FK455" s="34"/>
      <c r="FP455" s="5"/>
      <c r="FQ455" s="5"/>
      <c r="FR455" s="3"/>
      <c r="FS455" s="34"/>
      <c r="FX455" s="5"/>
      <c r="FY455" s="5"/>
      <c r="FZ455" s="3"/>
      <c r="GA455" s="34"/>
      <c r="GF455" s="5"/>
      <c r="GG455" s="5"/>
      <c r="GH455" s="3"/>
      <c r="GI455" s="34"/>
      <c r="GN455" s="5"/>
      <c r="GO455" s="5"/>
      <c r="GP455" s="3"/>
      <c r="GQ455" s="34"/>
      <c r="GV455" s="5"/>
      <c r="GW455" s="5"/>
      <c r="GX455" s="3"/>
      <c r="GY455" s="34"/>
      <c r="HD455" s="5"/>
      <c r="HE455" s="5"/>
      <c r="HF455" s="3"/>
      <c r="HG455" s="34"/>
      <c r="HL455" s="5"/>
      <c r="HM455" s="5"/>
      <c r="HN455" s="3"/>
      <c r="HO455" s="34"/>
      <c r="HT455" s="5"/>
      <c r="HU455" s="5"/>
      <c r="HV455" s="3"/>
      <c r="HW455" s="34"/>
      <c r="IB455" s="5"/>
      <c r="IC455" s="5"/>
      <c r="ID455" s="3"/>
      <c r="IE455" s="34"/>
      <c r="IJ455" s="5"/>
    </row>
    <row r="456" spans="6:244" s="1" customFormat="1" ht="13.5">
      <c r="F456" s="3"/>
      <c r="G456" s="34"/>
      <c r="L456" s="5"/>
      <c r="M456" s="5"/>
      <c r="N456" s="3"/>
      <c r="O456" s="34"/>
      <c r="T456" s="5"/>
      <c r="U456" s="5"/>
      <c r="V456" s="3"/>
      <c r="W456" s="34"/>
      <c r="AB456" s="5"/>
      <c r="AC456" s="5"/>
      <c r="AD456" s="3"/>
      <c r="AE456" s="34"/>
      <c r="AJ456" s="5"/>
      <c r="AK456" s="5"/>
      <c r="AL456" s="3"/>
      <c r="AM456" s="34"/>
      <c r="AR456" s="5"/>
      <c r="AS456" s="5"/>
      <c r="AT456" s="3"/>
      <c r="AU456" s="34"/>
      <c r="AZ456" s="5"/>
      <c r="BA456" s="5"/>
      <c r="BB456" s="3"/>
      <c r="BC456" s="34"/>
      <c r="BH456" s="5"/>
      <c r="BI456" s="5"/>
      <c r="BJ456" s="3"/>
      <c r="BK456" s="34"/>
      <c r="BP456" s="5"/>
      <c r="BQ456" s="5"/>
      <c r="BR456" s="3"/>
      <c r="BS456" s="34"/>
      <c r="BX456" s="5"/>
      <c r="BY456" s="5"/>
      <c r="BZ456" s="3"/>
      <c r="CA456" s="34"/>
      <c r="CF456" s="5"/>
      <c r="CH456" s="3"/>
      <c r="CI456" s="34"/>
      <c r="CN456" s="5"/>
      <c r="CO456" s="5"/>
      <c r="CP456" s="3"/>
      <c r="CQ456" s="34"/>
      <c r="CV456" s="5"/>
      <c r="CW456" s="5"/>
      <c r="CX456" s="3"/>
      <c r="CY456" s="34"/>
      <c r="DD456" s="5"/>
      <c r="DE456" s="5"/>
      <c r="DF456" s="3"/>
      <c r="DG456" s="34"/>
      <c r="DL456" s="5"/>
      <c r="DM456" s="5"/>
      <c r="DN456" s="3"/>
      <c r="DO456" s="34"/>
      <c r="DT456" s="5"/>
      <c r="DU456" s="5"/>
      <c r="DV456" s="3"/>
      <c r="DW456" s="34"/>
      <c r="EB456" s="5"/>
      <c r="EC456" s="5"/>
      <c r="ED456" s="3"/>
      <c r="EE456" s="34"/>
      <c r="EJ456" s="5"/>
      <c r="EK456" s="5"/>
      <c r="EL456" s="3"/>
      <c r="EM456" s="34"/>
      <c r="ER456" s="5"/>
      <c r="ES456" s="5"/>
      <c r="ET456" s="3"/>
      <c r="EU456" s="34"/>
      <c r="EZ456" s="5"/>
      <c r="FA456" s="5"/>
      <c r="FB456" s="3"/>
      <c r="FC456" s="34"/>
      <c r="FH456" s="5"/>
      <c r="FJ456" s="3"/>
      <c r="FK456" s="34"/>
      <c r="FP456" s="5"/>
      <c r="FQ456" s="5"/>
      <c r="FR456" s="3"/>
      <c r="FS456" s="34"/>
      <c r="FX456" s="5"/>
      <c r="FY456" s="5"/>
      <c r="FZ456" s="3"/>
      <c r="GA456" s="34"/>
      <c r="GF456" s="5"/>
      <c r="GG456" s="5"/>
      <c r="GH456" s="3"/>
      <c r="GI456" s="34"/>
      <c r="GN456" s="5"/>
      <c r="GO456" s="5"/>
      <c r="GP456" s="3"/>
      <c r="GQ456" s="34"/>
      <c r="GV456" s="5"/>
      <c r="GW456" s="5"/>
      <c r="GX456" s="3"/>
      <c r="GY456" s="34"/>
      <c r="HD456" s="5"/>
      <c r="HE456" s="5"/>
      <c r="HF456" s="3"/>
      <c r="HG456" s="34"/>
      <c r="HL456" s="5"/>
      <c r="HM456" s="5"/>
      <c r="HN456" s="3"/>
      <c r="HO456" s="34"/>
      <c r="HT456" s="5"/>
      <c r="HU456" s="5"/>
      <c r="HV456" s="3"/>
      <c r="HW456" s="34"/>
      <c r="IB456" s="5"/>
      <c r="IC456" s="5"/>
      <c r="ID456" s="3"/>
      <c r="IE456" s="34"/>
      <c r="IJ456" s="5"/>
    </row>
    <row r="457" spans="6:244" s="1" customFormat="1" ht="13.5">
      <c r="F457" s="3"/>
      <c r="G457" s="34"/>
      <c r="L457" s="5"/>
      <c r="M457" s="5"/>
      <c r="N457" s="3"/>
      <c r="O457" s="34"/>
      <c r="T457" s="5"/>
      <c r="U457" s="5"/>
      <c r="V457" s="3"/>
      <c r="W457" s="34"/>
      <c r="AB457" s="5"/>
      <c r="AC457" s="5"/>
      <c r="AD457" s="3"/>
      <c r="AE457" s="34"/>
      <c r="AJ457" s="5"/>
      <c r="AK457" s="5"/>
      <c r="AL457" s="3"/>
      <c r="AM457" s="34"/>
      <c r="AR457" s="5"/>
      <c r="AS457" s="5"/>
      <c r="AT457" s="3"/>
      <c r="AU457" s="34"/>
      <c r="AZ457" s="5"/>
      <c r="BA457" s="5"/>
      <c r="BB457" s="3"/>
      <c r="BC457" s="34"/>
      <c r="BH457" s="5"/>
      <c r="BI457" s="5"/>
      <c r="BJ457" s="3"/>
      <c r="BK457" s="34"/>
      <c r="BP457" s="5"/>
      <c r="BQ457" s="5"/>
      <c r="BR457" s="3"/>
      <c r="BS457" s="34"/>
      <c r="BX457" s="5"/>
      <c r="BY457" s="5"/>
      <c r="BZ457" s="3"/>
      <c r="CA457" s="34"/>
      <c r="CF457" s="5"/>
      <c r="CH457" s="3"/>
      <c r="CI457" s="34"/>
      <c r="CN457" s="5"/>
      <c r="CO457" s="5"/>
      <c r="CP457" s="3"/>
      <c r="CQ457" s="34"/>
      <c r="CV457" s="5"/>
      <c r="CW457" s="5"/>
      <c r="CX457" s="3"/>
      <c r="CY457" s="34"/>
      <c r="DD457" s="5"/>
      <c r="DE457" s="5"/>
      <c r="DF457" s="3"/>
      <c r="DG457" s="34"/>
      <c r="DL457" s="5"/>
      <c r="DM457" s="5"/>
      <c r="DN457" s="3"/>
      <c r="DO457" s="34"/>
      <c r="DT457" s="5"/>
      <c r="DU457" s="5"/>
      <c r="DV457" s="3"/>
      <c r="DW457" s="34"/>
      <c r="EB457" s="5"/>
      <c r="EC457" s="5"/>
      <c r="ED457" s="3"/>
      <c r="EE457" s="34"/>
      <c r="EJ457" s="5"/>
      <c r="EK457" s="5"/>
      <c r="EL457" s="3"/>
      <c r="EM457" s="34"/>
      <c r="ER457" s="5"/>
      <c r="ES457" s="5"/>
      <c r="ET457" s="3"/>
      <c r="EU457" s="34"/>
      <c r="EZ457" s="5"/>
      <c r="FA457" s="5"/>
      <c r="FB457" s="3"/>
      <c r="FC457" s="34"/>
      <c r="FH457" s="5"/>
      <c r="FJ457" s="3"/>
      <c r="FK457" s="34"/>
      <c r="FP457" s="5"/>
      <c r="FQ457" s="5"/>
      <c r="FR457" s="3"/>
      <c r="FS457" s="34"/>
      <c r="FX457" s="5"/>
      <c r="FY457" s="5"/>
      <c r="FZ457" s="3"/>
      <c r="GA457" s="34"/>
      <c r="GF457" s="5"/>
      <c r="GG457" s="5"/>
      <c r="GH457" s="3"/>
      <c r="GI457" s="34"/>
      <c r="GN457" s="5"/>
      <c r="GO457" s="5"/>
      <c r="GP457" s="3"/>
      <c r="GQ457" s="34"/>
      <c r="GV457" s="5"/>
      <c r="GW457" s="5"/>
      <c r="GX457" s="3"/>
      <c r="GY457" s="34"/>
      <c r="HD457" s="5"/>
      <c r="HE457" s="5"/>
      <c r="HF457" s="3"/>
      <c r="HG457" s="34"/>
      <c r="HL457" s="5"/>
      <c r="HM457" s="5"/>
      <c r="HN457" s="3"/>
      <c r="HO457" s="34"/>
      <c r="HT457" s="5"/>
      <c r="HU457" s="5"/>
      <c r="HV457" s="3"/>
      <c r="HW457" s="34"/>
      <c r="IB457" s="5"/>
      <c r="IC457" s="5"/>
      <c r="ID457" s="3"/>
      <c r="IE457" s="34"/>
      <c r="IJ457" s="5"/>
    </row>
    <row r="458" spans="6:244" s="1" customFormat="1" ht="13.5">
      <c r="F458" s="3"/>
      <c r="G458" s="34"/>
      <c r="L458" s="5"/>
      <c r="M458" s="5"/>
      <c r="N458" s="3"/>
      <c r="O458" s="34"/>
      <c r="T458" s="5"/>
      <c r="U458" s="5"/>
      <c r="V458" s="3"/>
      <c r="W458" s="34"/>
      <c r="AB458" s="5"/>
      <c r="AC458" s="5"/>
      <c r="AD458" s="3"/>
      <c r="AE458" s="34"/>
      <c r="AJ458" s="5"/>
      <c r="AK458" s="5"/>
      <c r="AL458" s="3"/>
      <c r="AM458" s="34"/>
      <c r="AR458" s="5"/>
      <c r="AS458" s="5"/>
      <c r="AT458" s="3"/>
      <c r="AU458" s="34"/>
      <c r="AZ458" s="5"/>
      <c r="BA458" s="5"/>
      <c r="BB458" s="3"/>
      <c r="BC458" s="34"/>
      <c r="BH458" s="5"/>
      <c r="BI458" s="5"/>
      <c r="BJ458" s="3"/>
      <c r="BK458" s="34"/>
      <c r="BP458" s="5"/>
      <c r="BQ458" s="5"/>
      <c r="BR458" s="3"/>
      <c r="BS458" s="34"/>
      <c r="BX458" s="5"/>
      <c r="BY458" s="5"/>
      <c r="BZ458" s="3"/>
      <c r="CA458" s="34"/>
      <c r="CF458" s="5"/>
      <c r="CH458" s="3"/>
      <c r="CI458" s="34"/>
      <c r="CN458" s="5"/>
      <c r="CO458" s="5"/>
      <c r="CP458" s="3"/>
      <c r="CQ458" s="34"/>
      <c r="CV458" s="5"/>
      <c r="CW458" s="5"/>
      <c r="CX458" s="3"/>
      <c r="CY458" s="34"/>
      <c r="DD458" s="5"/>
      <c r="DE458" s="5"/>
      <c r="DF458" s="3"/>
      <c r="DG458" s="34"/>
      <c r="DL458" s="5"/>
      <c r="DM458" s="5"/>
      <c r="DN458" s="3"/>
      <c r="DO458" s="34"/>
      <c r="DT458" s="5"/>
      <c r="DU458" s="5"/>
      <c r="DV458" s="3"/>
      <c r="DW458" s="34"/>
      <c r="EB458" s="5"/>
      <c r="EC458" s="5"/>
      <c r="ED458" s="3"/>
      <c r="EE458" s="34"/>
      <c r="EJ458" s="5"/>
      <c r="EK458" s="5"/>
      <c r="EL458" s="3"/>
      <c r="EM458" s="34"/>
      <c r="ER458" s="5"/>
      <c r="ES458" s="5"/>
      <c r="ET458" s="3"/>
      <c r="EU458" s="34"/>
      <c r="EZ458" s="5"/>
      <c r="FA458" s="5"/>
      <c r="FB458" s="3"/>
      <c r="FC458" s="34"/>
      <c r="FH458" s="5"/>
      <c r="FJ458" s="3"/>
      <c r="FK458" s="34"/>
      <c r="FP458" s="5"/>
      <c r="FQ458" s="5"/>
      <c r="FR458" s="3"/>
      <c r="FS458" s="34"/>
      <c r="FX458" s="5"/>
      <c r="FY458" s="5"/>
      <c r="FZ458" s="3"/>
      <c r="GA458" s="34"/>
      <c r="GF458" s="5"/>
      <c r="GG458" s="5"/>
      <c r="GH458" s="3"/>
      <c r="GI458" s="34"/>
      <c r="GN458" s="5"/>
      <c r="GO458" s="5"/>
      <c r="GP458" s="3"/>
      <c r="GQ458" s="34"/>
      <c r="GV458" s="5"/>
      <c r="GW458" s="5"/>
      <c r="GX458" s="3"/>
      <c r="GY458" s="34"/>
      <c r="HD458" s="5"/>
      <c r="HE458" s="5"/>
      <c r="HF458" s="3"/>
      <c r="HG458" s="34"/>
      <c r="HL458" s="5"/>
      <c r="HM458" s="5"/>
      <c r="HN458" s="3"/>
      <c r="HO458" s="34"/>
      <c r="HT458" s="5"/>
      <c r="HU458" s="5"/>
      <c r="HV458" s="3"/>
      <c r="HW458" s="34"/>
      <c r="IB458" s="5"/>
      <c r="IC458" s="5"/>
      <c r="ID458" s="3"/>
      <c r="IE458" s="34"/>
      <c r="IJ458" s="5"/>
    </row>
    <row r="459" spans="6:244" s="1" customFormat="1" ht="13.5">
      <c r="F459" s="3"/>
      <c r="G459" s="34"/>
      <c r="L459" s="5"/>
      <c r="M459" s="5"/>
      <c r="N459" s="3"/>
      <c r="O459" s="34"/>
      <c r="T459" s="5"/>
      <c r="U459" s="5"/>
      <c r="V459" s="3"/>
      <c r="W459" s="34"/>
      <c r="AB459" s="5"/>
      <c r="AC459" s="5"/>
      <c r="AD459" s="3"/>
      <c r="AE459" s="34"/>
      <c r="AJ459" s="5"/>
      <c r="AK459" s="5"/>
      <c r="AL459" s="3"/>
      <c r="AM459" s="34"/>
      <c r="AR459" s="5"/>
      <c r="AS459" s="5"/>
      <c r="AT459" s="3"/>
      <c r="AU459" s="34"/>
      <c r="AZ459" s="5"/>
      <c r="BA459" s="5"/>
      <c r="BB459" s="3"/>
      <c r="BC459" s="34"/>
      <c r="BH459" s="5"/>
      <c r="BI459" s="5"/>
      <c r="BJ459" s="3"/>
      <c r="BK459" s="34"/>
      <c r="BP459" s="5"/>
      <c r="BQ459" s="5"/>
      <c r="BR459" s="3"/>
      <c r="BS459" s="34"/>
      <c r="BX459" s="5"/>
      <c r="BY459" s="5"/>
      <c r="BZ459" s="3"/>
      <c r="CA459" s="34"/>
      <c r="CF459" s="5"/>
      <c r="CH459" s="3"/>
      <c r="CI459" s="34"/>
      <c r="CN459" s="5"/>
      <c r="CO459" s="5"/>
      <c r="CP459" s="3"/>
      <c r="CQ459" s="34"/>
      <c r="CV459" s="5"/>
      <c r="CW459" s="5"/>
      <c r="CX459" s="3"/>
      <c r="CY459" s="34"/>
      <c r="DD459" s="5"/>
      <c r="DE459" s="5"/>
      <c r="DF459" s="3"/>
      <c r="DG459" s="34"/>
      <c r="DL459" s="5"/>
      <c r="DM459" s="5"/>
      <c r="DN459" s="3"/>
      <c r="DO459" s="34"/>
      <c r="DT459" s="5"/>
      <c r="DU459" s="5"/>
      <c r="DV459" s="3"/>
      <c r="DW459" s="34"/>
      <c r="EB459" s="5"/>
      <c r="EC459" s="5"/>
      <c r="ED459" s="3"/>
      <c r="EE459" s="34"/>
      <c r="EJ459" s="5"/>
      <c r="EK459" s="5"/>
      <c r="EL459" s="3"/>
      <c r="EM459" s="34"/>
      <c r="ER459" s="5"/>
      <c r="ES459" s="5"/>
      <c r="ET459" s="3"/>
      <c r="EU459" s="34"/>
      <c r="EZ459" s="5"/>
      <c r="FA459" s="5"/>
      <c r="FB459" s="3"/>
      <c r="FC459" s="34"/>
      <c r="FH459" s="5"/>
      <c r="FJ459" s="3"/>
      <c r="FK459" s="34"/>
      <c r="FP459" s="5"/>
      <c r="FQ459" s="5"/>
      <c r="FR459" s="3"/>
      <c r="FS459" s="34"/>
      <c r="FX459" s="5"/>
      <c r="FY459" s="5"/>
      <c r="FZ459" s="3"/>
      <c r="GA459" s="34"/>
      <c r="GF459" s="5"/>
      <c r="GG459" s="5"/>
      <c r="GH459" s="3"/>
      <c r="GI459" s="34"/>
      <c r="GN459" s="5"/>
      <c r="GO459" s="5"/>
      <c r="GP459" s="3"/>
      <c r="GQ459" s="34"/>
      <c r="GV459" s="5"/>
      <c r="GW459" s="5"/>
      <c r="GX459" s="3"/>
      <c r="GY459" s="34"/>
      <c r="HD459" s="5"/>
      <c r="HE459" s="5"/>
      <c r="HF459" s="3"/>
      <c r="HG459" s="34"/>
      <c r="HL459" s="5"/>
      <c r="HM459" s="5"/>
      <c r="HN459" s="3"/>
      <c r="HO459" s="34"/>
      <c r="HT459" s="5"/>
      <c r="HU459" s="5"/>
      <c r="HV459" s="3"/>
      <c r="HW459" s="34"/>
      <c r="IB459" s="5"/>
      <c r="IC459" s="5"/>
      <c r="ID459" s="3"/>
      <c r="IE459" s="34"/>
      <c r="IJ459" s="5"/>
    </row>
    <row r="460" spans="6:244" s="1" customFormat="1" ht="13.5">
      <c r="F460" s="3"/>
      <c r="G460" s="34"/>
      <c r="L460" s="5"/>
      <c r="M460" s="5"/>
      <c r="N460" s="3"/>
      <c r="O460" s="34"/>
      <c r="T460" s="5"/>
      <c r="U460" s="5"/>
      <c r="V460" s="3"/>
      <c r="W460" s="34"/>
      <c r="AB460" s="5"/>
      <c r="AC460" s="5"/>
      <c r="AD460" s="3"/>
      <c r="AE460" s="34"/>
      <c r="AJ460" s="5"/>
      <c r="AK460" s="5"/>
      <c r="AL460" s="3"/>
      <c r="AM460" s="34"/>
      <c r="AR460" s="5"/>
      <c r="AS460" s="5"/>
      <c r="AT460" s="3"/>
      <c r="AU460" s="34"/>
      <c r="AZ460" s="5"/>
      <c r="BA460" s="5"/>
      <c r="BB460" s="3"/>
      <c r="BC460" s="34"/>
      <c r="BH460" s="5"/>
      <c r="BI460" s="5"/>
      <c r="BJ460" s="3"/>
      <c r="BK460" s="34"/>
      <c r="BP460" s="5"/>
      <c r="BQ460" s="5"/>
      <c r="BR460" s="3"/>
      <c r="BS460" s="34"/>
      <c r="BX460" s="5"/>
      <c r="BY460" s="5"/>
      <c r="BZ460" s="3"/>
      <c r="CA460" s="34"/>
      <c r="CF460" s="5"/>
      <c r="CH460" s="3"/>
      <c r="CI460" s="34"/>
      <c r="CN460" s="5"/>
      <c r="CO460" s="5"/>
      <c r="CP460" s="3"/>
      <c r="CQ460" s="34"/>
      <c r="CV460" s="5"/>
      <c r="CW460" s="5"/>
      <c r="CX460" s="3"/>
      <c r="CY460" s="34"/>
      <c r="DD460" s="5"/>
      <c r="DE460" s="5"/>
      <c r="DF460" s="3"/>
      <c r="DG460" s="34"/>
      <c r="DL460" s="5"/>
      <c r="DM460" s="5"/>
      <c r="DN460" s="3"/>
      <c r="DO460" s="34"/>
      <c r="DT460" s="5"/>
      <c r="DU460" s="5"/>
      <c r="DV460" s="3"/>
      <c r="DW460" s="34"/>
      <c r="EB460" s="5"/>
      <c r="EC460" s="5"/>
      <c r="ED460" s="3"/>
      <c r="EE460" s="34"/>
      <c r="EJ460" s="5"/>
      <c r="EK460" s="5"/>
      <c r="EL460" s="3"/>
      <c r="EM460" s="34"/>
      <c r="ER460" s="5"/>
      <c r="ES460" s="5"/>
      <c r="ET460" s="3"/>
      <c r="EU460" s="34"/>
      <c r="EZ460" s="5"/>
      <c r="FA460" s="5"/>
      <c r="FB460" s="3"/>
      <c r="FC460" s="34"/>
      <c r="FH460" s="5"/>
      <c r="FJ460" s="3"/>
      <c r="FK460" s="34"/>
      <c r="FP460" s="5"/>
      <c r="FQ460" s="5"/>
      <c r="FR460" s="3"/>
      <c r="FS460" s="34"/>
      <c r="FX460" s="5"/>
      <c r="FY460" s="5"/>
      <c r="FZ460" s="3"/>
      <c r="GA460" s="34"/>
      <c r="GF460" s="5"/>
      <c r="GG460" s="5"/>
      <c r="GH460" s="3"/>
      <c r="GI460" s="34"/>
      <c r="GN460" s="5"/>
      <c r="GO460" s="5"/>
      <c r="GP460" s="3"/>
      <c r="GQ460" s="34"/>
      <c r="GV460" s="5"/>
      <c r="GW460" s="5"/>
      <c r="GX460" s="3"/>
      <c r="GY460" s="34"/>
      <c r="HD460" s="5"/>
      <c r="HE460" s="5"/>
      <c r="HF460" s="3"/>
      <c r="HG460" s="34"/>
      <c r="HL460" s="5"/>
      <c r="HM460" s="5"/>
      <c r="HN460" s="3"/>
      <c r="HO460" s="34"/>
      <c r="HT460" s="5"/>
      <c r="HU460" s="5"/>
      <c r="HV460" s="3"/>
      <c r="HW460" s="34"/>
      <c r="IB460" s="5"/>
      <c r="IC460" s="5"/>
      <c r="ID460" s="3"/>
      <c r="IE460" s="34"/>
      <c r="IJ460" s="5"/>
    </row>
    <row r="461" spans="6:244" s="1" customFormat="1" ht="13.5">
      <c r="F461" s="3"/>
      <c r="G461" s="34"/>
      <c r="L461" s="5"/>
      <c r="M461" s="5"/>
      <c r="N461" s="3"/>
      <c r="O461" s="34"/>
      <c r="T461" s="5"/>
      <c r="U461" s="5"/>
      <c r="V461" s="3"/>
      <c r="W461" s="34"/>
      <c r="AB461" s="5"/>
      <c r="AC461" s="5"/>
      <c r="AD461" s="3"/>
      <c r="AE461" s="34"/>
      <c r="AJ461" s="5"/>
      <c r="AK461" s="5"/>
      <c r="AL461" s="3"/>
      <c r="AM461" s="34"/>
      <c r="AR461" s="5"/>
      <c r="AS461" s="5"/>
      <c r="AT461" s="3"/>
      <c r="AU461" s="34"/>
      <c r="AZ461" s="5"/>
      <c r="BA461" s="5"/>
      <c r="BB461" s="3"/>
      <c r="BC461" s="34"/>
      <c r="BH461" s="5"/>
      <c r="BI461" s="5"/>
      <c r="BJ461" s="3"/>
      <c r="BK461" s="34"/>
      <c r="BP461" s="5"/>
      <c r="BQ461" s="5"/>
      <c r="BR461" s="3"/>
      <c r="BS461" s="34"/>
      <c r="BX461" s="5"/>
      <c r="BY461" s="5"/>
      <c r="BZ461" s="3"/>
      <c r="CA461" s="34"/>
      <c r="CF461" s="5"/>
      <c r="CH461" s="3"/>
      <c r="CI461" s="34"/>
      <c r="CN461" s="5"/>
      <c r="CO461" s="5"/>
      <c r="CP461" s="3"/>
      <c r="CQ461" s="34"/>
      <c r="CV461" s="5"/>
      <c r="CW461" s="5"/>
      <c r="CX461" s="3"/>
      <c r="CY461" s="34"/>
      <c r="DD461" s="5"/>
      <c r="DE461" s="5"/>
      <c r="DF461" s="3"/>
      <c r="DG461" s="34"/>
      <c r="DL461" s="5"/>
      <c r="DM461" s="5"/>
      <c r="DN461" s="3"/>
      <c r="DO461" s="34"/>
      <c r="DT461" s="5"/>
      <c r="DU461" s="5"/>
      <c r="DV461" s="3"/>
      <c r="DW461" s="34"/>
      <c r="EB461" s="5"/>
      <c r="EC461" s="5"/>
      <c r="ED461" s="3"/>
      <c r="EE461" s="34"/>
      <c r="EJ461" s="5"/>
      <c r="EK461" s="5"/>
      <c r="EL461" s="3"/>
      <c r="EM461" s="34"/>
      <c r="ER461" s="5"/>
      <c r="ES461" s="5"/>
      <c r="ET461" s="3"/>
      <c r="EU461" s="34"/>
      <c r="EZ461" s="5"/>
      <c r="FA461" s="5"/>
      <c r="FB461" s="3"/>
      <c r="FC461" s="34"/>
      <c r="FH461" s="5"/>
      <c r="FJ461" s="3"/>
      <c r="FK461" s="34"/>
      <c r="FP461" s="5"/>
      <c r="FQ461" s="5"/>
      <c r="FR461" s="3"/>
      <c r="FS461" s="34"/>
      <c r="FX461" s="5"/>
      <c r="FY461" s="5"/>
      <c r="FZ461" s="3"/>
      <c r="GA461" s="34"/>
      <c r="GF461" s="5"/>
      <c r="GG461" s="5"/>
      <c r="GH461" s="3"/>
      <c r="GI461" s="34"/>
      <c r="GN461" s="5"/>
      <c r="GO461" s="5"/>
      <c r="GP461" s="3"/>
      <c r="GQ461" s="34"/>
      <c r="GV461" s="5"/>
      <c r="GW461" s="5"/>
      <c r="GX461" s="3"/>
      <c r="GY461" s="34"/>
      <c r="HD461" s="5"/>
      <c r="HE461" s="5"/>
      <c r="HF461" s="3"/>
      <c r="HG461" s="34"/>
      <c r="HL461" s="5"/>
      <c r="HM461" s="5"/>
      <c r="HN461" s="3"/>
      <c r="HO461" s="34"/>
      <c r="HT461" s="5"/>
      <c r="HU461" s="5"/>
      <c r="HV461" s="3"/>
      <c r="HW461" s="34"/>
      <c r="IB461" s="5"/>
      <c r="IC461" s="5"/>
      <c r="ID461" s="3"/>
      <c r="IE461" s="34"/>
      <c r="IJ461" s="5"/>
    </row>
    <row r="462" spans="6:244" s="1" customFormat="1" ht="13.5">
      <c r="F462" s="3"/>
      <c r="G462" s="34"/>
      <c r="L462" s="5"/>
      <c r="M462" s="5"/>
      <c r="N462" s="3"/>
      <c r="O462" s="34"/>
      <c r="T462" s="5"/>
      <c r="U462" s="5"/>
      <c r="V462" s="3"/>
      <c r="W462" s="34"/>
      <c r="AB462" s="5"/>
      <c r="AC462" s="5"/>
      <c r="AD462" s="3"/>
      <c r="AE462" s="34"/>
      <c r="AJ462" s="5"/>
      <c r="AK462" s="5"/>
      <c r="AL462" s="3"/>
      <c r="AM462" s="34"/>
      <c r="AR462" s="5"/>
      <c r="AS462" s="5"/>
      <c r="AT462" s="3"/>
      <c r="AU462" s="34"/>
      <c r="AZ462" s="5"/>
      <c r="BA462" s="5"/>
      <c r="BB462" s="3"/>
      <c r="BC462" s="34"/>
      <c r="BH462" s="5"/>
      <c r="BI462" s="5"/>
      <c r="BJ462" s="3"/>
      <c r="BK462" s="34"/>
      <c r="BP462" s="5"/>
      <c r="BQ462" s="5"/>
      <c r="BR462" s="3"/>
      <c r="BS462" s="34"/>
      <c r="BX462" s="5"/>
      <c r="BY462" s="5"/>
      <c r="BZ462" s="3"/>
      <c r="CA462" s="34"/>
      <c r="CF462" s="5"/>
      <c r="CH462" s="3"/>
      <c r="CI462" s="34"/>
      <c r="CN462" s="5"/>
      <c r="CO462" s="5"/>
      <c r="CP462" s="3"/>
      <c r="CQ462" s="34"/>
      <c r="CV462" s="5"/>
      <c r="CW462" s="5"/>
      <c r="CX462" s="3"/>
      <c r="CY462" s="34"/>
      <c r="DD462" s="5"/>
      <c r="DE462" s="5"/>
      <c r="DF462" s="3"/>
      <c r="DG462" s="34"/>
      <c r="DL462" s="5"/>
      <c r="DM462" s="5"/>
      <c r="DN462" s="3"/>
      <c r="DO462" s="34"/>
      <c r="DT462" s="5"/>
      <c r="DU462" s="5"/>
      <c r="DV462" s="3"/>
      <c r="DW462" s="34"/>
      <c r="EB462" s="5"/>
      <c r="EC462" s="5"/>
      <c r="ED462" s="3"/>
      <c r="EE462" s="34"/>
      <c r="EJ462" s="5"/>
      <c r="EK462" s="5"/>
      <c r="EL462" s="3"/>
      <c r="EM462" s="34"/>
      <c r="ER462" s="5"/>
      <c r="ES462" s="5"/>
      <c r="ET462" s="3"/>
      <c r="EU462" s="34"/>
      <c r="EZ462" s="5"/>
      <c r="FA462" s="5"/>
      <c r="FB462" s="3"/>
      <c r="FC462" s="34"/>
      <c r="FH462" s="5"/>
      <c r="FJ462" s="3"/>
      <c r="FK462" s="34"/>
      <c r="FP462" s="5"/>
      <c r="FQ462" s="5"/>
      <c r="FR462" s="3"/>
      <c r="FS462" s="34"/>
      <c r="FX462" s="5"/>
      <c r="FY462" s="5"/>
      <c r="FZ462" s="3"/>
      <c r="GA462" s="34"/>
      <c r="GF462" s="5"/>
      <c r="GG462" s="5"/>
      <c r="GH462" s="3"/>
      <c r="GI462" s="34"/>
      <c r="GN462" s="5"/>
      <c r="GO462" s="5"/>
      <c r="GP462" s="3"/>
      <c r="GQ462" s="34"/>
      <c r="GV462" s="5"/>
      <c r="GW462" s="5"/>
      <c r="GX462" s="3"/>
      <c r="GY462" s="34"/>
      <c r="HD462" s="5"/>
      <c r="HE462" s="5"/>
      <c r="HF462" s="3"/>
      <c r="HG462" s="34"/>
      <c r="HL462" s="5"/>
      <c r="HM462" s="5"/>
      <c r="HN462" s="3"/>
      <c r="HO462" s="34"/>
      <c r="HT462" s="5"/>
      <c r="HU462" s="5"/>
      <c r="HV462" s="3"/>
      <c r="HW462" s="34"/>
      <c r="IB462" s="5"/>
      <c r="IC462" s="5"/>
      <c r="ID462" s="3"/>
      <c r="IE462" s="34"/>
      <c r="IJ462" s="5"/>
    </row>
    <row r="463" spans="6:244" s="1" customFormat="1" ht="13.5">
      <c r="F463" s="3"/>
      <c r="G463" s="34"/>
      <c r="L463" s="5"/>
      <c r="M463" s="5"/>
      <c r="N463" s="3"/>
      <c r="O463" s="34"/>
      <c r="T463" s="5"/>
      <c r="U463" s="5"/>
      <c r="V463" s="3"/>
      <c r="W463" s="34"/>
      <c r="AB463" s="5"/>
      <c r="AC463" s="5"/>
      <c r="AD463" s="3"/>
      <c r="AE463" s="34"/>
      <c r="AJ463" s="5"/>
      <c r="AK463" s="5"/>
      <c r="AL463" s="3"/>
      <c r="AM463" s="34"/>
      <c r="AR463" s="5"/>
      <c r="AS463" s="5"/>
      <c r="AT463" s="3"/>
      <c r="AU463" s="34"/>
      <c r="AZ463" s="5"/>
      <c r="BA463" s="5"/>
      <c r="BB463" s="3"/>
      <c r="BC463" s="34"/>
      <c r="BH463" s="5"/>
      <c r="BI463" s="5"/>
      <c r="BJ463" s="3"/>
      <c r="BK463" s="34"/>
      <c r="BP463" s="5"/>
      <c r="BQ463" s="5"/>
      <c r="BR463" s="3"/>
      <c r="BS463" s="34"/>
      <c r="BX463" s="5"/>
      <c r="BY463" s="5"/>
      <c r="BZ463" s="3"/>
      <c r="CA463" s="34"/>
      <c r="CF463" s="5"/>
      <c r="CH463" s="3"/>
      <c r="CI463" s="34"/>
      <c r="CN463" s="5"/>
      <c r="CO463" s="5"/>
      <c r="CP463" s="3"/>
      <c r="CQ463" s="34"/>
      <c r="CV463" s="5"/>
      <c r="CW463" s="5"/>
      <c r="CX463" s="3"/>
      <c r="CY463" s="34"/>
      <c r="DD463" s="5"/>
      <c r="DE463" s="5"/>
      <c r="DF463" s="3"/>
      <c r="DG463" s="34"/>
      <c r="DL463" s="5"/>
      <c r="DM463" s="5"/>
      <c r="DN463" s="3"/>
      <c r="DO463" s="34"/>
      <c r="DT463" s="5"/>
      <c r="DU463" s="5"/>
      <c r="DV463" s="3"/>
      <c r="DW463" s="34"/>
      <c r="EB463" s="5"/>
      <c r="EC463" s="5"/>
      <c r="ED463" s="3"/>
      <c r="EE463" s="34"/>
      <c r="EJ463" s="5"/>
      <c r="EK463" s="5"/>
      <c r="EL463" s="3"/>
      <c r="EM463" s="34"/>
      <c r="ER463" s="5"/>
      <c r="ES463" s="5"/>
      <c r="ET463" s="3"/>
      <c r="EU463" s="34"/>
      <c r="EZ463" s="5"/>
      <c r="FA463" s="5"/>
      <c r="FB463" s="3"/>
      <c r="FC463" s="34"/>
      <c r="FH463" s="5"/>
      <c r="FJ463" s="3"/>
      <c r="FK463" s="34"/>
      <c r="FP463" s="5"/>
      <c r="FQ463" s="5"/>
      <c r="FR463" s="3"/>
      <c r="FS463" s="34"/>
      <c r="FX463" s="5"/>
      <c r="FY463" s="5"/>
      <c r="FZ463" s="3"/>
      <c r="GA463" s="34"/>
      <c r="GF463" s="5"/>
      <c r="GG463" s="5"/>
      <c r="GH463" s="3"/>
      <c r="GI463" s="34"/>
      <c r="GN463" s="5"/>
      <c r="GO463" s="5"/>
      <c r="GP463" s="3"/>
      <c r="GQ463" s="34"/>
      <c r="GV463" s="5"/>
      <c r="GW463" s="5"/>
      <c r="GX463" s="3"/>
      <c r="GY463" s="34"/>
      <c r="HD463" s="5"/>
      <c r="HE463" s="5"/>
      <c r="HF463" s="3"/>
      <c r="HG463" s="34"/>
      <c r="HL463" s="5"/>
      <c r="HM463" s="5"/>
      <c r="HN463" s="3"/>
      <c r="HO463" s="34"/>
      <c r="HT463" s="5"/>
      <c r="HU463" s="5"/>
      <c r="HV463" s="3"/>
      <c r="HW463" s="34"/>
      <c r="IB463" s="5"/>
      <c r="IC463" s="5"/>
      <c r="ID463" s="3"/>
      <c r="IE463" s="34"/>
      <c r="IJ463" s="5"/>
    </row>
    <row r="464" spans="6:244" s="1" customFormat="1" ht="13.5">
      <c r="F464" s="3"/>
      <c r="G464" s="34"/>
      <c r="L464" s="5"/>
      <c r="M464" s="5"/>
      <c r="N464" s="3"/>
      <c r="O464" s="34"/>
      <c r="T464" s="5"/>
      <c r="U464" s="5"/>
      <c r="V464" s="3"/>
      <c r="W464" s="34"/>
      <c r="AB464" s="5"/>
      <c r="AC464" s="5"/>
      <c r="AD464" s="3"/>
      <c r="AE464" s="34"/>
      <c r="AJ464" s="5"/>
      <c r="AK464" s="5"/>
      <c r="AL464" s="3"/>
      <c r="AM464" s="34"/>
      <c r="AR464" s="5"/>
      <c r="AS464" s="5"/>
      <c r="AT464" s="3"/>
      <c r="AU464" s="34"/>
      <c r="AZ464" s="5"/>
      <c r="BA464" s="5"/>
      <c r="BB464" s="3"/>
      <c r="BC464" s="34"/>
      <c r="BH464" s="5"/>
      <c r="BI464" s="5"/>
      <c r="BJ464" s="3"/>
      <c r="BK464" s="34"/>
      <c r="BP464" s="5"/>
      <c r="BQ464" s="5"/>
      <c r="BR464" s="3"/>
      <c r="BS464" s="34"/>
      <c r="BX464" s="5"/>
      <c r="BY464" s="5"/>
      <c r="BZ464" s="3"/>
      <c r="CA464" s="34"/>
      <c r="CF464" s="5"/>
      <c r="CH464" s="3"/>
      <c r="CI464" s="34"/>
      <c r="CN464" s="5"/>
      <c r="CO464" s="5"/>
      <c r="CP464" s="3"/>
      <c r="CQ464" s="34"/>
      <c r="CV464" s="5"/>
      <c r="CW464" s="5"/>
      <c r="CX464" s="3"/>
      <c r="CY464" s="34"/>
      <c r="DD464" s="5"/>
      <c r="DE464" s="5"/>
      <c r="DF464" s="3"/>
      <c r="DG464" s="34"/>
      <c r="DL464" s="5"/>
      <c r="DM464" s="5"/>
      <c r="DN464" s="3"/>
      <c r="DO464" s="34"/>
      <c r="DT464" s="5"/>
      <c r="DU464" s="5"/>
      <c r="DV464" s="3"/>
      <c r="DW464" s="34"/>
      <c r="EB464" s="5"/>
      <c r="EC464" s="5"/>
      <c r="ED464" s="3"/>
      <c r="EE464" s="34"/>
      <c r="EJ464" s="5"/>
      <c r="EK464" s="5"/>
      <c r="EL464" s="3"/>
      <c r="EM464" s="34"/>
      <c r="ER464" s="5"/>
      <c r="ES464" s="5"/>
      <c r="ET464" s="3"/>
      <c r="EU464" s="34"/>
      <c r="EZ464" s="5"/>
      <c r="FA464" s="5"/>
      <c r="FB464" s="3"/>
      <c r="FC464" s="34"/>
      <c r="FH464" s="5"/>
      <c r="FJ464" s="3"/>
      <c r="FK464" s="34"/>
      <c r="FP464" s="5"/>
      <c r="FQ464" s="5"/>
      <c r="FR464" s="3"/>
      <c r="FS464" s="34"/>
      <c r="FX464" s="5"/>
      <c r="FY464" s="5"/>
      <c r="FZ464" s="3"/>
      <c r="GA464" s="34"/>
      <c r="GF464" s="5"/>
      <c r="GG464" s="5"/>
      <c r="GH464" s="3"/>
      <c r="GI464" s="34"/>
      <c r="GN464" s="5"/>
      <c r="GO464" s="5"/>
      <c r="GP464" s="3"/>
      <c r="GQ464" s="34"/>
      <c r="GV464" s="5"/>
      <c r="GW464" s="5"/>
      <c r="GX464" s="3"/>
      <c r="GY464" s="34"/>
      <c r="HD464" s="5"/>
      <c r="HE464" s="5"/>
      <c r="HF464" s="3"/>
      <c r="HG464" s="34"/>
      <c r="HL464" s="5"/>
      <c r="HM464" s="5"/>
      <c r="HN464" s="3"/>
      <c r="HO464" s="34"/>
      <c r="HT464" s="5"/>
      <c r="HU464" s="5"/>
      <c r="HV464" s="3"/>
      <c r="HW464" s="34"/>
      <c r="IB464" s="5"/>
      <c r="IC464" s="5"/>
      <c r="ID464" s="3"/>
      <c r="IE464" s="34"/>
      <c r="IJ464" s="5"/>
    </row>
    <row r="465" spans="6:244" s="1" customFormat="1" ht="13.5">
      <c r="F465" s="3"/>
      <c r="G465" s="34"/>
      <c r="L465" s="5"/>
      <c r="M465" s="5"/>
      <c r="N465" s="3"/>
      <c r="O465" s="34"/>
      <c r="T465" s="5"/>
      <c r="U465" s="5"/>
      <c r="V465" s="3"/>
      <c r="W465" s="34"/>
      <c r="AB465" s="5"/>
      <c r="AC465" s="5"/>
      <c r="AD465" s="3"/>
      <c r="AE465" s="34"/>
      <c r="AJ465" s="5"/>
      <c r="AK465" s="5"/>
      <c r="AL465" s="3"/>
      <c r="AM465" s="34"/>
      <c r="AR465" s="5"/>
      <c r="AS465" s="5"/>
      <c r="AT465" s="3"/>
      <c r="AU465" s="34"/>
      <c r="AZ465" s="5"/>
      <c r="BA465" s="5"/>
      <c r="BB465" s="3"/>
      <c r="BC465" s="34"/>
      <c r="BH465" s="5"/>
      <c r="BI465" s="5"/>
      <c r="BJ465" s="3"/>
      <c r="BK465" s="34"/>
      <c r="BP465" s="5"/>
      <c r="BQ465" s="5"/>
      <c r="BR465" s="3"/>
      <c r="BS465" s="34"/>
      <c r="BX465" s="5"/>
      <c r="BY465" s="5"/>
      <c r="BZ465" s="3"/>
      <c r="CA465" s="34"/>
      <c r="CF465" s="5"/>
      <c r="CH465" s="3"/>
      <c r="CI465" s="34"/>
      <c r="CN465" s="5"/>
      <c r="CO465" s="5"/>
      <c r="CP465" s="3"/>
      <c r="CQ465" s="34"/>
      <c r="CV465" s="5"/>
      <c r="CW465" s="5"/>
      <c r="CX465" s="3"/>
      <c r="CY465" s="34"/>
      <c r="DD465" s="5"/>
      <c r="DE465" s="5"/>
      <c r="DF465" s="3"/>
      <c r="DG465" s="34"/>
      <c r="DL465" s="5"/>
      <c r="DM465" s="5"/>
      <c r="DN465" s="3"/>
      <c r="DO465" s="34"/>
      <c r="DT465" s="5"/>
      <c r="DU465" s="5"/>
      <c r="DV465" s="3"/>
      <c r="DW465" s="34"/>
      <c r="EB465" s="5"/>
      <c r="EC465" s="5"/>
      <c r="ED465" s="3"/>
      <c r="EE465" s="34"/>
      <c r="EJ465" s="5"/>
      <c r="EK465" s="5"/>
      <c r="EL465" s="3"/>
      <c r="EM465" s="34"/>
      <c r="ER465" s="5"/>
      <c r="ES465" s="5"/>
      <c r="ET465" s="3"/>
      <c r="EU465" s="34"/>
      <c r="EZ465" s="5"/>
      <c r="FA465" s="5"/>
      <c r="FB465" s="3"/>
      <c r="FC465" s="34"/>
      <c r="FH465" s="5"/>
      <c r="FJ465" s="3"/>
      <c r="FK465" s="34"/>
      <c r="FP465" s="5"/>
      <c r="FQ465" s="5"/>
      <c r="FR465" s="3"/>
      <c r="FS465" s="34"/>
      <c r="FX465" s="5"/>
      <c r="FY465" s="5"/>
      <c r="FZ465" s="3"/>
      <c r="GA465" s="34"/>
      <c r="GF465" s="5"/>
      <c r="GG465" s="5"/>
      <c r="GH465" s="3"/>
      <c r="GI465" s="34"/>
      <c r="GN465" s="5"/>
      <c r="GO465" s="5"/>
      <c r="GP465" s="3"/>
      <c r="GQ465" s="34"/>
      <c r="GV465" s="5"/>
      <c r="GW465" s="5"/>
      <c r="GX465" s="3"/>
      <c r="GY465" s="34"/>
      <c r="HD465" s="5"/>
      <c r="HE465" s="5"/>
      <c r="HF465" s="3"/>
      <c r="HG465" s="34"/>
      <c r="HL465" s="5"/>
      <c r="HM465" s="5"/>
      <c r="HN465" s="3"/>
      <c r="HO465" s="34"/>
      <c r="HT465" s="5"/>
      <c r="HU465" s="5"/>
      <c r="HV465" s="3"/>
      <c r="HW465" s="34"/>
      <c r="IB465" s="5"/>
      <c r="IC465" s="5"/>
      <c r="ID465" s="3"/>
      <c r="IE465" s="34"/>
      <c r="IJ465" s="5"/>
    </row>
    <row r="466" spans="6:244" s="1" customFormat="1" ht="13.5">
      <c r="F466" s="3"/>
      <c r="G466" s="34"/>
      <c r="L466" s="5"/>
      <c r="M466" s="5"/>
      <c r="N466" s="3"/>
      <c r="O466" s="34"/>
      <c r="T466" s="5"/>
      <c r="U466" s="5"/>
      <c r="V466" s="3"/>
      <c r="W466" s="34"/>
      <c r="AB466" s="5"/>
      <c r="AC466" s="5"/>
      <c r="AD466" s="3"/>
      <c r="AE466" s="34"/>
      <c r="AJ466" s="5"/>
      <c r="AK466" s="5"/>
      <c r="AL466" s="3"/>
      <c r="AM466" s="34"/>
      <c r="AR466" s="5"/>
      <c r="AS466" s="5"/>
      <c r="AT466" s="3"/>
      <c r="AU466" s="34"/>
      <c r="AZ466" s="5"/>
      <c r="BA466" s="5"/>
      <c r="BB466" s="3"/>
      <c r="BC466" s="34"/>
      <c r="BH466" s="5"/>
      <c r="BI466" s="5"/>
      <c r="BJ466" s="3"/>
      <c r="BK466" s="34"/>
      <c r="BP466" s="5"/>
      <c r="BQ466" s="5"/>
      <c r="BR466" s="3"/>
      <c r="BS466" s="34"/>
      <c r="BX466" s="5"/>
      <c r="BY466" s="5"/>
      <c r="BZ466" s="3"/>
      <c r="CA466" s="34"/>
      <c r="CF466" s="5"/>
      <c r="CH466" s="3"/>
      <c r="CI466" s="34"/>
      <c r="CN466" s="5"/>
      <c r="CO466" s="5"/>
      <c r="CP466" s="3"/>
      <c r="CQ466" s="34"/>
      <c r="CV466" s="5"/>
      <c r="CW466" s="5"/>
      <c r="CX466" s="3"/>
      <c r="CY466" s="34"/>
      <c r="DD466" s="5"/>
      <c r="DE466" s="5"/>
      <c r="DF466" s="3"/>
      <c r="DG466" s="34"/>
      <c r="DL466" s="5"/>
      <c r="DM466" s="5"/>
      <c r="DN466" s="3"/>
      <c r="DO466" s="34"/>
      <c r="DT466" s="5"/>
      <c r="DU466" s="5"/>
      <c r="DV466" s="3"/>
      <c r="DW466" s="34"/>
      <c r="EB466" s="5"/>
      <c r="EC466" s="5"/>
      <c r="ED466" s="3"/>
      <c r="EE466" s="34"/>
      <c r="EJ466" s="5"/>
      <c r="EK466" s="5"/>
      <c r="EL466" s="3"/>
      <c r="EM466" s="34"/>
      <c r="ER466" s="5"/>
      <c r="ES466" s="5"/>
      <c r="ET466" s="3"/>
      <c r="EU466" s="34"/>
      <c r="EZ466" s="5"/>
      <c r="FA466" s="5"/>
      <c r="FB466" s="3"/>
      <c r="FC466" s="34"/>
      <c r="FH466" s="5"/>
      <c r="FJ466" s="3"/>
      <c r="FK466" s="34"/>
      <c r="FP466" s="5"/>
      <c r="FQ466" s="5"/>
      <c r="FR466" s="3"/>
      <c r="FS466" s="34"/>
      <c r="FX466" s="5"/>
      <c r="FY466" s="5"/>
      <c r="FZ466" s="3"/>
      <c r="GA466" s="34"/>
      <c r="GF466" s="5"/>
      <c r="GG466" s="5"/>
      <c r="GH466" s="3"/>
      <c r="GI466" s="34"/>
      <c r="GN466" s="5"/>
      <c r="GO466" s="5"/>
      <c r="GP466" s="3"/>
      <c r="GQ466" s="34"/>
      <c r="GV466" s="5"/>
      <c r="GW466" s="5"/>
      <c r="GX466" s="3"/>
      <c r="GY466" s="34"/>
      <c r="HD466" s="5"/>
      <c r="HE466" s="5"/>
      <c r="HF466" s="3"/>
      <c r="HG466" s="34"/>
      <c r="HL466" s="5"/>
      <c r="HM466" s="5"/>
      <c r="HN466" s="3"/>
      <c r="HO466" s="34"/>
      <c r="HT466" s="5"/>
      <c r="HU466" s="5"/>
      <c r="HV466" s="3"/>
      <c r="HW466" s="34"/>
      <c r="IB466" s="5"/>
      <c r="IC466" s="5"/>
      <c r="ID466" s="3"/>
      <c r="IE466" s="34"/>
      <c r="IJ466" s="5"/>
    </row>
    <row r="467" spans="6:244" s="1" customFormat="1" ht="13.5">
      <c r="F467" s="3"/>
      <c r="G467" s="34"/>
      <c r="L467" s="5"/>
      <c r="M467" s="5"/>
      <c r="N467" s="3"/>
      <c r="O467" s="34"/>
      <c r="T467" s="5"/>
      <c r="U467" s="5"/>
      <c r="V467" s="3"/>
      <c r="W467" s="34"/>
      <c r="AB467" s="5"/>
      <c r="AC467" s="5"/>
      <c r="AD467" s="3"/>
      <c r="AE467" s="34"/>
      <c r="AJ467" s="5"/>
      <c r="AK467" s="5"/>
      <c r="AL467" s="3"/>
      <c r="AM467" s="34"/>
      <c r="AR467" s="5"/>
      <c r="AS467" s="5"/>
      <c r="AT467" s="3"/>
      <c r="AU467" s="34"/>
      <c r="AZ467" s="5"/>
      <c r="BA467" s="5"/>
      <c r="BB467" s="3"/>
      <c r="BC467" s="34"/>
      <c r="BH467" s="5"/>
      <c r="BI467" s="5"/>
      <c r="BJ467" s="3"/>
      <c r="BK467" s="34"/>
      <c r="BP467" s="5"/>
      <c r="BQ467" s="5"/>
      <c r="BR467" s="3"/>
      <c r="BS467" s="34"/>
      <c r="BX467" s="5"/>
      <c r="BY467" s="5"/>
      <c r="BZ467" s="3"/>
      <c r="CA467" s="34"/>
      <c r="CF467" s="5"/>
      <c r="CH467" s="3"/>
      <c r="CI467" s="34"/>
      <c r="CN467" s="5"/>
      <c r="CO467" s="5"/>
      <c r="CP467" s="3"/>
      <c r="CQ467" s="34"/>
      <c r="CV467" s="5"/>
      <c r="CW467" s="5"/>
      <c r="CX467" s="3"/>
      <c r="CY467" s="34"/>
      <c r="DD467" s="5"/>
      <c r="DE467" s="5"/>
      <c r="DF467" s="3"/>
      <c r="DG467" s="34"/>
      <c r="DL467" s="5"/>
      <c r="DM467" s="5"/>
      <c r="DN467" s="3"/>
      <c r="DO467" s="34"/>
      <c r="DT467" s="5"/>
      <c r="DU467" s="5"/>
      <c r="DV467" s="3"/>
      <c r="DW467" s="34"/>
      <c r="EB467" s="5"/>
      <c r="EC467" s="5"/>
      <c r="ED467" s="3"/>
      <c r="EE467" s="34"/>
      <c r="EJ467" s="5"/>
      <c r="EK467" s="5"/>
      <c r="EL467" s="3"/>
      <c r="EM467" s="34"/>
      <c r="ER467" s="5"/>
      <c r="ES467" s="5"/>
      <c r="ET467" s="3"/>
      <c r="EU467" s="34"/>
      <c r="EZ467" s="5"/>
      <c r="FA467" s="5"/>
      <c r="FB467" s="3"/>
      <c r="FC467" s="34"/>
      <c r="FH467" s="5"/>
      <c r="FJ467" s="3"/>
      <c r="FK467" s="34"/>
      <c r="FP467" s="5"/>
      <c r="FQ467" s="5"/>
      <c r="FR467" s="3"/>
      <c r="FS467" s="34"/>
      <c r="FX467" s="5"/>
      <c r="FY467" s="5"/>
      <c r="FZ467" s="3"/>
      <c r="GA467" s="34"/>
      <c r="GF467" s="5"/>
      <c r="GG467" s="5"/>
      <c r="GH467" s="3"/>
      <c r="GI467" s="34"/>
      <c r="GN467" s="5"/>
      <c r="GO467" s="5"/>
      <c r="GP467" s="3"/>
      <c r="GQ467" s="34"/>
      <c r="GV467" s="5"/>
      <c r="GW467" s="5"/>
      <c r="GX467" s="3"/>
      <c r="GY467" s="34"/>
      <c r="HD467" s="5"/>
      <c r="HE467" s="5"/>
      <c r="HF467" s="3"/>
      <c r="HG467" s="34"/>
      <c r="HL467" s="5"/>
      <c r="HM467" s="5"/>
      <c r="HN467" s="3"/>
      <c r="HO467" s="34"/>
      <c r="HT467" s="5"/>
      <c r="HU467" s="5"/>
      <c r="HV467" s="3"/>
      <c r="HW467" s="34"/>
      <c r="IB467" s="5"/>
      <c r="IC467" s="5"/>
      <c r="ID467" s="3"/>
      <c r="IE467" s="34"/>
      <c r="IJ467" s="5"/>
    </row>
    <row r="468" spans="6:244" s="1" customFormat="1" ht="13.5">
      <c r="F468" s="3"/>
      <c r="G468" s="34"/>
      <c r="L468" s="5"/>
      <c r="M468" s="5"/>
      <c r="N468" s="3"/>
      <c r="O468" s="34"/>
      <c r="T468" s="5"/>
      <c r="U468" s="5"/>
      <c r="V468" s="3"/>
      <c r="W468" s="34"/>
      <c r="AB468" s="5"/>
      <c r="AC468" s="5"/>
      <c r="AD468" s="3"/>
      <c r="AE468" s="34"/>
      <c r="AJ468" s="5"/>
      <c r="AK468" s="5"/>
      <c r="AL468" s="3"/>
      <c r="AM468" s="34"/>
      <c r="AR468" s="5"/>
      <c r="AS468" s="5"/>
      <c r="AT468" s="3"/>
      <c r="AU468" s="34"/>
      <c r="AZ468" s="5"/>
      <c r="BA468" s="5"/>
      <c r="BB468" s="3"/>
      <c r="BC468" s="34"/>
      <c r="BH468" s="5"/>
      <c r="BI468" s="5"/>
      <c r="BJ468" s="3"/>
      <c r="BK468" s="34"/>
      <c r="BP468" s="5"/>
      <c r="BQ468" s="5"/>
      <c r="BR468" s="3"/>
      <c r="BS468" s="34"/>
      <c r="BX468" s="5"/>
      <c r="BY468" s="5"/>
      <c r="BZ468" s="3"/>
      <c r="CA468" s="34"/>
      <c r="CF468" s="5"/>
      <c r="CH468" s="3"/>
      <c r="CI468" s="34"/>
      <c r="CN468" s="5"/>
      <c r="CO468" s="5"/>
      <c r="CP468" s="3"/>
      <c r="CQ468" s="34"/>
      <c r="CV468" s="5"/>
      <c r="CW468" s="5"/>
      <c r="CX468" s="3"/>
      <c r="CY468" s="34"/>
      <c r="DD468" s="5"/>
      <c r="DE468" s="5"/>
      <c r="DF468" s="3"/>
      <c r="DG468" s="34"/>
      <c r="DL468" s="5"/>
      <c r="DM468" s="5"/>
      <c r="DN468" s="3"/>
      <c r="DO468" s="34"/>
      <c r="DT468" s="5"/>
      <c r="DU468" s="5"/>
      <c r="DV468" s="3"/>
      <c r="DW468" s="34"/>
      <c r="EB468" s="5"/>
      <c r="EC468" s="5"/>
      <c r="ED468" s="3"/>
      <c r="EE468" s="34"/>
      <c r="EJ468" s="5"/>
      <c r="EK468" s="5"/>
      <c r="EL468" s="3"/>
      <c r="EM468" s="34"/>
      <c r="ER468" s="5"/>
      <c r="ES468" s="5"/>
      <c r="ET468" s="3"/>
      <c r="EU468" s="34"/>
      <c r="EZ468" s="5"/>
      <c r="FA468" s="5"/>
      <c r="FB468" s="3"/>
      <c r="FC468" s="34"/>
      <c r="FH468" s="5"/>
      <c r="FJ468" s="3"/>
      <c r="FK468" s="34"/>
      <c r="FP468" s="5"/>
      <c r="FQ468" s="5"/>
      <c r="FR468" s="3"/>
      <c r="FS468" s="34"/>
      <c r="FX468" s="5"/>
      <c r="FY468" s="5"/>
      <c r="FZ468" s="3"/>
      <c r="GA468" s="34"/>
      <c r="GF468" s="5"/>
      <c r="GG468" s="5"/>
      <c r="GH468" s="3"/>
      <c r="GI468" s="34"/>
      <c r="GN468" s="5"/>
      <c r="GO468" s="5"/>
      <c r="GP468" s="3"/>
      <c r="GQ468" s="34"/>
      <c r="GV468" s="5"/>
      <c r="GW468" s="5"/>
      <c r="GX468" s="3"/>
      <c r="GY468" s="34"/>
      <c r="HD468" s="5"/>
      <c r="HE468" s="5"/>
      <c r="HF468" s="3"/>
      <c r="HG468" s="34"/>
      <c r="HL468" s="5"/>
      <c r="HM468" s="5"/>
      <c r="HN468" s="3"/>
      <c r="HO468" s="34"/>
      <c r="HT468" s="5"/>
      <c r="HU468" s="5"/>
      <c r="HV468" s="3"/>
      <c r="HW468" s="34"/>
      <c r="IB468" s="5"/>
      <c r="IC468" s="5"/>
      <c r="ID468" s="3"/>
      <c r="IE468" s="34"/>
      <c r="IJ468" s="5"/>
    </row>
    <row r="469" spans="6:244" s="1" customFormat="1" ht="13.5">
      <c r="F469" s="3"/>
      <c r="G469" s="34"/>
      <c r="L469" s="5"/>
      <c r="M469" s="5"/>
      <c r="N469" s="3"/>
      <c r="O469" s="34"/>
      <c r="T469" s="5"/>
      <c r="U469" s="5"/>
      <c r="V469" s="3"/>
      <c r="W469" s="34"/>
      <c r="AB469" s="5"/>
      <c r="AC469" s="5"/>
      <c r="AD469" s="3"/>
      <c r="AE469" s="34"/>
      <c r="AJ469" s="5"/>
      <c r="AK469" s="5"/>
      <c r="AL469" s="3"/>
      <c r="AM469" s="34"/>
      <c r="AR469" s="5"/>
      <c r="AS469" s="5"/>
      <c r="AT469" s="3"/>
      <c r="AU469" s="34"/>
      <c r="AZ469" s="5"/>
      <c r="BA469" s="5"/>
      <c r="BB469" s="3"/>
      <c r="BC469" s="34"/>
      <c r="BH469" s="5"/>
      <c r="BI469" s="5"/>
      <c r="BJ469" s="3"/>
      <c r="BK469" s="34"/>
      <c r="BP469" s="5"/>
      <c r="BQ469" s="5"/>
      <c r="BR469" s="3"/>
      <c r="BS469" s="34"/>
      <c r="BX469" s="5"/>
      <c r="BY469" s="5"/>
      <c r="BZ469" s="3"/>
      <c r="CA469" s="34"/>
      <c r="CF469" s="5"/>
      <c r="CH469" s="3"/>
      <c r="CI469" s="34"/>
      <c r="CN469" s="5"/>
      <c r="CO469" s="5"/>
      <c r="CP469" s="3"/>
      <c r="CQ469" s="34"/>
      <c r="CV469" s="5"/>
      <c r="CW469" s="5"/>
      <c r="CX469" s="3"/>
      <c r="CY469" s="34"/>
      <c r="DD469" s="5"/>
      <c r="DE469" s="5"/>
      <c r="DF469" s="3"/>
      <c r="DG469" s="34"/>
      <c r="DL469" s="5"/>
      <c r="DM469" s="5"/>
      <c r="DN469" s="3"/>
      <c r="DO469" s="34"/>
      <c r="DT469" s="5"/>
      <c r="DU469" s="5"/>
      <c r="DV469" s="3"/>
      <c r="DW469" s="34"/>
      <c r="EB469" s="5"/>
      <c r="EC469" s="5"/>
      <c r="ED469" s="3"/>
      <c r="EE469" s="34"/>
      <c r="EJ469" s="5"/>
      <c r="EK469" s="5"/>
      <c r="EL469" s="3"/>
      <c r="EM469" s="34"/>
      <c r="ER469" s="5"/>
      <c r="ES469" s="5"/>
      <c r="ET469" s="3"/>
      <c r="EU469" s="34"/>
      <c r="EZ469" s="5"/>
      <c r="FA469" s="5"/>
      <c r="FB469" s="3"/>
      <c r="FC469" s="34"/>
      <c r="FH469" s="5"/>
      <c r="FJ469" s="3"/>
      <c r="FK469" s="34"/>
      <c r="FP469" s="5"/>
      <c r="FQ469" s="5"/>
      <c r="FR469" s="3"/>
      <c r="FS469" s="34"/>
      <c r="FX469" s="5"/>
      <c r="FY469" s="5"/>
      <c r="FZ469" s="3"/>
      <c r="GA469" s="34"/>
      <c r="GF469" s="5"/>
      <c r="GG469" s="5"/>
      <c r="GH469" s="3"/>
      <c r="GI469" s="34"/>
      <c r="GN469" s="5"/>
      <c r="GO469" s="5"/>
      <c r="GP469" s="3"/>
      <c r="GQ469" s="34"/>
      <c r="GV469" s="5"/>
      <c r="GW469" s="5"/>
      <c r="GX469" s="3"/>
      <c r="GY469" s="34"/>
      <c r="HD469" s="5"/>
      <c r="HE469" s="5"/>
      <c r="HF469" s="3"/>
      <c r="HG469" s="34"/>
      <c r="HL469" s="5"/>
      <c r="HM469" s="5"/>
      <c r="HN469" s="3"/>
      <c r="HO469" s="34"/>
      <c r="HT469" s="5"/>
      <c r="HU469" s="5"/>
      <c r="HV469" s="3"/>
      <c r="HW469" s="34"/>
      <c r="IB469" s="5"/>
      <c r="IC469" s="5"/>
      <c r="ID469" s="3"/>
      <c r="IE469" s="34"/>
      <c r="IJ469" s="5"/>
    </row>
    <row r="470" spans="6:244" s="1" customFormat="1" ht="13.5">
      <c r="F470" s="3"/>
      <c r="G470" s="34"/>
      <c r="L470" s="5"/>
      <c r="M470" s="5"/>
      <c r="N470" s="3"/>
      <c r="O470" s="34"/>
      <c r="T470" s="5"/>
      <c r="U470" s="5"/>
      <c r="V470" s="3"/>
      <c r="W470" s="34"/>
      <c r="AB470" s="5"/>
      <c r="AC470" s="5"/>
      <c r="AD470" s="3"/>
      <c r="AE470" s="34"/>
      <c r="AJ470" s="5"/>
      <c r="AK470" s="5"/>
      <c r="AL470" s="3"/>
      <c r="AM470" s="34"/>
      <c r="AR470" s="5"/>
      <c r="AS470" s="5"/>
      <c r="AT470" s="3"/>
      <c r="AU470" s="34"/>
      <c r="AZ470" s="5"/>
      <c r="BA470" s="5"/>
      <c r="BB470" s="3"/>
      <c r="BC470" s="34"/>
      <c r="BH470" s="5"/>
      <c r="BI470" s="5"/>
      <c r="BJ470" s="3"/>
      <c r="BK470" s="34"/>
      <c r="BP470" s="5"/>
      <c r="BQ470" s="5"/>
      <c r="BR470" s="3"/>
      <c r="BS470" s="34"/>
      <c r="BX470" s="5"/>
      <c r="BY470" s="5"/>
      <c r="BZ470" s="3"/>
      <c r="CA470" s="34"/>
      <c r="CF470" s="5"/>
      <c r="CH470" s="3"/>
      <c r="CI470" s="34"/>
      <c r="CN470" s="5"/>
      <c r="CO470" s="5"/>
      <c r="CP470" s="3"/>
      <c r="CQ470" s="34"/>
      <c r="CV470" s="5"/>
      <c r="CW470" s="5"/>
      <c r="CX470" s="3"/>
      <c r="CY470" s="34"/>
      <c r="DD470" s="5"/>
      <c r="DE470" s="5"/>
      <c r="DF470" s="3"/>
      <c r="DG470" s="34"/>
      <c r="DL470" s="5"/>
      <c r="DM470" s="5"/>
      <c r="DN470" s="3"/>
      <c r="DO470" s="34"/>
      <c r="DT470" s="5"/>
      <c r="DU470" s="5"/>
      <c r="DV470" s="3"/>
      <c r="DW470" s="34"/>
      <c r="EB470" s="5"/>
      <c r="EC470" s="5"/>
      <c r="ED470" s="3"/>
      <c r="EE470" s="34"/>
      <c r="EJ470" s="5"/>
      <c r="EK470" s="5"/>
      <c r="EL470" s="3"/>
      <c r="EM470" s="34"/>
      <c r="ER470" s="5"/>
      <c r="ES470" s="5"/>
      <c r="ET470" s="3"/>
      <c r="EU470" s="34"/>
      <c r="EZ470" s="5"/>
      <c r="FA470" s="5"/>
      <c r="FB470" s="3"/>
      <c r="FC470" s="34"/>
      <c r="FH470" s="5"/>
      <c r="FJ470" s="3"/>
      <c r="FK470" s="34"/>
      <c r="FP470" s="5"/>
      <c r="FQ470" s="5"/>
      <c r="FR470" s="3"/>
      <c r="FS470" s="34"/>
      <c r="FX470" s="5"/>
      <c r="FY470" s="5"/>
      <c r="FZ470" s="3"/>
      <c r="GA470" s="34"/>
      <c r="GF470" s="5"/>
      <c r="GG470" s="5"/>
      <c r="GH470" s="3"/>
      <c r="GI470" s="34"/>
      <c r="GN470" s="5"/>
      <c r="GO470" s="5"/>
      <c r="GP470" s="3"/>
      <c r="GQ470" s="34"/>
      <c r="GV470" s="5"/>
      <c r="GW470" s="5"/>
      <c r="GX470" s="3"/>
      <c r="GY470" s="34"/>
      <c r="HD470" s="5"/>
      <c r="HE470" s="5"/>
      <c r="HF470" s="3"/>
      <c r="HG470" s="34"/>
      <c r="HL470" s="5"/>
      <c r="HM470" s="5"/>
      <c r="HN470" s="3"/>
      <c r="HO470" s="34"/>
      <c r="HT470" s="5"/>
      <c r="HU470" s="5"/>
      <c r="HV470" s="3"/>
      <c r="HW470" s="34"/>
      <c r="IB470" s="5"/>
      <c r="IC470" s="5"/>
      <c r="ID470" s="3"/>
      <c r="IE470" s="34"/>
      <c r="IJ470" s="5"/>
    </row>
    <row r="471" spans="6:244" s="1" customFormat="1" ht="13.5">
      <c r="F471" s="3"/>
      <c r="G471" s="34"/>
      <c r="L471" s="5"/>
      <c r="M471" s="5"/>
      <c r="N471" s="3"/>
      <c r="O471" s="34"/>
      <c r="T471" s="5"/>
      <c r="U471" s="5"/>
      <c r="V471" s="3"/>
      <c r="W471" s="34"/>
      <c r="AB471" s="5"/>
      <c r="AC471" s="5"/>
      <c r="AD471" s="3"/>
      <c r="AE471" s="34"/>
      <c r="AJ471" s="5"/>
      <c r="AK471" s="5"/>
      <c r="AL471" s="3"/>
      <c r="AM471" s="34"/>
      <c r="AR471" s="5"/>
      <c r="AS471" s="5"/>
      <c r="AT471" s="3"/>
      <c r="AU471" s="34"/>
      <c r="AZ471" s="5"/>
      <c r="BA471" s="5"/>
      <c r="BB471" s="3"/>
      <c r="BC471" s="34"/>
      <c r="BH471" s="5"/>
      <c r="BI471" s="5"/>
      <c r="BJ471" s="3"/>
      <c r="BK471" s="34"/>
      <c r="BP471" s="5"/>
      <c r="BQ471" s="5"/>
      <c r="BR471" s="3"/>
      <c r="BS471" s="34"/>
      <c r="BX471" s="5"/>
      <c r="BY471" s="5"/>
      <c r="BZ471" s="3"/>
      <c r="CA471" s="34"/>
      <c r="CF471" s="5"/>
      <c r="CH471" s="3"/>
      <c r="CI471" s="34"/>
      <c r="CN471" s="5"/>
      <c r="CO471" s="5"/>
      <c r="CP471" s="3"/>
      <c r="CQ471" s="34"/>
      <c r="CV471" s="5"/>
      <c r="CW471" s="5"/>
      <c r="CX471" s="3"/>
      <c r="CY471" s="34"/>
      <c r="DD471" s="5"/>
      <c r="DE471" s="5"/>
      <c r="DF471" s="3"/>
      <c r="DG471" s="34"/>
      <c r="DL471" s="5"/>
      <c r="DM471" s="5"/>
      <c r="DN471" s="3"/>
      <c r="DO471" s="34"/>
      <c r="DT471" s="5"/>
      <c r="DU471" s="5"/>
      <c r="DV471" s="3"/>
      <c r="DW471" s="34"/>
      <c r="EB471" s="5"/>
      <c r="EC471" s="5"/>
      <c r="ED471" s="3"/>
      <c r="EE471" s="34"/>
      <c r="EJ471" s="5"/>
      <c r="EK471" s="5"/>
      <c r="EL471" s="3"/>
      <c r="EM471" s="34"/>
      <c r="ER471" s="5"/>
      <c r="ES471" s="5"/>
      <c r="ET471" s="3"/>
      <c r="EU471" s="34"/>
      <c r="EZ471" s="5"/>
      <c r="FA471" s="5"/>
      <c r="FB471" s="3"/>
      <c r="FC471" s="34"/>
      <c r="FH471" s="5"/>
      <c r="FJ471" s="3"/>
      <c r="FK471" s="34"/>
      <c r="FP471" s="5"/>
      <c r="FQ471" s="5"/>
      <c r="FR471" s="3"/>
      <c r="FS471" s="34"/>
      <c r="FX471" s="5"/>
      <c r="FY471" s="5"/>
      <c r="FZ471" s="3"/>
      <c r="GA471" s="34"/>
      <c r="GF471" s="5"/>
      <c r="GG471" s="5"/>
      <c r="GH471" s="3"/>
      <c r="GI471" s="34"/>
      <c r="GN471" s="5"/>
      <c r="GO471" s="5"/>
      <c r="GP471" s="3"/>
      <c r="GQ471" s="34"/>
      <c r="GV471" s="5"/>
      <c r="GW471" s="5"/>
      <c r="GX471" s="3"/>
      <c r="GY471" s="34"/>
      <c r="HD471" s="5"/>
      <c r="HE471" s="5"/>
      <c r="HF471" s="3"/>
      <c r="HG471" s="34"/>
      <c r="HL471" s="5"/>
      <c r="HM471" s="5"/>
      <c r="HN471" s="3"/>
      <c r="HO471" s="34"/>
      <c r="HT471" s="5"/>
      <c r="HU471" s="5"/>
      <c r="HV471" s="3"/>
      <c r="HW471" s="34"/>
      <c r="IB471" s="5"/>
      <c r="IC471" s="5"/>
      <c r="ID471" s="3"/>
      <c r="IE471" s="34"/>
      <c r="IJ471" s="5"/>
    </row>
    <row r="472" spans="6:244" s="1" customFormat="1" ht="13.5">
      <c r="F472" s="3"/>
      <c r="G472" s="34"/>
      <c r="L472" s="5"/>
      <c r="M472" s="5"/>
      <c r="N472" s="3"/>
      <c r="O472" s="34"/>
      <c r="T472" s="5"/>
      <c r="U472" s="5"/>
      <c r="V472" s="3"/>
      <c r="W472" s="34"/>
      <c r="AB472" s="5"/>
      <c r="AC472" s="5"/>
      <c r="AD472" s="3"/>
      <c r="AE472" s="34"/>
      <c r="AJ472" s="5"/>
      <c r="AK472" s="5"/>
      <c r="AL472" s="3"/>
      <c r="AM472" s="34"/>
      <c r="AR472" s="5"/>
      <c r="AS472" s="5"/>
      <c r="AT472" s="3"/>
      <c r="AU472" s="34"/>
      <c r="AZ472" s="5"/>
      <c r="BA472" s="5"/>
      <c r="BB472" s="3"/>
      <c r="BC472" s="34"/>
      <c r="BH472" s="5"/>
      <c r="BI472" s="5"/>
      <c r="BJ472" s="3"/>
      <c r="BK472" s="34"/>
      <c r="BP472" s="5"/>
      <c r="BQ472" s="5"/>
      <c r="BR472" s="3"/>
      <c r="BS472" s="34"/>
      <c r="BX472" s="5"/>
      <c r="BY472" s="5"/>
      <c r="BZ472" s="3"/>
      <c r="CA472" s="34"/>
      <c r="CF472" s="5"/>
      <c r="CH472" s="3"/>
      <c r="CI472" s="34"/>
      <c r="CN472" s="5"/>
      <c r="CO472" s="5"/>
      <c r="CP472" s="3"/>
      <c r="CQ472" s="34"/>
      <c r="CV472" s="5"/>
      <c r="CW472" s="5"/>
      <c r="CX472" s="3"/>
      <c r="CY472" s="34"/>
      <c r="DD472" s="5"/>
      <c r="DE472" s="5"/>
      <c r="DF472" s="3"/>
      <c r="DG472" s="34"/>
      <c r="DL472" s="5"/>
      <c r="DM472" s="5"/>
      <c r="DN472" s="3"/>
      <c r="DO472" s="34"/>
      <c r="DT472" s="5"/>
      <c r="DU472" s="5"/>
      <c r="DV472" s="3"/>
      <c r="DW472" s="34"/>
      <c r="EB472" s="5"/>
      <c r="EC472" s="5"/>
      <c r="ED472" s="3"/>
      <c r="EE472" s="34"/>
      <c r="EJ472" s="5"/>
      <c r="EK472" s="5"/>
      <c r="EL472" s="3"/>
      <c r="EM472" s="34"/>
      <c r="ER472" s="5"/>
      <c r="ES472" s="5"/>
      <c r="ET472" s="3"/>
      <c r="EU472" s="34"/>
      <c r="EZ472" s="5"/>
      <c r="FA472" s="5"/>
      <c r="FB472" s="3"/>
      <c r="FC472" s="34"/>
      <c r="FH472" s="5"/>
      <c r="FJ472" s="3"/>
      <c r="FK472" s="34"/>
      <c r="FP472" s="5"/>
      <c r="FQ472" s="5"/>
      <c r="FR472" s="3"/>
      <c r="FS472" s="34"/>
      <c r="FX472" s="5"/>
      <c r="FY472" s="5"/>
      <c r="FZ472" s="3"/>
      <c r="GA472" s="34"/>
      <c r="GF472" s="5"/>
      <c r="GG472" s="5"/>
      <c r="GH472" s="3"/>
      <c r="GI472" s="34"/>
      <c r="GN472" s="5"/>
      <c r="GO472" s="5"/>
      <c r="GP472" s="3"/>
      <c r="GQ472" s="34"/>
      <c r="GV472" s="5"/>
      <c r="GW472" s="5"/>
      <c r="GX472" s="3"/>
      <c r="GY472" s="34"/>
      <c r="HD472" s="5"/>
      <c r="HE472" s="5"/>
      <c r="HF472" s="3"/>
      <c r="HG472" s="34"/>
      <c r="HL472" s="5"/>
      <c r="HM472" s="5"/>
      <c r="HN472" s="3"/>
      <c r="HO472" s="34"/>
      <c r="HT472" s="5"/>
      <c r="HU472" s="5"/>
      <c r="HV472" s="3"/>
      <c r="HW472" s="34"/>
      <c r="IB472" s="5"/>
      <c r="IC472" s="5"/>
      <c r="ID472" s="3"/>
      <c r="IE472" s="34"/>
      <c r="IJ472" s="5"/>
    </row>
    <row r="473" spans="6:244" s="1" customFormat="1" ht="13.5">
      <c r="F473" s="3"/>
      <c r="G473" s="34"/>
      <c r="L473" s="5"/>
      <c r="M473" s="5"/>
      <c r="N473" s="3"/>
      <c r="O473" s="34"/>
      <c r="T473" s="5"/>
      <c r="U473" s="5"/>
      <c r="V473" s="3"/>
      <c r="W473" s="34"/>
      <c r="AB473" s="5"/>
      <c r="AC473" s="5"/>
      <c r="AD473" s="3"/>
      <c r="AE473" s="34"/>
      <c r="AJ473" s="5"/>
      <c r="AK473" s="5"/>
      <c r="AL473" s="3"/>
      <c r="AM473" s="34"/>
      <c r="AR473" s="5"/>
      <c r="AS473" s="5"/>
      <c r="AT473" s="3"/>
      <c r="AU473" s="34"/>
      <c r="AZ473" s="5"/>
      <c r="BA473" s="5"/>
      <c r="BB473" s="3"/>
      <c r="BC473" s="34"/>
      <c r="BH473" s="5"/>
      <c r="BI473" s="5"/>
      <c r="BJ473" s="3"/>
      <c r="BK473" s="34"/>
      <c r="BP473" s="5"/>
      <c r="BQ473" s="5"/>
      <c r="BR473" s="3"/>
      <c r="BS473" s="34"/>
      <c r="BX473" s="5"/>
      <c r="BY473" s="5"/>
      <c r="BZ473" s="3"/>
      <c r="CA473" s="34"/>
      <c r="CF473" s="5"/>
      <c r="CH473" s="3"/>
      <c r="CI473" s="34"/>
      <c r="CN473" s="5"/>
      <c r="CO473" s="5"/>
      <c r="CP473" s="3"/>
      <c r="CQ473" s="34"/>
      <c r="CV473" s="5"/>
      <c r="CW473" s="5"/>
      <c r="CX473" s="3"/>
      <c r="CY473" s="34"/>
      <c r="DD473" s="5"/>
      <c r="DE473" s="5"/>
      <c r="DF473" s="3"/>
      <c r="DG473" s="34"/>
      <c r="DL473" s="5"/>
      <c r="DM473" s="5"/>
      <c r="DN473" s="3"/>
      <c r="DO473" s="34"/>
      <c r="DT473" s="5"/>
      <c r="DU473" s="5"/>
      <c r="DV473" s="3"/>
      <c r="DW473" s="34"/>
      <c r="EB473" s="5"/>
      <c r="EC473" s="5"/>
      <c r="ED473" s="3"/>
      <c r="EE473" s="34"/>
      <c r="EJ473" s="5"/>
      <c r="EK473" s="5"/>
      <c r="EL473" s="3"/>
      <c r="EM473" s="34"/>
      <c r="ER473" s="5"/>
      <c r="ES473" s="5"/>
      <c r="ET473" s="3"/>
      <c r="EU473" s="34"/>
      <c r="EZ473" s="5"/>
      <c r="FA473" s="5"/>
      <c r="FB473" s="3"/>
      <c r="FC473" s="34"/>
      <c r="FH473" s="5"/>
      <c r="FJ473" s="3"/>
      <c r="FK473" s="34"/>
      <c r="FP473" s="5"/>
      <c r="FQ473" s="5"/>
      <c r="FR473" s="3"/>
      <c r="FS473" s="34"/>
      <c r="FX473" s="5"/>
      <c r="FY473" s="5"/>
      <c r="FZ473" s="3"/>
      <c r="GA473" s="34"/>
      <c r="GF473" s="5"/>
      <c r="GG473" s="5"/>
      <c r="GH473" s="3"/>
      <c r="GI473" s="34"/>
      <c r="GN473" s="5"/>
      <c r="GO473" s="5"/>
      <c r="GP473" s="3"/>
      <c r="GQ473" s="34"/>
      <c r="GV473" s="5"/>
      <c r="GW473" s="5"/>
      <c r="GX473" s="3"/>
      <c r="GY473" s="34"/>
      <c r="HD473" s="5"/>
      <c r="HE473" s="5"/>
      <c r="HF473" s="3"/>
      <c r="HG473" s="34"/>
      <c r="HL473" s="5"/>
      <c r="HM473" s="5"/>
      <c r="HN473" s="3"/>
      <c r="HO473" s="34"/>
      <c r="HT473" s="5"/>
      <c r="HU473" s="5"/>
      <c r="HV473" s="3"/>
      <c r="HW473" s="34"/>
      <c r="IB473" s="5"/>
      <c r="IC473" s="5"/>
      <c r="ID473" s="3"/>
      <c r="IE473" s="34"/>
      <c r="IJ473" s="5"/>
    </row>
    <row r="474" spans="6:244" s="1" customFormat="1" ht="13.5">
      <c r="F474" s="3"/>
      <c r="G474" s="34"/>
      <c r="L474" s="5"/>
      <c r="M474" s="5"/>
      <c r="N474" s="3"/>
      <c r="O474" s="34"/>
      <c r="T474" s="5"/>
      <c r="U474" s="5"/>
      <c r="V474" s="3"/>
      <c r="W474" s="34"/>
      <c r="AB474" s="5"/>
      <c r="AC474" s="5"/>
      <c r="AD474" s="3"/>
      <c r="AE474" s="34"/>
      <c r="AJ474" s="5"/>
      <c r="AK474" s="5"/>
      <c r="AL474" s="3"/>
      <c r="AM474" s="34"/>
      <c r="AR474" s="5"/>
      <c r="AS474" s="5"/>
      <c r="AT474" s="3"/>
      <c r="AU474" s="34"/>
      <c r="AZ474" s="5"/>
      <c r="BA474" s="5"/>
      <c r="BB474" s="3"/>
      <c r="BC474" s="34"/>
      <c r="BH474" s="5"/>
      <c r="BI474" s="5"/>
      <c r="BJ474" s="3"/>
      <c r="BK474" s="34"/>
      <c r="BP474" s="5"/>
      <c r="BQ474" s="5"/>
      <c r="BR474" s="3"/>
      <c r="BS474" s="34"/>
      <c r="BX474" s="5"/>
      <c r="BY474" s="5"/>
      <c r="BZ474" s="3"/>
      <c r="CA474" s="34"/>
      <c r="CF474" s="5"/>
      <c r="CH474" s="3"/>
      <c r="CI474" s="34"/>
      <c r="CN474" s="5"/>
      <c r="CO474" s="5"/>
      <c r="CP474" s="3"/>
      <c r="CQ474" s="34"/>
      <c r="CV474" s="5"/>
      <c r="CW474" s="5"/>
      <c r="CX474" s="3"/>
      <c r="CY474" s="34"/>
      <c r="DD474" s="5"/>
      <c r="DE474" s="5"/>
      <c r="DF474" s="3"/>
      <c r="DG474" s="34"/>
      <c r="DL474" s="5"/>
      <c r="DM474" s="5"/>
      <c r="DN474" s="3"/>
      <c r="DO474" s="34"/>
      <c r="DT474" s="5"/>
      <c r="DU474" s="5"/>
      <c r="DV474" s="3"/>
      <c r="DW474" s="34"/>
      <c r="EB474" s="5"/>
      <c r="EC474" s="5"/>
      <c r="ED474" s="3"/>
      <c r="EE474" s="34"/>
      <c r="EJ474" s="5"/>
      <c r="EK474" s="5"/>
      <c r="EL474" s="3"/>
      <c r="EM474" s="34"/>
      <c r="ER474" s="5"/>
      <c r="ES474" s="5"/>
      <c r="ET474" s="3"/>
      <c r="EU474" s="34"/>
      <c r="EZ474" s="5"/>
      <c r="FA474" s="5"/>
      <c r="FB474" s="3"/>
      <c r="FC474" s="34"/>
      <c r="FH474" s="5"/>
      <c r="FJ474" s="3"/>
      <c r="FK474" s="34"/>
      <c r="FP474" s="5"/>
      <c r="FQ474" s="5"/>
      <c r="FR474" s="3"/>
      <c r="FS474" s="34"/>
      <c r="FX474" s="5"/>
      <c r="FY474" s="5"/>
      <c r="FZ474" s="3"/>
      <c r="GA474" s="34"/>
      <c r="GF474" s="5"/>
      <c r="GG474" s="5"/>
      <c r="GH474" s="3"/>
      <c r="GI474" s="34"/>
      <c r="GN474" s="5"/>
      <c r="GO474" s="5"/>
      <c r="GP474" s="3"/>
      <c r="GQ474" s="34"/>
      <c r="GV474" s="5"/>
      <c r="GW474" s="5"/>
      <c r="GX474" s="3"/>
      <c r="GY474" s="34"/>
      <c r="HD474" s="5"/>
      <c r="HE474" s="5"/>
      <c r="HF474" s="3"/>
      <c r="HG474" s="34"/>
      <c r="HL474" s="5"/>
      <c r="HM474" s="5"/>
      <c r="HN474" s="3"/>
      <c r="HO474" s="34"/>
      <c r="HT474" s="5"/>
      <c r="HU474" s="5"/>
      <c r="HV474" s="3"/>
      <c r="HW474" s="34"/>
      <c r="IB474" s="5"/>
      <c r="IC474" s="5"/>
      <c r="ID474" s="3"/>
      <c r="IE474" s="34"/>
      <c r="IJ474" s="5"/>
    </row>
    <row r="475" spans="6:244" s="1" customFormat="1" ht="13.5">
      <c r="F475" s="3"/>
      <c r="G475" s="34"/>
      <c r="L475" s="5"/>
      <c r="M475" s="5"/>
      <c r="N475" s="3"/>
      <c r="O475" s="34"/>
      <c r="T475" s="5"/>
      <c r="U475" s="5"/>
      <c r="V475" s="3"/>
      <c r="W475" s="34"/>
      <c r="AB475" s="5"/>
      <c r="AC475" s="5"/>
      <c r="AD475" s="3"/>
      <c r="AE475" s="34"/>
      <c r="AJ475" s="5"/>
      <c r="AK475" s="5"/>
      <c r="AL475" s="3"/>
      <c r="AM475" s="34"/>
      <c r="AR475" s="5"/>
      <c r="AS475" s="5"/>
      <c r="AT475" s="3"/>
      <c r="AU475" s="34"/>
      <c r="AZ475" s="5"/>
      <c r="BA475" s="5"/>
      <c r="BB475" s="3"/>
      <c r="BC475" s="34"/>
      <c r="BH475" s="5"/>
      <c r="BI475" s="5"/>
      <c r="BJ475" s="3"/>
      <c r="BK475" s="34"/>
      <c r="BP475" s="5"/>
      <c r="BQ475" s="5"/>
      <c r="BR475" s="3"/>
      <c r="BS475" s="34"/>
      <c r="BX475" s="5"/>
      <c r="BY475" s="5"/>
      <c r="BZ475" s="3"/>
      <c r="CA475" s="34"/>
      <c r="CF475" s="5"/>
      <c r="CH475" s="3"/>
      <c r="CI475" s="34"/>
      <c r="CN475" s="5"/>
      <c r="CO475" s="5"/>
      <c r="CP475" s="3"/>
      <c r="CQ475" s="34"/>
      <c r="CV475" s="5"/>
      <c r="CW475" s="5"/>
      <c r="CX475" s="3"/>
      <c r="CY475" s="34"/>
      <c r="DD475" s="5"/>
      <c r="DE475" s="5"/>
      <c r="DF475" s="3"/>
      <c r="DG475" s="34"/>
      <c r="DL475" s="5"/>
      <c r="DM475" s="5"/>
      <c r="DN475" s="3"/>
      <c r="DO475" s="34"/>
      <c r="DT475" s="5"/>
      <c r="DU475" s="5"/>
      <c r="DV475" s="3"/>
      <c r="DW475" s="34"/>
      <c r="EB475" s="5"/>
      <c r="EC475" s="5"/>
      <c r="ED475" s="3"/>
      <c r="EE475" s="34"/>
      <c r="EJ475" s="5"/>
      <c r="EK475" s="5"/>
      <c r="EL475" s="3"/>
      <c r="EM475" s="34"/>
      <c r="ER475" s="5"/>
      <c r="ES475" s="5"/>
      <c r="ET475" s="3"/>
      <c r="EU475" s="34"/>
      <c r="EZ475" s="5"/>
      <c r="FA475" s="5"/>
      <c r="FB475" s="3"/>
      <c r="FC475" s="34"/>
      <c r="FH475" s="5"/>
      <c r="FJ475" s="3"/>
      <c r="FK475" s="34"/>
      <c r="FP475" s="5"/>
      <c r="FQ475" s="5"/>
      <c r="FR475" s="3"/>
      <c r="FS475" s="34"/>
      <c r="FX475" s="5"/>
      <c r="FY475" s="5"/>
      <c r="FZ475" s="3"/>
      <c r="GA475" s="34"/>
      <c r="GF475" s="5"/>
      <c r="GG475" s="5"/>
      <c r="GH475" s="3"/>
      <c r="GI475" s="34"/>
      <c r="GN475" s="5"/>
      <c r="GO475" s="5"/>
      <c r="GP475" s="3"/>
      <c r="GQ475" s="34"/>
      <c r="GV475" s="5"/>
      <c r="GW475" s="5"/>
      <c r="GX475" s="3"/>
      <c r="GY475" s="34"/>
      <c r="HD475" s="5"/>
      <c r="HE475" s="5"/>
      <c r="HF475" s="3"/>
      <c r="HG475" s="34"/>
      <c r="HL475" s="5"/>
      <c r="HM475" s="5"/>
      <c r="HN475" s="3"/>
      <c r="HO475" s="34"/>
      <c r="HT475" s="5"/>
      <c r="HU475" s="5"/>
      <c r="HV475" s="3"/>
      <c r="HW475" s="34"/>
      <c r="IB475" s="5"/>
      <c r="IC475" s="5"/>
      <c r="ID475" s="3"/>
      <c r="IE475" s="34"/>
      <c r="IJ475" s="5"/>
    </row>
    <row r="476" spans="6:244" s="1" customFormat="1" ht="13.5">
      <c r="F476" s="3"/>
      <c r="G476" s="34"/>
      <c r="L476" s="5"/>
      <c r="M476" s="5"/>
      <c r="N476" s="3"/>
      <c r="O476" s="34"/>
      <c r="T476" s="5"/>
      <c r="U476" s="5"/>
      <c r="V476" s="3"/>
      <c r="W476" s="34"/>
      <c r="AB476" s="5"/>
      <c r="AC476" s="5"/>
      <c r="AD476" s="3"/>
      <c r="AE476" s="34"/>
      <c r="AJ476" s="5"/>
      <c r="AK476" s="5"/>
      <c r="AL476" s="3"/>
      <c r="AM476" s="34"/>
      <c r="AR476" s="5"/>
      <c r="AS476" s="5"/>
      <c r="AT476" s="3"/>
      <c r="AU476" s="34"/>
      <c r="AZ476" s="5"/>
      <c r="BA476" s="5"/>
      <c r="BB476" s="3"/>
      <c r="BC476" s="34"/>
      <c r="BH476" s="5"/>
      <c r="BI476" s="5"/>
      <c r="BJ476" s="3"/>
      <c r="BK476" s="34"/>
      <c r="BP476" s="5"/>
      <c r="BQ476" s="5"/>
      <c r="BR476" s="3"/>
      <c r="BS476" s="34"/>
      <c r="BX476" s="5"/>
      <c r="BY476" s="5"/>
      <c r="BZ476" s="3"/>
      <c r="CA476" s="34"/>
      <c r="CF476" s="5"/>
      <c r="CH476" s="3"/>
      <c r="CI476" s="34"/>
      <c r="CN476" s="5"/>
      <c r="CO476" s="5"/>
      <c r="CP476" s="3"/>
      <c r="CQ476" s="34"/>
      <c r="CV476" s="5"/>
      <c r="CW476" s="5"/>
      <c r="CX476" s="3"/>
      <c r="CY476" s="34"/>
      <c r="DD476" s="5"/>
      <c r="DE476" s="5"/>
      <c r="DF476" s="3"/>
      <c r="DG476" s="34"/>
      <c r="DL476" s="5"/>
      <c r="DM476" s="5"/>
      <c r="DN476" s="3"/>
      <c r="DO476" s="34"/>
      <c r="DT476" s="5"/>
      <c r="DU476" s="5"/>
      <c r="DV476" s="3"/>
      <c r="DW476" s="34"/>
      <c r="EB476" s="5"/>
      <c r="EC476" s="5"/>
      <c r="ED476" s="3"/>
      <c r="EE476" s="34"/>
      <c r="EJ476" s="5"/>
      <c r="EK476" s="5"/>
      <c r="EL476" s="3"/>
      <c r="EM476" s="34"/>
      <c r="ER476" s="5"/>
      <c r="ES476" s="5"/>
      <c r="ET476" s="3"/>
      <c r="EU476" s="34"/>
      <c r="EZ476" s="5"/>
      <c r="FA476" s="5"/>
      <c r="FB476" s="3"/>
      <c r="FC476" s="34"/>
      <c r="FH476" s="5"/>
      <c r="FJ476" s="3"/>
      <c r="FK476" s="34"/>
      <c r="FP476" s="5"/>
      <c r="FQ476" s="5"/>
      <c r="FR476" s="3"/>
      <c r="FS476" s="34"/>
      <c r="FX476" s="5"/>
      <c r="FY476" s="5"/>
      <c r="FZ476" s="3"/>
      <c r="GA476" s="34"/>
      <c r="GF476" s="5"/>
      <c r="GG476" s="5"/>
      <c r="GH476" s="3"/>
      <c r="GI476" s="34"/>
      <c r="GN476" s="5"/>
      <c r="GO476" s="5"/>
      <c r="GP476" s="3"/>
      <c r="GQ476" s="34"/>
      <c r="GV476" s="5"/>
      <c r="GW476" s="5"/>
      <c r="GX476" s="3"/>
      <c r="GY476" s="34"/>
      <c r="HD476" s="5"/>
      <c r="HE476" s="5"/>
      <c r="HF476" s="3"/>
      <c r="HG476" s="34"/>
      <c r="HL476" s="5"/>
      <c r="HM476" s="5"/>
      <c r="HN476" s="3"/>
      <c r="HO476" s="34"/>
      <c r="HT476" s="5"/>
      <c r="HU476" s="5"/>
      <c r="HV476" s="3"/>
      <c r="HW476" s="34"/>
      <c r="IB476" s="5"/>
      <c r="IC476" s="5"/>
      <c r="ID476" s="3"/>
      <c r="IE476" s="34"/>
      <c r="IJ476" s="5"/>
    </row>
    <row r="477" spans="6:244" s="1" customFormat="1" ht="13.5">
      <c r="F477" s="3"/>
      <c r="G477" s="34"/>
      <c r="L477" s="5"/>
      <c r="M477" s="5"/>
      <c r="N477" s="3"/>
      <c r="O477" s="34"/>
      <c r="T477" s="5"/>
      <c r="U477" s="5"/>
      <c r="V477" s="3"/>
      <c r="W477" s="34"/>
      <c r="AB477" s="5"/>
      <c r="AC477" s="5"/>
      <c r="AD477" s="3"/>
      <c r="AE477" s="34"/>
      <c r="AJ477" s="5"/>
      <c r="AK477" s="5"/>
      <c r="AL477" s="3"/>
      <c r="AM477" s="34"/>
      <c r="AR477" s="5"/>
      <c r="AS477" s="5"/>
      <c r="AT477" s="3"/>
      <c r="AU477" s="34"/>
      <c r="AZ477" s="5"/>
      <c r="BA477" s="5"/>
      <c r="BB477" s="3"/>
      <c r="BC477" s="34"/>
      <c r="BH477" s="5"/>
      <c r="BI477" s="5"/>
      <c r="BJ477" s="3"/>
      <c r="BK477" s="34"/>
      <c r="BP477" s="5"/>
      <c r="BQ477" s="5"/>
      <c r="BR477" s="3"/>
      <c r="BS477" s="34"/>
      <c r="BX477" s="5"/>
      <c r="BY477" s="5"/>
      <c r="BZ477" s="3"/>
      <c r="CA477" s="34"/>
      <c r="CF477" s="5"/>
      <c r="CH477" s="3"/>
      <c r="CI477" s="34"/>
      <c r="CN477" s="5"/>
      <c r="CO477" s="5"/>
      <c r="CP477" s="3"/>
      <c r="CQ477" s="34"/>
      <c r="CV477" s="5"/>
      <c r="CW477" s="5"/>
      <c r="CX477" s="3"/>
      <c r="CY477" s="34"/>
      <c r="DD477" s="5"/>
      <c r="DE477" s="5"/>
      <c r="DF477" s="3"/>
      <c r="DG477" s="34"/>
      <c r="DL477" s="5"/>
      <c r="DM477" s="5"/>
      <c r="DN477" s="3"/>
      <c r="DO477" s="34"/>
      <c r="DT477" s="5"/>
      <c r="DU477" s="5"/>
      <c r="DV477" s="3"/>
      <c r="DW477" s="34"/>
      <c r="EB477" s="5"/>
      <c r="EC477" s="5"/>
      <c r="ED477" s="3"/>
      <c r="EE477" s="34"/>
      <c r="EJ477" s="5"/>
      <c r="EK477" s="5"/>
      <c r="EL477" s="3"/>
      <c r="EM477" s="34"/>
      <c r="ER477" s="5"/>
      <c r="ES477" s="5"/>
      <c r="ET477" s="3"/>
      <c r="EU477" s="34"/>
      <c r="EZ477" s="5"/>
      <c r="FA477" s="5"/>
      <c r="FB477" s="3"/>
      <c r="FC477" s="34"/>
      <c r="FH477" s="5"/>
      <c r="FJ477" s="3"/>
      <c r="FK477" s="34"/>
      <c r="FP477" s="5"/>
      <c r="FQ477" s="5"/>
      <c r="FR477" s="3"/>
      <c r="FS477" s="34"/>
      <c r="FX477" s="5"/>
      <c r="FY477" s="5"/>
      <c r="FZ477" s="3"/>
      <c r="GA477" s="34"/>
      <c r="GF477" s="5"/>
      <c r="GG477" s="5"/>
      <c r="GH477" s="3"/>
      <c r="GI477" s="34"/>
      <c r="GN477" s="5"/>
      <c r="GO477" s="5"/>
      <c r="GP477" s="3"/>
      <c r="GQ477" s="34"/>
      <c r="GV477" s="5"/>
      <c r="GW477" s="5"/>
      <c r="GX477" s="3"/>
      <c r="GY477" s="34"/>
      <c r="HD477" s="5"/>
      <c r="HE477" s="5"/>
      <c r="HF477" s="3"/>
      <c r="HG477" s="34"/>
      <c r="HL477" s="5"/>
      <c r="HM477" s="5"/>
      <c r="HN477" s="3"/>
      <c r="HO477" s="34"/>
      <c r="HT477" s="5"/>
      <c r="HU477" s="5"/>
      <c r="HV477" s="3"/>
      <c r="HW477" s="34"/>
      <c r="IB477" s="5"/>
      <c r="IC477" s="5"/>
      <c r="ID477" s="3"/>
      <c r="IE477" s="34"/>
      <c r="IJ477" s="5"/>
    </row>
    <row r="478" spans="6:244" s="1" customFormat="1" ht="13.5">
      <c r="F478" s="3"/>
      <c r="G478" s="34"/>
      <c r="L478" s="5"/>
      <c r="M478" s="5"/>
      <c r="N478" s="3"/>
      <c r="O478" s="34"/>
      <c r="T478" s="5"/>
      <c r="U478" s="5"/>
      <c r="V478" s="3"/>
      <c r="W478" s="34"/>
      <c r="AB478" s="5"/>
      <c r="AC478" s="5"/>
      <c r="AD478" s="3"/>
      <c r="AE478" s="34"/>
      <c r="AJ478" s="5"/>
      <c r="AK478" s="5"/>
      <c r="AL478" s="3"/>
      <c r="AM478" s="34"/>
      <c r="AR478" s="5"/>
      <c r="AS478" s="5"/>
      <c r="AT478" s="3"/>
      <c r="AU478" s="34"/>
      <c r="AZ478" s="5"/>
      <c r="BA478" s="5"/>
      <c r="BB478" s="3"/>
      <c r="BC478" s="34"/>
      <c r="BH478" s="5"/>
      <c r="BI478" s="5"/>
      <c r="BJ478" s="3"/>
      <c r="BK478" s="34"/>
      <c r="BP478" s="5"/>
      <c r="BQ478" s="5"/>
      <c r="BR478" s="3"/>
      <c r="BS478" s="34"/>
      <c r="BX478" s="5"/>
      <c r="BY478" s="5"/>
      <c r="BZ478" s="3"/>
      <c r="CA478" s="34"/>
      <c r="CF478" s="5"/>
      <c r="CH478" s="3"/>
      <c r="CI478" s="34"/>
      <c r="CN478" s="5"/>
      <c r="CO478" s="5"/>
      <c r="CP478" s="3"/>
      <c r="CQ478" s="34"/>
      <c r="CV478" s="5"/>
      <c r="CW478" s="5"/>
      <c r="CX478" s="3"/>
      <c r="CY478" s="34"/>
      <c r="DD478" s="5"/>
      <c r="DE478" s="5"/>
      <c r="DF478" s="3"/>
      <c r="DG478" s="34"/>
      <c r="DL478" s="5"/>
      <c r="DM478" s="5"/>
      <c r="DN478" s="3"/>
      <c r="DO478" s="34"/>
      <c r="DT478" s="5"/>
      <c r="DU478" s="5"/>
      <c r="DV478" s="3"/>
      <c r="DW478" s="34"/>
      <c r="EB478" s="5"/>
      <c r="EC478" s="5"/>
      <c r="ED478" s="3"/>
      <c r="EE478" s="34"/>
      <c r="EJ478" s="5"/>
      <c r="EK478" s="5"/>
      <c r="EL478" s="3"/>
      <c r="EM478" s="34"/>
      <c r="ER478" s="5"/>
      <c r="ES478" s="5"/>
      <c r="ET478" s="3"/>
      <c r="EU478" s="34"/>
      <c r="EZ478" s="5"/>
      <c r="FA478" s="5"/>
      <c r="FB478" s="3"/>
      <c r="FC478" s="34"/>
      <c r="FH478" s="5"/>
      <c r="FJ478" s="3"/>
      <c r="FK478" s="34"/>
      <c r="FP478" s="5"/>
      <c r="FQ478" s="5"/>
      <c r="FR478" s="3"/>
      <c r="FS478" s="34"/>
      <c r="FX478" s="5"/>
      <c r="FY478" s="5"/>
      <c r="FZ478" s="3"/>
      <c r="GA478" s="34"/>
      <c r="GF478" s="5"/>
      <c r="GG478" s="5"/>
      <c r="GH478" s="3"/>
      <c r="GI478" s="34"/>
      <c r="GN478" s="5"/>
      <c r="GO478" s="5"/>
      <c r="GP478" s="3"/>
      <c r="GQ478" s="34"/>
      <c r="GV478" s="5"/>
      <c r="GW478" s="5"/>
      <c r="GX478" s="3"/>
      <c r="GY478" s="34"/>
      <c r="HD478" s="5"/>
      <c r="HE478" s="5"/>
      <c r="HF478" s="3"/>
      <c r="HG478" s="34"/>
      <c r="HL478" s="5"/>
      <c r="HM478" s="5"/>
      <c r="HN478" s="3"/>
      <c r="HO478" s="34"/>
      <c r="HT478" s="5"/>
      <c r="HU478" s="5"/>
      <c r="HV478" s="3"/>
      <c r="HW478" s="34"/>
      <c r="IB478" s="5"/>
      <c r="IC478" s="5"/>
      <c r="ID478" s="3"/>
      <c r="IE478" s="34"/>
      <c r="IJ478" s="5"/>
    </row>
    <row r="479" spans="6:244" s="1" customFormat="1" ht="13.5">
      <c r="F479" s="3"/>
      <c r="G479" s="34"/>
      <c r="L479" s="5"/>
      <c r="M479" s="5"/>
      <c r="N479" s="3"/>
      <c r="O479" s="34"/>
      <c r="T479" s="5"/>
      <c r="U479" s="5"/>
      <c r="V479" s="3"/>
      <c r="W479" s="34"/>
      <c r="AB479" s="5"/>
      <c r="AC479" s="5"/>
      <c r="AD479" s="3"/>
      <c r="AE479" s="34"/>
      <c r="AJ479" s="5"/>
      <c r="AK479" s="5"/>
      <c r="AL479" s="3"/>
      <c r="AM479" s="34"/>
      <c r="AR479" s="5"/>
      <c r="AS479" s="5"/>
      <c r="AT479" s="3"/>
      <c r="AU479" s="34"/>
      <c r="AZ479" s="5"/>
      <c r="BA479" s="5"/>
      <c r="BB479" s="3"/>
      <c r="BC479" s="34"/>
      <c r="BH479" s="5"/>
      <c r="BI479" s="5"/>
      <c r="BJ479" s="3"/>
      <c r="BK479" s="34"/>
      <c r="BP479" s="5"/>
      <c r="BQ479" s="5"/>
      <c r="BR479" s="3"/>
      <c r="BS479" s="34"/>
      <c r="BX479" s="5"/>
      <c r="BY479" s="5"/>
      <c r="BZ479" s="3"/>
      <c r="CA479" s="34"/>
      <c r="CF479" s="5"/>
      <c r="CH479" s="3"/>
      <c r="CI479" s="34"/>
      <c r="CN479" s="5"/>
      <c r="CO479" s="5"/>
      <c r="CP479" s="3"/>
      <c r="CQ479" s="34"/>
      <c r="CV479" s="5"/>
      <c r="CW479" s="5"/>
      <c r="CX479" s="3"/>
      <c r="CY479" s="34"/>
      <c r="DD479" s="5"/>
      <c r="DE479" s="5"/>
      <c r="DF479" s="3"/>
      <c r="DG479" s="34"/>
      <c r="DL479" s="5"/>
      <c r="DM479" s="5"/>
      <c r="DN479" s="3"/>
      <c r="DO479" s="34"/>
      <c r="DT479" s="5"/>
      <c r="DU479" s="5"/>
      <c r="DV479" s="3"/>
      <c r="DW479" s="34"/>
      <c r="EB479" s="5"/>
      <c r="EC479" s="5"/>
      <c r="ED479" s="3"/>
      <c r="EE479" s="34"/>
      <c r="EJ479" s="5"/>
      <c r="EK479" s="5"/>
      <c r="EL479" s="3"/>
      <c r="EM479" s="34"/>
      <c r="ER479" s="5"/>
      <c r="ES479" s="5"/>
      <c r="ET479" s="3"/>
      <c r="EU479" s="34"/>
      <c r="EZ479" s="5"/>
      <c r="FA479" s="5"/>
      <c r="FB479" s="3"/>
      <c r="FC479" s="34"/>
      <c r="FH479" s="5"/>
      <c r="FJ479" s="3"/>
      <c r="FK479" s="34"/>
      <c r="FP479" s="5"/>
      <c r="FQ479" s="5"/>
      <c r="FR479" s="3"/>
      <c r="FS479" s="34"/>
      <c r="FX479" s="5"/>
      <c r="FY479" s="5"/>
      <c r="FZ479" s="3"/>
      <c r="GA479" s="34"/>
      <c r="GF479" s="5"/>
      <c r="GG479" s="5"/>
      <c r="GH479" s="3"/>
      <c r="GI479" s="34"/>
      <c r="GN479" s="5"/>
      <c r="GO479" s="5"/>
      <c r="GP479" s="3"/>
      <c r="GQ479" s="34"/>
      <c r="GV479" s="5"/>
      <c r="GW479" s="5"/>
      <c r="GX479" s="3"/>
      <c r="GY479" s="34"/>
      <c r="HD479" s="5"/>
      <c r="HE479" s="5"/>
      <c r="HF479" s="3"/>
      <c r="HG479" s="34"/>
      <c r="HL479" s="5"/>
      <c r="HM479" s="5"/>
      <c r="HN479" s="3"/>
      <c r="HO479" s="34"/>
      <c r="HT479" s="5"/>
      <c r="HU479" s="5"/>
      <c r="HV479" s="3"/>
      <c r="HW479" s="34"/>
      <c r="IB479" s="5"/>
      <c r="IC479" s="5"/>
      <c r="ID479" s="3"/>
      <c r="IE479" s="34"/>
      <c r="IJ479" s="5"/>
    </row>
    <row r="480" spans="6:244" s="1" customFormat="1" ht="13.5">
      <c r="F480" s="3"/>
      <c r="G480" s="34"/>
      <c r="L480" s="5"/>
      <c r="M480" s="5"/>
      <c r="N480" s="3"/>
      <c r="O480" s="34"/>
      <c r="T480" s="5"/>
      <c r="U480" s="5"/>
      <c r="V480" s="3"/>
      <c r="W480" s="34"/>
      <c r="AB480" s="5"/>
      <c r="AC480" s="5"/>
      <c r="AD480" s="3"/>
      <c r="AE480" s="34"/>
      <c r="AJ480" s="5"/>
      <c r="AK480" s="5"/>
      <c r="AL480" s="3"/>
      <c r="AM480" s="34"/>
      <c r="AR480" s="5"/>
      <c r="AS480" s="5"/>
      <c r="AT480" s="3"/>
      <c r="AU480" s="34"/>
      <c r="AZ480" s="5"/>
      <c r="BA480" s="5"/>
      <c r="BB480" s="3"/>
      <c r="BC480" s="34"/>
      <c r="BH480" s="5"/>
      <c r="BI480" s="5"/>
      <c r="BJ480" s="3"/>
      <c r="BK480" s="34"/>
      <c r="BP480" s="5"/>
      <c r="BQ480" s="5"/>
      <c r="BR480" s="3"/>
      <c r="BS480" s="34"/>
      <c r="BX480" s="5"/>
      <c r="BY480" s="5"/>
      <c r="BZ480" s="3"/>
      <c r="CA480" s="34"/>
      <c r="CF480" s="5"/>
      <c r="CH480" s="3"/>
      <c r="CI480" s="34"/>
      <c r="CN480" s="5"/>
      <c r="CO480" s="5"/>
      <c r="CP480" s="3"/>
      <c r="CQ480" s="34"/>
      <c r="CV480" s="5"/>
      <c r="CW480" s="5"/>
      <c r="CX480" s="3"/>
      <c r="CY480" s="34"/>
      <c r="DD480" s="5"/>
      <c r="DE480" s="5"/>
      <c r="DF480" s="3"/>
      <c r="DG480" s="34"/>
      <c r="DL480" s="5"/>
      <c r="DM480" s="5"/>
      <c r="DN480" s="3"/>
      <c r="DO480" s="34"/>
      <c r="DT480" s="5"/>
      <c r="DU480" s="5"/>
      <c r="DV480" s="3"/>
      <c r="DW480" s="34"/>
      <c r="EB480" s="5"/>
      <c r="EC480" s="5"/>
      <c r="ED480" s="3"/>
      <c r="EE480" s="34"/>
      <c r="EJ480" s="5"/>
      <c r="EK480" s="5"/>
      <c r="EL480" s="3"/>
      <c r="EM480" s="34"/>
      <c r="ER480" s="5"/>
      <c r="ES480" s="5"/>
      <c r="ET480" s="3"/>
      <c r="EU480" s="34"/>
      <c r="EZ480" s="5"/>
      <c r="FA480" s="5"/>
      <c r="FB480" s="3"/>
      <c r="FC480" s="34"/>
      <c r="FH480" s="5"/>
      <c r="FJ480" s="3"/>
      <c r="FK480" s="34"/>
      <c r="FP480" s="5"/>
      <c r="FQ480" s="5"/>
      <c r="FR480" s="3"/>
      <c r="FS480" s="34"/>
      <c r="FX480" s="5"/>
      <c r="FY480" s="5"/>
      <c r="FZ480" s="3"/>
      <c r="GA480" s="34"/>
      <c r="GF480" s="5"/>
      <c r="GG480" s="5"/>
      <c r="GH480" s="3"/>
      <c r="GI480" s="34"/>
      <c r="GN480" s="5"/>
      <c r="GO480" s="5"/>
      <c r="GP480" s="3"/>
      <c r="GQ480" s="34"/>
      <c r="GV480" s="5"/>
      <c r="GW480" s="5"/>
      <c r="GX480" s="3"/>
      <c r="GY480" s="34"/>
      <c r="HD480" s="5"/>
      <c r="HE480" s="5"/>
      <c r="HF480" s="3"/>
      <c r="HG480" s="34"/>
      <c r="HL480" s="5"/>
      <c r="HM480" s="5"/>
      <c r="HN480" s="3"/>
      <c r="HO480" s="34"/>
      <c r="HT480" s="5"/>
      <c r="HU480" s="5"/>
      <c r="HV480" s="3"/>
      <c r="HW480" s="34"/>
      <c r="IB480" s="5"/>
      <c r="IC480" s="5"/>
      <c r="ID480" s="3"/>
      <c r="IE480" s="34"/>
      <c r="IJ480" s="5"/>
    </row>
    <row r="481" spans="6:244" s="1" customFormat="1" ht="13.5">
      <c r="F481" s="3"/>
      <c r="G481" s="34"/>
      <c r="L481" s="5"/>
      <c r="M481" s="5"/>
      <c r="N481" s="3"/>
      <c r="O481" s="34"/>
      <c r="T481" s="5"/>
      <c r="U481" s="5"/>
      <c r="V481" s="3"/>
      <c r="W481" s="34"/>
      <c r="AB481" s="5"/>
      <c r="AC481" s="5"/>
      <c r="AD481" s="3"/>
      <c r="AE481" s="34"/>
      <c r="AJ481" s="5"/>
      <c r="AK481" s="5"/>
      <c r="AL481" s="3"/>
      <c r="AM481" s="34"/>
      <c r="AR481" s="5"/>
      <c r="AS481" s="5"/>
      <c r="AT481" s="3"/>
      <c r="AU481" s="34"/>
      <c r="AZ481" s="5"/>
      <c r="BA481" s="5"/>
      <c r="BB481" s="3"/>
      <c r="BC481" s="34"/>
      <c r="BH481" s="5"/>
      <c r="BI481" s="5"/>
      <c r="BJ481" s="3"/>
      <c r="BK481" s="34"/>
      <c r="BP481" s="5"/>
      <c r="BQ481" s="5"/>
      <c r="BR481" s="3"/>
      <c r="BS481" s="34"/>
      <c r="BX481" s="5"/>
      <c r="BY481" s="5"/>
      <c r="BZ481" s="3"/>
      <c r="CA481" s="34"/>
      <c r="CF481" s="5"/>
      <c r="CH481" s="3"/>
      <c r="CI481" s="34"/>
      <c r="CN481" s="5"/>
      <c r="CO481" s="5"/>
      <c r="CP481" s="3"/>
      <c r="CQ481" s="34"/>
      <c r="CV481" s="5"/>
      <c r="CW481" s="5"/>
      <c r="CX481" s="3"/>
      <c r="CY481" s="34"/>
      <c r="DD481" s="5"/>
      <c r="DE481" s="5"/>
      <c r="DF481" s="3"/>
      <c r="DG481" s="34"/>
      <c r="DL481" s="5"/>
      <c r="DM481" s="5"/>
      <c r="DN481" s="3"/>
      <c r="DO481" s="34"/>
      <c r="DT481" s="5"/>
      <c r="DU481" s="5"/>
      <c r="DV481" s="3"/>
      <c r="DW481" s="34"/>
      <c r="EB481" s="5"/>
      <c r="EC481" s="5"/>
      <c r="ED481" s="3"/>
      <c r="EE481" s="34"/>
      <c r="EJ481" s="5"/>
      <c r="EK481" s="5"/>
      <c r="EL481" s="3"/>
      <c r="EM481" s="34"/>
      <c r="ER481" s="5"/>
      <c r="ES481" s="5"/>
      <c r="ET481" s="3"/>
      <c r="EU481" s="34"/>
      <c r="EZ481" s="5"/>
      <c r="FA481" s="5"/>
      <c r="FB481" s="3"/>
      <c r="FC481" s="34"/>
      <c r="FH481" s="5"/>
      <c r="FJ481" s="3"/>
      <c r="FK481" s="34"/>
      <c r="FP481" s="5"/>
      <c r="FQ481" s="5"/>
      <c r="FR481" s="3"/>
      <c r="FS481" s="34"/>
      <c r="FX481" s="5"/>
      <c r="FY481" s="5"/>
      <c r="FZ481" s="3"/>
      <c r="GA481" s="34"/>
      <c r="GF481" s="5"/>
      <c r="GG481" s="5"/>
      <c r="GH481" s="3"/>
      <c r="GI481" s="34"/>
      <c r="GN481" s="5"/>
      <c r="GO481" s="5"/>
      <c r="GP481" s="3"/>
      <c r="GQ481" s="34"/>
      <c r="GV481" s="5"/>
      <c r="GW481" s="5"/>
      <c r="GX481" s="3"/>
      <c r="GY481" s="34"/>
      <c r="HD481" s="5"/>
      <c r="HE481" s="5"/>
      <c r="HF481" s="3"/>
      <c r="HG481" s="34"/>
      <c r="HL481" s="5"/>
      <c r="HM481" s="5"/>
      <c r="HN481" s="3"/>
      <c r="HO481" s="34"/>
      <c r="HT481" s="5"/>
      <c r="HU481" s="5"/>
      <c r="HV481" s="3"/>
      <c r="HW481" s="34"/>
      <c r="IB481" s="5"/>
      <c r="IC481" s="5"/>
      <c r="ID481" s="3"/>
      <c r="IE481" s="34"/>
      <c r="IJ481" s="5"/>
    </row>
    <row r="482" spans="6:244" s="1" customFormat="1" ht="13.5">
      <c r="F482" s="3"/>
      <c r="G482" s="34"/>
      <c r="L482" s="5"/>
      <c r="M482" s="5"/>
      <c r="N482" s="3"/>
      <c r="O482" s="34"/>
      <c r="T482" s="5"/>
      <c r="U482" s="5"/>
      <c r="V482" s="3"/>
      <c r="W482" s="34"/>
      <c r="AB482" s="5"/>
      <c r="AC482" s="5"/>
      <c r="AD482" s="3"/>
      <c r="AE482" s="34"/>
      <c r="AJ482" s="5"/>
      <c r="AK482" s="5"/>
      <c r="AL482" s="3"/>
      <c r="AM482" s="34"/>
      <c r="AR482" s="5"/>
      <c r="AS482" s="5"/>
      <c r="AT482" s="3"/>
      <c r="AU482" s="34"/>
      <c r="AZ482" s="5"/>
      <c r="BA482" s="5"/>
      <c r="BB482" s="3"/>
      <c r="BC482" s="34"/>
      <c r="BH482" s="5"/>
      <c r="BI482" s="5"/>
      <c r="BJ482" s="3"/>
      <c r="BK482" s="34"/>
      <c r="BP482" s="5"/>
      <c r="BQ482" s="5"/>
      <c r="BR482" s="3"/>
      <c r="BS482" s="34"/>
      <c r="BX482" s="5"/>
      <c r="BY482" s="5"/>
      <c r="BZ482" s="3"/>
      <c r="CA482" s="34"/>
      <c r="CF482" s="5"/>
      <c r="CH482" s="3"/>
      <c r="CI482" s="34"/>
      <c r="CN482" s="5"/>
      <c r="CO482" s="5"/>
      <c r="CP482" s="3"/>
      <c r="CQ482" s="34"/>
      <c r="CV482" s="5"/>
      <c r="CW482" s="5"/>
      <c r="CX482" s="3"/>
      <c r="CY482" s="34"/>
      <c r="DD482" s="5"/>
      <c r="DE482" s="5"/>
      <c r="DF482" s="3"/>
      <c r="DG482" s="34"/>
      <c r="DL482" s="5"/>
      <c r="DM482" s="5"/>
      <c r="DN482" s="3"/>
      <c r="DO482" s="34"/>
      <c r="DT482" s="5"/>
      <c r="DU482" s="5"/>
      <c r="DV482" s="3"/>
      <c r="DW482" s="34"/>
      <c r="EB482" s="5"/>
      <c r="EC482" s="5"/>
      <c r="ED482" s="3"/>
      <c r="EE482" s="34"/>
      <c r="EJ482" s="5"/>
      <c r="EK482" s="5"/>
      <c r="EL482" s="3"/>
      <c r="EM482" s="34"/>
      <c r="ER482" s="5"/>
      <c r="ES482" s="5"/>
      <c r="ET482" s="3"/>
      <c r="EU482" s="34"/>
      <c r="EZ482" s="5"/>
      <c r="FA482" s="5"/>
      <c r="FB482" s="3"/>
      <c r="FC482" s="34"/>
      <c r="FH482" s="5"/>
      <c r="FJ482" s="3"/>
      <c r="FK482" s="34"/>
      <c r="FP482" s="5"/>
      <c r="FQ482" s="5"/>
      <c r="FR482" s="3"/>
      <c r="FS482" s="34"/>
      <c r="FX482" s="5"/>
      <c r="FY482" s="5"/>
      <c r="FZ482" s="3"/>
      <c r="GA482" s="34"/>
      <c r="GF482" s="5"/>
      <c r="GG482" s="5"/>
      <c r="GH482" s="3"/>
      <c r="GI482" s="34"/>
      <c r="GN482" s="5"/>
      <c r="GO482" s="5"/>
      <c r="GP482" s="3"/>
      <c r="GQ482" s="34"/>
      <c r="GV482" s="5"/>
      <c r="GW482" s="5"/>
      <c r="GX482" s="3"/>
      <c r="GY482" s="34"/>
      <c r="HD482" s="5"/>
      <c r="HE482" s="5"/>
      <c r="HF482" s="3"/>
      <c r="HG482" s="34"/>
      <c r="HL482" s="5"/>
      <c r="HM482" s="5"/>
      <c r="HN482" s="3"/>
      <c r="HO482" s="34"/>
      <c r="HT482" s="5"/>
      <c r="HU482" s="5"/>
      <c r="HV482" s="3"/>
      <c r="HW482" s="34"/>
      <c r="IB482" s="5"/>
      <c r="IC482" s="5"/>
      <c r="ID482" s="3"/>
      <c r="IE482" s="34"/>
      <c r="IJ482" s="5"/>
    </row>
    <row r="483" spans="6:244" s="1" customFormat="1" ht="13.5">
      <c r="F483" s="3"/>
      <c r="G483" s="34"/>
      <c r="L483" s="5"/>
      <c r="M483" s="5"/>
      <c r="N483" s="3"/>
      <c r="O483" s="34"/>
      <c r="T483" s="5"/>
      <c r="U483" s="5"/>
      <c r="V483" s="3"/>
      <c r="W483" s="34"/>
      <c r="AB483" s="5"/>
      <c r="AC483" s="5"/>
      <c r="AD483" s="3"/>
      <c r="AE483" s="34"/>
      <c r="AJ483" s="5"/>
      <c r="AK483" s="5"/>
      <c r="AL483" s="3"/>
      <c r="AM483" s="34"/>
      <c r="AR483" s="5"/>
      <c r="AS483" s="5"/>
      <c r="AT483" s="3"/>
      <c r="AU483" s="34"/>
      <c r="AZ483" s="5"/>
      <c r="BA483" s="5"/>
      <c r="BB483" s="3"/>
      <c r="BC483" s="34"/>
      <c r="BH483" s="5"/>
      <c r="BI483" s="5"/>
      <c r="BJ483" s="3"/>
      <c r="BK483" s="34"/>
      <c r="BP483" s="5"/>
      <c r="BQ483" s="5"/>
      <c r="BR483" s="3"/>
      <c r="BS483" s="34"/>
      <c r="BX483" s="5"/>
      <c r="BY483" s="5"/>
      <c r="BZ483" s="3"/>
      <c r="CA483" s="34"/>
      <c r="CF483" s="5"/>
      <c r="CH483" s="3"/>
      <c r="CI483" s="34"/>
      <c r="CN483" s="5"/>
      <c r="CO483" s="5"/>
      <c r="CP483" s="3"/>
      <c r="CQ483" s="34"/>
      <c r="CV483" s="5"/>
      <c r="CW483" s="5"/>
      <c r="CX483" s="3"/>
      <c r="CY483" s="34"/>
      <c r="DD483" s="5"/>
      <c r="DE483" s="5"/>
      <c r="DF483" s="3"/>
      <c r="DG483" s="34"/>
      <c r="DL483" s="5"/>
      <c r="DM483" s="5"/>
      <c r="DN483" s="3"/>
      <c r="DO483" s="34"/>
      <c r="DT483" s="5"/>
      <c r="DU483" s="5"/>
      <c r="DV483" s="3"/>
      <c r="DW483" s="34"/>
      <c r="EB483" s="5"/>
      <c r="EC483" s="5"/>
      <c r="ED483" s="3"/>
      <c r="EE483" s="34"/>
      <c r="EJ483" s="5"/>
      <c r="EK483" s="5"/>
      <c r="EL483" s="3"/>
      <c r="EM483" s="34"/>
      <c r="ER483" s="5"/>
      <c r="ES483" s="5"/>
      <c r="ET483" s="3"/>
      <c r="EU483" s="34"/>
      <c r="EZ483" s="5"/>
      <c r="FA483" s="5"/>
      <c r="FB483" s="3"/>
      <c r="FC483" s="34"/>
      <c r="FH483" s="5"/>
      <c r="FJ483" s="3"/>
      <c r="FK483" s="34"/>
      <c r="FP483" s="5"/>
      <c r="FQ483" s="5"/>
      <c r="FR483" s="3"/>
      <c r="FS483" s="34"/>
      <c r="FX483" s="5"/>
      <c r="FY483" s="5"/>
      <c r="FZ483" s="3"/>
      <c r="GA483" s="34"/>
      <c r="GF483" s="5"/>
      <c r="GG483" s="5"/>
      <c r="GH483" s="3"/>
      <c r="GI483" s="34"/>
      <c r="GN483" s="5"/>
      <c r="GO483" s="5"/>
      <c r="GP483" s="3"/>
      <c r="GQ483" s="34"/>
      <c r="GV483" s="5"/>
      <c r="GW483" s="5"/>
      <c r="GX483" s="3"/>
      <c r="GY483" s="34"/>
      <c r="HD483" s="5"/>
      <c r="HE483" s="5"/>
      <c r="HF483" s="3"/>
      <c r="HG483" s="34"/>
      <c r="HL483" s="5"/>
      <c r="HM483" s="5"/>
      <c r="HN483" s="3"/>
      <c r="HO483" s="34"/>
      <c r="HT483" s="5"/>
      <c r="HU483" s="5"/>
      <c r="HV483" s="3"/>
      <c r="HW483" s="34"/>
      <c r="IB483" s="5"/>
      <c r="IC483" s="5"/>
      <c r="ID483" s="3"/>
      <c r="IE483" s="34"/>
      <c r="IJ483" s="5"/>
    </row>
    <row r="484" spans="6:244" s="1" customFormat="1" ht="13.5">
      <c r="F484" s="3"/>
      <c r="G484" s="34"/>
      <c r="L484" s="5"/>
      <c r="M484" s="5"/>
      <c r="N484" s="3"/>
      <c r="O484" s="34"/>
      <c r="T484" s="5"/>
      <c r="U484" s="5"/>
      <c r="V484" s="3"/>
      <c r="W484" s="34"/>
      <c r="AB484" s="5"/>
      <c r="AC484" s="5"/>
      <c r="AD484" s="3"/>
      <c r="AE484" s="34"/>
      <c r="AJ484" s="5"/>
      <c r="AK484" s="5"/>
      <c r="AL484" s="3"/>
      <c r="AM484" s="34"/>
      <c r="AR484" s="5"/>
      <c r="AS484" s="5"/>
      <c r="AT484" s="3"/>
      <c r="AU484" s="34"/>
      <c r="AZ484" s="5"/>
      <c r="BA484" s="5"/>
      <c r="BB484" s="3"/>
      <c r="BC484" s="34"/>
      <c r="BH484" s="5"/>
      <c r="BI484" s="5"/>
      <c r="BJ484" s="3"/>
      <c r="BK484" s="34"/>
      <c r="BP484" s="5"/>
      <c r="BQ484" s="5"/>
      <c r="BR484" s="3"/>
      <c r="BS484" s="34"/>
      <c r="BX484" s="5"/>
      <c r="BY484" s="5"/>
      <c r="BZ484" s="3"/>
      <c r="CA484" s="34"/>
      <c r="CF484" s="5"/>
      <c r="CH484" s="3"/>
      <c r="CI484" s="34"/>
      <c r="CN484" s="5"/>
      <c r="CO484" s="5"/>
      <c r="CP484" s="3"/>
      <c r="CQ484" s="34"/>
      <c r="CV484" s="5"/>
      <c r="CW484" s="5"/>
      <c r="CX484" s="3"/>
      <c r="CY484" s="34"/>
      <c r="DD484" s="5"/>
      <c r="DE484" s="5"/>
      <c r="DF484" s="3"/>
      <c r="DG484" s="34"/>
      <c r="DL484" s="5"/>
      <c r="DM484" s="5"/>
      <c r="DN484" s="3"/>
      <c r="DO484" s="34"/>
      <c r="DT484" s="5"/>
      <c r="DU484" s="5"/>
      <c r="DV484" s="3"/>
      <c r="DW484" s="34"/>
      <c r="EB484" s="5"/>
      <c r="EC484" s="5"/>
      <c r="ED484" s="3"/>
      <c r="EE484" s="34"/>
      <c r="EJ484" s="5"/>
      <c r="EK484" s="5"/>
      <c r="EL484" s="3"/>
      <c r="EM484" s="34"/>
      <c r="ER484" s="5"/>
      <c r="ES484" s="5"/>
      <c r="ET484" s="3"/>
      <c r="EU484" s="34"/>
      <c r="EZ484" s="5"/>
      <c r="FA484" s="5"/>
      <c r="FB484" s="3"/>
      <c r="FC484" s="34"/>
      <c r="FH484" s="5"/>
      <c r="FJ484" s="3"/>
      <c r="FK484" s="34"/>
      <c r="FP484" s="5"/>
      <c r="FQ484" s="5"/>
      <c r="FR484" s="3"/>
      <c r="FS484" s="34"/>
      <c r="FX484" s="5"/>
      <c r="FY484" s="5"/>
      <c r="FZ484" s="3"/>
      <c r="GA484" s="34"/>
      <c r="GF484" s="5"/>
      <c r="GG484" s="5"/>
      <c r="GH484" s="3"/>
      <c r="GI484" s="34"/>
      <c r="GN484" s="5"/>
      <c r="GO484" s="5"/>
      <c r="GP484" s="3"/>
      <c r="GQ484" s="34"/>
      <c r="GV484" s="5"/>
      <c r="GW484" s="5"/>
      <c r="GX484" s="3"/>
      <c r="GY484" s="34"/>
      <c r="HD484" s="5"/>
      <c r="HE484" s="5"/>
      <c r="HF484" s="3"/>
      <c r="HG484" s="34"/>
      <c r="HL484" s="5"/>
      <c r="HM484" s="5"/>
      <c r="HN484" s="3"/>
      <c r="HO484" s="34"/>
      <c r="HT484" s="5"/>
      <c r="HU484" s="5"/>
      <c r="HV484" s="3"/>
      <c r="HW484" s="34"/>
      <c r="IB484" s="5"/>
      <c r="IC484" s="5"/>
      <c r="ID484" s="3"/>
      <c r="IE484" s="34"/>
      <c r="IJ484" s="5"/>
    </row>
    <row r="485" spans="6:244" s="1" customFormat="1" ht="13.5">
      <c r="F485" s="3"/>
      <c r="G485" s="34"/>
      <c r="L485" s="5"/>
      <c r="M485" s="5"/>
      <c r="N485" s="3"/>
      <c r="O485" s="34"/>
      <c r="T485" s="5"/>
      <c r="U485" s="5"/>
      <c r="V485" s="3"/>
      <c r="W485" s="34"/>
      <c r="AB485" s="5"/>
      <c r="AC485" s="5"/>
      <c r="AD485" s="3"/>
      <c r="AE485" s="34"/>
      <c r="AJ485" s="5"/>
      <c r="AK485" s="5"/>
      <c r="AL485" s="3"/>
      <c r="AM485" s="34"/>
      <c r="AR485" s="5"/>
      <c r="AS485" s="5"/>
      <c r="AT485" s="3"/>
      <c r="AU485" s="34"/>
      <c r="AZ485" s="5"/>
      <c r="BA485" s="5"/>
      <c r="BB485" s="3"/>
      <c r="BC485" s="34"/>
      <c r="BH485" s="5"/>
      <c r="BI485" s="5"/>
      <c r="BJ485" s="3"/>
      <c r="BK485" s="34"/>
      <c r="BP485" s="5"/>
      <c r="BQ485" s="5"/>
      <c r="BR485" s="3"/>
      <c r="BS485" s="34"/>
      <c r="BX485" s="5"/>
      <c r="BY485" s="5"/>
      <c r="BZ485" s="3"/>
      <c r="CA485" s="34"/>
      <c r="CF485" s="5"/>
      <c r="CH485" s="3"/>
      <c r="CI485" s="34"/>
      <c r="CN485" s="5"/>
      <c r="CO485" s="5"/>
      <c r="CP485" s="3"/>
      <c r="CQ485" s="34"/>
      <c r="CV485" s="5"/>
      <c r="CW485" s="5"/>
      <c r="CX485" s="3"/>
      <c r="CY485" s="34"/>
      <c r="DD485" s="5"/>
      <c r="DE485" s="5"/>
      <c r="DF485" s="3"/>
      <c r="DG485" s="34"/>
      <c r="DL485" s="5"/>
      <c r="DM485" s="5"/>
      <c r="DN485" s="3"/>
      <c r="DO485" s="34"/>
      <c r="DT485" s="5"/>
      <c r="DU485" s="5"/>
      <c r="DV485" s="3"/>
      <c r="DW485" s="34"/>
      <c r="EB485" s="5"/>
      <c r="EC485" s="5"/>
      <c r="ED485" s="3"/>
      <c r="EE485" s="34"/>
      <c r="EJ485" s="5"/>
      <c r="EK485" s="5"/>
      <c r="EL485" s="3"/>
      <c r="EM485" s="34"/>
      <c r="ER485" s="5"/>
      <c r="ES485" s="5"/>
      <c r="ET485" s="3"/>
      <c r="EU485" s="34"/>
      <c r="EZ485" s="5"/>
      <c r="FA485" s="5"/>
      <c r="FB485" s="3"/>
      <c r="FC485" s="34"/>
      <c r="FH485" s="5"/>
      <c r="FJ485" s="3"/>
      <c r="FK485" s="34"/>
      <c r="FP485" s="5"/>
      <c r="FQ485" s="5"/>
      <c r="FR485" s="3"/>
      <c r="FS485" s="34"/>
      <c r="FX485" s="5"/>
      <c r="FY485" s="5"/>
      <c r="FZ485" s="3"/>
      <c r="GA485" s="34"/>
      <c r="GF485" s="5"/>
      <c r="GG485" s="5"/>
      <c r="GH485" s="3"/>
      <c r="GI485" s="34"/>
      <c r="GN485" s="5"/>
      <c r="GO485" s="5"/>
      <c r="GP485" s="3"/>
      <c r="GQ485" s="34"/>
      <c r="GV485" s="5"/>
      <c r="GW485" s="5"/>
      <c r="GX485" s="3"/>
      <c r="GY485" s="34"/>
      <c r="HD485" s="5"/>
      <c r="HE485" s="5"/>
      <c r="HF485" s="3"/>
      <c r="HG485" s="34"/>
      <c r="HL485" s="5"/>
      <c r="HM485" s="5"/>
      <c r="HN485" s="3"/>
      <c r="HO485" s="34"/>
      <c r="HT485" s="5"/>
      <c r="HU485" s="5"/>
      <c r="HV485" s="3"/>
      <c r="HW485" s="34"/>
      <c r="IB485" s="5"/>
      <c r="IC485" s="5"/>
      <c r="ID485" s="3"/>
      <c r="IE485" s="34"/>
      <c r="IJ485" s="5"/>
    </row>
    <row r="486" spans="6:244" s="1" customFormat="1" ht="13.5">
      <c r="F486" s="3"/>
      <c r="G486" s="34"/>
      <c r="L486" s="5"/>
      <c r="M486" s="5"/>
      <c r="N486" s="3"/>
      <c r="O486" s="34"/>
      <c r="T486" s="5"/>
      <c r="U486" s="5"/>
      <c r="V486" s="3"/>
      <c r="W486" s="34"/>
      <c r="AB486" s="5"/>
      <c r="AC486" s="5"/>
      <c r="AD486" s="3"/>
      <c r="AE486" s="34"/>
      <c r="AJ486" s="5"/>
      <c r="AK486" s="5"/>
      <c r="AL486" s="3"/>
      <c r="AM486" s="34"/>
      <c r="AR486" s="5"/>
      <c r="AS486" s="5"/>
      <c r="AT486" s="3"/>
      <c r="AU486" s="34"/>
      <c r="AZ486" s="5"/>
      <c r="BA486" s="5"/>
      <c r="BB486" s="3"/>
      <c r="BC486" s="34"/>
      <c r="BH486" s="5"/>
      <c r="BI486" s="5"/>
      <c r="BJ486" s="3"/>
      <c r="BK486" s="34"/>
      <c r="BP486" s="5"/>
      <c r="BQ486" s="5"/>
      <c r="BR486" s="3"/>
      <c r="BS486" s="34"/>
      <c r="BX486" s="5"/>
      <c r="BY486" s="5"/>
      <c r="BZ486" s="3"/>
      <c r="CA486" s="34"/>
      <c r="CF486" s="5"/>
      <c r="CH486" s="3"/>
      <c r="CI486" s="34"/>
      <c r="CN486" s="5"/>
      <c r="CO486" s="5"/>
      <c r="CP486" s="3"/>
      <c r="CQ486" s="34"/>
      <c r="CV486" s="5"/>
      <c r="CW486" s="5"/>
      <c r="CX486" s="3"/>
      <c r="CY486" s="34"/>
      <c r="DD486" s="5"/>
      <c r="DE486" s="5"/>
      <c r="DF486" s="3"/>
      <c r="DG486" s="34"/>
      <c r="DL486" s="5"/>
      <c r="DM486" s="5"/>
      <c r="DN486" s="3"/>
      <c r="DO486" s="34"/>
      <c r="DT486" s="5"/>
      <c r="DU486" s="5"/>
      <c r="DV486" s="3"/>
      <c r="DW486" s="34"/>
      <c r="EB486" s="5"/>
      <c r="EC486" s="5"/>
      <c r="ED486" s="3"/>
      <c r="EE486" s="34"/>
      <c r="EJ486" s="5"/>
      <c r="EK486" s="5"/>
      <c r="EL486" s="3"/>
      <c r="EM486" s="34"/>
      <c r="ER486" s="5"/>
      <c r="ES486" s="5"/>
      <c r="ET486" s="3"/>
      <c r="EU486" s="34"/>
      <c r="EZ486" s="5"/>
      <c r="FA486" s="5"/>
      <c r="FB486" s="3"/>
      <c r="FC486" s="34"/>
      <c r="FH486" s="5"/>
      <c r="FJ486" s="3"/>
      <c r="FK486" s="34"/>
      <c r="FP486" s="5"/>
      <c r="FQ486" s="5"/>
      <c r="FR486" s="3"/>
      <c r="FS486" s="34"/>
      <c r="FX486" s="5"/>
      <c r="FY486" s="5"/>
      <c r="FZ486" s="3"/>
      <c r="GA486" s="34"/>
      <c r="GF486" s="5"/>
      <c r="GG486" s="5"/>
      <c r="GH486" s="3"/>
      <c r="GI486" s="34"/>
      <c r="GN486" s="5"/>
      <c r="GO486" s="5"/>
      <c r="GP486" s="3"/>
      <c r="GQ486" s="34"/>
      <c r="GV486" s="5"/>
      <c r="GW486" s="5"/>
      <c r="GX486" s="3"/>
      <c r="GY486" s="34"/>
      <c r="HD486" s="5"/>
      <c r="HE486" s="5"/>
      <c r="HF486" s="3"/>
      <c r="HG486" s="34"/>
      <c r="HL486" s="5"/>
      <c r="HM486" s="5"/>
      <c r="HN486" s="3"/>
      <c r="HO486" s="34"/>
      <c r="HT486" s="5"/>
      <c r="HU486" s="5"/>
      <c r="HV486" s="3"/>
      <c r="HW486" s="34"/>
      <c r="IB486" s="5"/>
      <c r="IC486" s="5"/>
      <c r="ID486" s="3"/>
      <c r="IE486" s="34"/>
      <c r="IJ486" s="5"/>
    </row>
    <row r="487" spans="6:244" s="1" customFormat="1" ht="13.5">
      <c r="F487" s="3"/>
      <c r="G487" s="34"/>
      <c r="L487" s="5"/>
      <c r="M487" s="5"/>
      <c r="N487" s="3"/>
      <c r="O487" s="34"/>
      <c r="T487" s="5"/>
      <c r="U487" s="5"/>
      <c r="V487" s="3"/>
      <c r="W487" s="34"/>
      <c r="AB487" s="5"/>
      <c r="AC487" s="5"/>
      <c r="AD487" s="3"/>
      <c r="AE487" s="34"/>
      <c r="AJ487" s="5"/>
      <c r="AK487" s="5"/>
      <c r="AL487" s="3"/>
      <c r="AM487" s="34"/>
      <c r="AR487" s="5"/>
      <c r="AS487" s="5"/>
      <c r="AT487" s="3"/>
      <c r="AU487" s="34"/>
      <c r="AZ487" s="5"/>
      <c r="BA487" s="5"/>
      <c r="BB487" s="3"/>
      <c r="BC487" s="34"/>
      <c r="BH487" s="5"/>
      <c r="BI487" s="5"/>
      <c r="BJ487" s="3"/>
      <c r="BK487" s="34"/>
      <c r="BP487" s="5"/>
      <c r="BQ487" s="5"/>
      <c r="BR487" s="3"/>
      <c r="BS487" s="34"/>
      <c r="BX487" s="5"/>
      <c r="BY487" s="5"/>
      <c r="BZ487" s="3"/>
      <c r="CA487" s="34"/>
      <c r="CF487" s="5"/>
      <c r="CH487" s="3"/>
      <c r="CI487" s="34"/>
      <c r="CN487" s="5"/>
      <c r="CO487" s="5"/>
      <c r="CP487" s="3"/>
      <c r="CQ487" s="34"/>
      <c r="CV487" s="5"/>
      <c r="CW487" s="5"/>
      <c r="CX487" s="3"/>
      <c r="CY487" s="34"/>
      <c r="DD487" s="5"/>
      <c r="DE487" s="5"/>
      <c r="DF487" s="3"/>
      <c r="DG487" s="34"/>
      <c r="DL487" s="5"/>
      <c r="DM487" s="5"/>
      <c r="DN487" s="3"/>
      <c r="DO487" s="34"/>
      <c r="DT487" s="5"/>
      <c r="DU487" s="5"/>
      <c r="DV487" s="3"/>
      <c r="DW487" s="34"/>
      <c r="EB487" s="5"/>
      <c r="EC487" s="5"/>
      <c r="ED487" s="3"/>
      <c r="EE487" s="34"/>
      <c r="EJ487" s="5"/>
      <c r="EK487" s="5"/>
      <c r="EL487" s="3"/>
      <c r="EM487" s="34"/>
      <c r="ER487" s="5"/>
      <c r="ES487" s="5"/>
      <c r="ET487" s="3"/>
      <c r="EU487" s="34"/>
      <c r="EZ487" s="5"/>
      <c r="FA487" s="5"/>
      <c r="FB487" s="3"/>
      <c r="FC487" s="34"/>
      <c r="FH487" s="5"/>
      <c r="FJ487" s="3"/>
      <c r="FK487" s="34"/>
      <c r="FP487" s="5"/>
      <c r="FQ487" s="5"/>
      <c r="FR487" s="3"/>
      <c r="FS487" s="34"/>
      <c r="FX487" s="5"/>
      <c r="FY487" s="5"/>
      <c r="FZ487" s="3"/>
      <c r="GA487" s="34"/>
      <c r="GF487" s="5"/>
      <c r="GG487" s="5"/>
      <c r="GH487" s="3"/>
      <c r="GI487" s="34"/>
      <c r="GN487" s="5"/>
      <c r="GO487" s="5"/>
      <c r="GP487" s="3"/>
      <c r="GQ487" s="34"/>
      <c r="GV487" s="5"/>
      <c r="GW487" s="5"/>
      <c r="GX487" s="3"/>
      <c r="GY487" s="34"/>
      <c r="HD487" s="5"/>
      <c r="HE487" s="5"/>
      <c r="HF487" s="3"/>
      <c r="HG487" s="34"/>
      <c r="HL487" s="5"/>
      <c r="HM487" s="5"/>
      <c r="HN487" s="3"/>
      <c r="HO487" s="34"/>
      <c r="HT487" s="5"/>
      <c r="HU487" s="5"/>
      <c r="HV487" s="3"/>
      <c r="HW487" s="34"/>
      <c r="IB487" s="5"/>
      <c r="IC487" s="5"/>
      <c r="ID487" s="3"/>
      <c r="IE487" s="34"/>
      <c r="IJ487" s="5"/>
    </row>
    <row r="488" spans="6:244" s="1" customFormat="1" ht="13.5">
      <c r="F488" s="3"/>
      <c r="G488" s="34"/>
      <c r="L488" s="5"/>
      <c r="M488" s="5"/>
      <c r="N488" s="3"/>
      <c r="O488" s="34"/>
      <c r="T488" s="5"/>
      <c r="U488" s="5"/>
      <c r="V488" s="3"/>
      <c r="W488" s="34"/>
      <c r="AB488" s="5"/>
      <c r="AC488" s="5"/>
      <c r="AD488" s="3"/>
      <c r="AE488" s="34"/>
      <c r="AJ488" s="5"/>
      <c r="AK488" s="5"/>
      <c r="AL488" s="3"/>
      <c r="AM488" s="34"/>
      <c r="AR488" s="5"/>
      <c r="AS488" s="5"/>
      <c r="AT488" s="3"/>
      <c r="AU488" s="34"/>
      <c r="AZ488" s="5"/>
      <c r="BA488" s="5"/>
      <c r="BB488" s="3"/>
      <c r="BC488" s="34"/>
      <c r="BH488" s="5"/>
      <c r="BI488" s="5"/>
      <c r="BJ488" s="3"/>
      <c r="BK488" s="34"/>
      <c r="BP488" s="5"/>
      <c r="BQ488" s="5"/>
      <c r="BR488" s="3"/>
      <c r="BS488" s="34"/>
      <c r="BX488" s="5"/>
      <c r="BY488" s="5"/>
      <c r="BZ488" s="3"/>
      <c r="CA488" s="34"/>
      <c r="CF488" s="5"/>
      <c r="CH488" s="3"/>
      <c r="CI488" s="34"/>
      <c r="CN488" s="5"/>
      <c r="CO488" s="5"/>
      <c r="CP488" s="3"/>
      <c r="CQ488" s="34"/>
      <c r="CV488" s="5"/>
      <c r="CW488" s="5"/>
      <c r="CX488" s="3"/>
      <c r="CY488" s="34"/>
      <c r="DD488" s="5"/>
      <c r="DE488" s="5"/>
      <c r="DF488" s="3"/>
      <c r="DG488" s="34"/>
      <c r="DL488" s="5"/>
      <c r="DM488" s="5"/>
      <c r="DN488" s="3"/>
      <c r="DO488" s="34"/>
      <c r="DT488" s="5"/>
      <c r="DU488" s="5"/>
      <c r="DV488" s="3"/>
      <c r="DW488" s="34"/>
      <c r="EB488" s="5"/>
      <c r="EC488" s="5"/>
      <c r="ED488" s="3"/>
      <c r="EE488" s="34"/>
      <c r="EJ488" s="5"/>
      <c r="EK488" s="5"/>
      <c r="EL488" s="3"/>
      <c r="EM488" s="34"/>
      <c r="ER488" s="5"/>
      <c r="ES488" s="5"/>
      <c r="ET488" s="3"/>
      <c r="EU488" s="34"/>
      <c r="EZ488" s="5"/>
      <c r="FA488" s="5"/>
      <c r="FB488" s="3"/>
      <c r="FC488" s="34"/>
      <c r="FH488" s="5"/>
      <c r="FJ488" s="3"/>
      <c r="FK488" s="34"/>
      <c r="FP488" s="5"/>
      <c r="FQ488" s="5"/>
      <c r="FR488" s="3"/>
      <c r="FS488" s="34"/>
      <c r="FX488" s="5"/>
      <c r="FY488" s="5"/>
      <c r="FZ488" s="3"/>
      <c r="GA488" s="34"/>
      <c r="GF488" s="5"/>
      <c r="GG488" s="5"/>
      <c r="GH488" s="3"/>
      <c r="GI488" s="34"/>
      <c r="GN488" s="5"/>
      <c r="GO488" s="5"/>
      <c r="GP488" s="3"/>
      <c r="GQ488" s="34"/>
      <c r="GV488" s="5"/>
      <c r="GW488" s="5"/>
      <c r="GX488" s="3"/>
      <c r="GY488" s="34"/>
      <c r="HD488" s="5"/>
      <c r="HE488" s="5"/>
      <c r="HF488" s="3"/>
      <c r="HG488" s="34"/>
      <c r="HL488" s="5"/>
      <c r="HM488" s="5"/>
      <c r="HN488" s="3"/>
      <c r="HO488" s="34"/>
      <c r="HT488" s="5"/>
      <c r="HU488" s="5"/>
      <c r="HV488" s="3"/>
      <c r="HW488" s="34"/>
      <c r="IB488" s="5"/>
      <c r="IC488" s="5"/>
      <c r="ID488" s="3"/>
      <c r="IE488" s="34"/>
      <c r="IJ488" s="5"/>
    </row>
    <row r="489" spans="6:244" s="1" customFormat="1" ht="13.5">
      <c r="F489" s="3"/>
      <c r="G489" s="34"/>
      <c r="L489" s="5"/>
      <c r="M489" s="5"/>
      <c r="N489" s="3"/>
      <c r="O489" s="34"/>
      <c r="T489" s="5"/>
      <c r="U489" s="5"/>
      <c r="V489" s="3"/>
      <c r="W489" s="34"/>
      <c r="AB489" s="5"/>
      <c r="AC489" s="5"/>
      <c r="AD489" s="3"/>
      <c r="AE489" s="34"/>
      <c r="AJ489" s="5"/>
      <c r="AK489" s="5"/>
      <c r="AL489" s="3"/>
      <c r="AM489" s="34"/>
      <c r="AR489" s="5"/>
      <c r="AS489" s="5"/>
      <c r="AT489" s="3"/>
      <c r="AU489" s="34"/>
      <c r="AZ489" s="5"/>
      <c r="BA489" s="5"/>
      <c r="BB489" s="3"/>
      <c r="BC489" s="34"/>
      <c r="BH489" s="5"/>
      <c r="BI489" s="5"/>
      <c r="BJ489" s="3"/>
      <c r="BK489" s="34"/>
      <c r="BP489" s="5"/>
      <c r="BQ489" s="5"/>
      <c r="BR489" s="3"/>
      <c r="BS489" s="34"/>
      <c r="BX489" s="5"/>
      <c r="BY489" s="5"/>
      <c r="BZ489" s="3"/>
      <c r="CA489" s="34"/>
      <c r="CF489" s="5"/>
      <c r="CH489" s="3"/>
      <c r="CI489" s="34"/>
      <c r="CN489" s="5"/>
      <c r="CO489" s="5"/>
      <c r="CP489" s="3"/>
      <c r="CQ489" s="34"/>
      <c r="CV489" s="5"/>
      <c r="CW489" s="5"/>
      <c r="CX489" s="3"/>
      <c r="CY489" s="34"/>
      <c r="DD489" s="5"/>
      <c r="DE489" s="5"/>
      <c r="DF489" s="3"/>
      <c r="DG489" s="34"/>
      <c r="DL489" s="5"/>
      <c r="DM489" s="5"/>
      <c r="DN489" s="3"/>
      <c r="DO489" s="34"/>
      <c r="DT489" s="5"/>
      <c r="DU489" s="5"/>
      <c r="DV489" s="3"/>
      <c r="DW489" s="34"/>
      <c r="EB489" s="5"/>
      <c r="EC489" s="5"/>
      <c r="ED489" s="3"/>
      <c r="EE489" s="34"/>
      <c r="EJ489" s="5"/>
      <c r="EK489" s="5"/>
      <c r="EL489" s="3"/>
      <c r="EM489" s="34"/>
      <c r="ER489" s="5"/>
      <c r="ES489" s="5"/>
      <c r="ET489" s="3"/>
      <c r="EU489" s="34"/>
      <c r="EZ489" s="5"/>
      <c r="FA489" s="5"/>
      <c r="FB489" s="3"/>
      <c r="FC489" s="34"/>
      <c r="FH489" s="5"/>
      <c r="FJ489" s="3"/>
      <c r="FK489" s="34"/>
      <c r="FP489" s="5"/>
      <c r="FQ489" s="5"/>
      <c r="FR489" s="3"/>
      <c r="FS489" s="34"/>
      <c r="FX489" s="5"/>
      <c r="FY489" s="5"/>
      <c r="FZ489" s="3"/>
      <c r="GA489" s="34"/>
      <c r="GF489" s="5"/>
      <c r="GG489" s="5"/>
      <c r="GH489" s="3"/>
      <c r="GI489" s="34"/>
      <c r="GN489" s="5"/>
      <c r="GO489" s="5"/>
      <c r="GP489" s="3"/>
      <c r="GQ489" s="34"/>
      <c r="GV489" s="5"/>
      <c r="GW489" s="5"/>
      <c r="GX489" s="3"/>
      <c r="GY489" s="34"/>
      <c r="HD489" s="5"/>
      <c r="HE489" s="5"/>
      <c r="HF489" s="3"/>
      <c r="HG489" s="34"/>
      <c r="HL489" s="5"/>
      <c r="HM489" s="5"/>
      <c r="HN489" s="3"/>
      <c r="HO489" s="34"/>
      <c r="HT489" s="5"/>
      <c r="HU489" s="5"/>
      <c r="HV489" s="3"/>
      <c r="HW489" s="34"/>
      <c r="IB489" s="5"/>
      <c r="IC489" s="5"/>
      <c r="ID489" s="3"/>
      <c r="IE489" s="34"/>
      <c r="IJ489" s="5"/>
    </row>
    <row r="490" spans="6:244" s="1" customFormat="1" ht="13.5">
      <c r="F490" s="3"/>
      <c r="G490" s="34"/>
      <c r="L490" s="5"/>
      <c r="M490" s="5"/>
      <c r="N490" s="3"/>
      <c r="O490" s="34"/>
      <c r="T490" s="5"/>
      <c r="U490" s="5"/>
      <c r="V490" s="3"/>
      <c r="W490" s="34"/>
      <c r="AB490" s="5"/>
      <c r="AC490" s="5"/>
      <c r="AD490" s="3"/>
      <c r="AE490" s="34"/>
      <c r="AJ490" s="5"/>
      <c r="AK490" s="5"/>
      <c r="AL490" s="3"/>
      <c r="AM490" s="34"/>
      <c r="AR490" s="5"/>
      <c r="AS490" s="5"/>
      <c r="AT490" s="3"/>
      <c r="AU490" s="34"/>
      <c r="AZ490" s="5"/>
      <c r="BA490" s="5"/>
      <c r="BB490" s="3"/>
      <c r="BC490" s="34"/>
      <c r="BH490" s="5"/>
      <c r="BI490" s="5"/>
      <c r="BJ490" s="3"/>
      <c r="BK490" s="34"/>
      <c r="BP490" s="5"/>
      <c r="BQ490" s="5"/>
      <c r="BR490" s="3"/>
      <c r="BS490" s="34"/>
      <c r="BX490" s="5"/>
      <c r="BY490" s="5"/>
      <c r="BZ490" s="3"/>
      <c r="CA490" s="34"/>
      <c r="CF490" s="5"/>
      <c r="CH490" s="3"/>
      <c r="CI490" s="34"/>
      <c r="CN490" s="5"/>
      <c r="CO490" s="5"/>
      <c r="CP490" s="3"/>
      <c r="CQ490" s="34"/>
      <c r="CV490" s="5"/>
      <c r="CW490" s="5"/>
      <c r="CX490" s="3"/>
      <c r="CY490" s="34"/>
      <c r="DD490" s="5"/>
      <c r="DE490" s="5"/>
      <c r="DF490" s="3"/>
      <c r="DG490" s="34"/>
      <c r="DL490" s="5"/>
      <c r="DM490" s="5"/>
      <c r="DN490" s="3"/>
      <c r="DO490" s="34"/>
      <c r="DT490" s="5"/>
      <c r="DU490" s="5"/>
      <c r="DV490" s="3"/>
      <c r="DW490" s="34"/>
      <c r="EB490" s="5"/>
      <c r="EC490" s="5"/>
      <c r="ED490" s="3"/>
      <c r="EE490" s="34"/>
      <c r="EJ490" s="5"/>
      <c r="EK490" s="5"/>
      <c r="EL490" s="3"/>
      <c r="EM490" s="34"/>
      <c r="ER490" s="5"/>
      <c r="ES490" s="5"/>
      <c r="ET490" s="3"/>
      <c r="EU490" s="34"/>
      <c r="EZ490" s="5"/>
      <c r="FA490" s="5"/>
      <c r="FB490" s="3"/>
      <c r="FC490" s="34"/>
      <c r="FH490" s="5"/>
      <c r="FJ490" s="3"/>
      <c r="FK490" s="34"/>
      <c r="FP490" s="5"/>
      <c r="FQ490" s="5"/>
      <c r="FR490" s="3"/>
      <c r="FS490" s="34"/>
      <c r="FX490" s="5"/>
      <c r="FY490" s="5"/>
      <c r="FZ490" s="3"/>
      <c r="GA490" s="34"/>
      <c r="GF490" s="5"/>
      <c r="GG490" s="5"/>
      <c r="GH490" s="3"/>
      <c r="GI490" s="34"/>
      <c r="GN490" s="5"/>
      <c r="GO490" s="5"/>
      <c r="GP490" s="3"/>
      <c r="GQ490" s="34"/>
      <c r="GV490" s="5"/>
      <c r="GW490" s="5"/>
      <c r="GX490" s="3"/>
      <c r="GY490" s="34"/>
      <c r="HD490" s="5"/>
      <c r="HE490" s="5"/>
      <c r="HF490" s="3"/>
      <c r="HG490" s="34"/>
      <c r="HL490" s="5"/>
      <c r="HM490" s="5"/>
      <c r="HN490" s="3"/>
      <c r="HO490" s="34"/>
      <c r="HT490" s="5"/>
      <c r="HU490" s="5"/>
      <c r="HV490" s="3"/>
      <c r="HW490" s="34"/>
      <c r="IB490" s="5"/>
      <c r="IC490" s="5"/>
      <c r="ID490" s="3"/>
      <c r="IE490" s="34"/>
      <c r="IJ490" s="5"/>
    </row>
    <row r="491" spans="6:244" s="1" customFormat="1" ht="13.5">
      <c r="F491" s="3"/>
      <c r="G491" s="34"/>
      <c r="L491" s="5"/>
      <c r="M491" s="5"/>
      <c r="N491" s="3"/>
      <c r="O491" s="34"/>
      <c r="T491" s="5"/>
      <c r="U491" s="5"/>
      <c r="V491" s="3"/>
      <c r="W491" s="34"/>
      <c r="AB491" s="5"/>
      <c r="AC491" s="5"/>
      <c r="AD491" s="3"/>
      <c r="AE491" s="34"/>
      <c r="AJ491" s="5"/>
      <c r="AK491" s="5"/>
      <c r="AL491" s="3"/>
      <c r="AM491" s="34"/>
      <c r="AR491" s="5"/>
      <c r="AS491" s="5"/>
      <c r="AT491" s="3"/>
      <c r="AU491" s="34"/>
      <c r="AZ491" s="5"/>
      <c r="BA491" s="5"/>
      <c r="BB491" s="3"/>
      <c r="BC491" s="34"/>
      <c r="BH491" s="5"/>
      <c r="BI491" s="5"/>
      <c r="BJ491" s="3"/>
      <c r="BK491" s="34"/>
      <c r="BP491" s="5"/>
      <c r="BQ491" s="5"/>
      <c r="BR491" s="3"/>
      <c r="BS491" s="34"/>
      <c r="BX491" s="5"/>
      <c r="BY491" s="5"/>
      <c r="BZ491" s="3"/>
      <c r="CA491" s="34"/>
      <c r="CF491" s="5"/>
      <c r="CH491" s="3"/>
      <c r="CI491" s="34"/>
      <c r="CN491" s="5"/>
      <c r="CO491" s="5"/>
      <c r="CP491" s="3"/>
      <c r="CQ491" s="34"/>
      <c r="CV491" s="5"/>
      <c r="CW491" s="5"/>
      <c r="CX491" s="3"/>
      <c r="CY491" s="34"/>
      <c r="DD491" s="5"/>
      <c r="DE491" s="5"/>
      <c r="DF491" s="3"/>
      <c r="DG491" s="34"/>
      <c r="DL491" s="5"/>
      <c r="DM491" s="5"/>
      <c r="DN491" s="3"/>
      <c r="DO491" s="34"/>
      <c r="DT491" s="5"/>
      <c r="DU491" s="5"/>
      <c r="DV491" s="3"/>
      <c r="DW491" s="34"/>
      <c r="EB491" s="5"/>
      <c r="EC491" s="5"/>
      <c r="ED491" s="3"/>
      <c r="EE491" s="34"/>
      <c r="EJ491" s="5"/>
      <c r="EK491" s="5"/>
      <c r="EL491" s="3"/>
      <c r="EM491" s="34"/>
      <c r="ER491" s="5"/>
      <c r="ES491" s="5"/>
      <c r="ET491" s="3"/>
      <c r="EU491" s="34"/>
      <c r="EZ491" s="5"/>
      <c r="FA491" s="5"/>
      <c r="FB491" s="3"/>
      <c r="FC491" s="34"/>
      <c r="FH491" s="5"/>
      <c r="FJ491" s="3"/>
      <c r="FK491" s="34"/>
      <c r="FP491" s="5"/>
      <c r="FQ491" s="5"/>
      <c r="FR491" s="3"/>
      <c r="FS491" s="34"/>
      <c r="FX491" s="5"/>
      <c r="FY491" s="5"/>
      <c r="FZ491" s="3"/>
      <c r="GA491" s="34"/>
      <c r="GF491" s="5"/>
      <c r="GG491" s="5"/>
      <c r="GH491" s="3"/>
      <c r="GI491" s="34"/>
      <c r="GN491" s="5"/>
      <c r="GO491" s="5"/>
      <c r="GP491" s="3"/>
      <c r="GQ491" s="34"/>
      <c r="GV491" s="5"/>
      <c r="GW491" s="5"/>
      <c r="GX491" s="3"/>
      <c r="GY491" s="34"/>
      <c r="HD491" s="5"/>
      <c r="HE491" s="5"/>
      <c r="HF491" s="3"/>
      <c r="HG491" s="34"/>
      <c r="HL491" s="5"/>
      <c r="HM491" s="5"/>
      <c r="HN491" s="3"/>
      <c r="HO491" s="34"/>
      <c r="HT491" s="5"/>
      <c r="HU491" s="5"/>
      <c r="HV491" s="3"/>
      <c r="HW491" s="34"/>
      <c r="IB491" s="5"/>
      <c r="IC491" s="5"/>
      <c r="ID491" s="3"/>
      <c r="IE491" s="34"/>
      <c r="IJ491" s="5"/>
    </row>
    <row r="492" spans="6:244" s="1" customFormat="1" ht="13.5">
      <c r="F492" s="3"/>
      <c r="G492" s="34"/>
      <c r="L492" s="5"/>
      <c r="M492" s="5"/>
      <c r="N492" s="3"/>
      <c r="O492" s="34"/>
      <c r="T492" s="5"/>
      <c r="U492" s="5"/>
      <c r="V492" s="3"/>
      <c r="W492" s="34"/>
      <c r="AB492" s="5"/>
      <c r="AC492" s="5"/>
      <c r="AD492" s="3"/>
      <c r="AE492" s="34"/>
      <c r="AJ492" s="5"/>
      <c r="AK492" s="5"/>
      <c r="AL492" s="3"/>
      <c r="AM492" s="34"/>
      <c r="AR492" s="5"/>
      <c r="AS492" s="5"/>
      <c r="AT492" s="3"/>
      <c r="AU492" s="34"/>
      <c r="AZ492" s="5"/>
      <c r="BA492" s="5"/>
      <c r="BB492" s="3"/>
      <c r="BC492" s="34"/>
      <c r="BH492" s="5"/>
      <c r="BI492" s="5"/>
      <c r="BJ492" s="3"/>
      <c r="BK492" s="34"/>
      <c r="BP492" s="5"/>
      <c r="BQ492" s="5"/>
      <c r="BR492" s="3"/>
      <c r="BS492" s="34"/>
      <c r="BX492" s="5"/>
      <c r="BY492" s="5"/>
      <c r="BZ492" s="3"/>
      <c r="CA492" s="34"/>
      <c r="CF492" s="5"/>
      <c r="CH492" s="3"/>
      <c r="CI492" s="34"/>
      <c r="CN492" s="5"/>
      <c r="CO492" s="5"/>
      <c r="CP492" s="3"/>
      <c r="CQ492" s="34"/>
      <c r="CV492" s="5"/>
      <c r="CW492" s="5"/>
      <c r="CX492" s="3"/>
      <c r="CY492" s="34"/>
      <c r="DD492" s="5"/>
      <c r="DE492" s="5"/>
      <c r="DF492" s="3"/>
      <c r="DG492" s="34"/>
      <c r="DL492" s="5"/>
      <c r="DM492" s="5"/>
      <c r="DN492" s="3"/>
      <c r="DO492" s="34"/>
      <c r="DT492" s="5"/>
      <c r="DU492" s="5"/>
      <c r="DV492" s="3"/>
      <c r="DW492" s="34"/>
      <c r="EB492" s="5"/>
      <c r="EC492" s="5"/>
      <c r="ED492" s="3"/>
      <c r="EE492" s="34"/>
      <c r="EJ492" s="5"/>
      <c r="EK492" s="5"/>
      <c r="EL492" s="3"/>
      <c r="EM492" s="34"/>
      <c r="ER492" s="5"/>
      <c r="ES492" s="5"/>
      <c r="ET492" s="3"/>
      <c r="EU492" s="34"/>
      <c r="EZ492" s="5"/>
      <c r="FA492" s="5"/>
      <c r="FB492" s="3"/>
      <c r="FC492" s="34"/>
      <c r="FH492" s="5"/>
      <c r="FJ492" s="3"/>
      <c r="FK492" s="34"/>
      <c r="FP492" s="5"/>
      <c r="FQ492" s="5"/>
      <c r="FR492" s="3"/>
      <c r="FS492" s="34"/>
      <c r="FX492" s="5"/>
      <c r="FY492" s="5"/>
      <c r="FZ492" s="3"/>
      <c r="GA492" s="34"/>
      <c r="GF492" s="5"/>
      <c r="GG492" s="5"/>
      <c r="GH492" s="3"/>
      <c r="GI492" s="34"/>
      <c r="GN492" s="5"/>
      <c r="GO492" s="5"/>
      <c r="GP492" s="3"/>
      <c r="GQ492" s="34"/>
      <c r="GV492" s="5"/>
      <c r="GW492" s="5"/>
      <c r="GX492" s="3"/>
      <c r="GY492" s="34"/>
      <c r="HD492" s="5"/>
      <c r="HE492" s="5"/>
      <c r="HF492" s="3"/>
      <c r="HG492" s="34"/>
      <c r="HL492" s="5"/>
      <c r="HM492" s="5"/>
      <c r="HN492" s="3"/>
      <c r="HO492" s="34"/>
      <c r="HT492" s="5"/>
      <c r="HU492" s="5"/>
      <c r="HV492" s="3"/>
      <c r="HW492" s="34"/>
      <c r="IB492" s="5"/>
      <c r="IC492" s="5"/>
      <c r="ID492" s="3"/>
      <c r="IE492" s="34"/>
      <c r="IJ492" s="5"/>
    </row>
    <row r="493" spans="6:244" s="1" customFormat="1" ht="13.5">
      <c r="F493" s="3"/>
      <c r="G493" s="34"/>
      <c r="L493" s="5"/>
      <c r="M493" s="5"/>
      <c r="N493" s="3"/>
      <c r="O493" s="34"/>
      <c r="T493" s="5"/>
      <c r="U493" s="5"/>
      <c r="V493" s="3"/>
      <c r="W493" s="34"/>
      <c r="AB493" s="5"/>
      <c r="AC493" s="5"/>
      <c r="AD493" s="3"/>
      <c r="AE493" s="34"/>
      <c r="AJ493" s="5"/>
      <c r="AK493" s="5"/>
      <c r="AL493" s="3"/>
      <c r="AM493" s="34"/>
      <c r="AR493" s="5"/>
      <c r="AS493" s="5"/>
      <c r="AT493" s="3"/>
      <c r="AU493" s="34"/>
      <c r="AZ493" s="5"/>
      <c r="BA493" s="5"/>
      <c r="BB493" s="3"/>
      <c r="BC493" s="34"/>
      <c r="BH493" s="5"/>
      <c r="BI493" s="5"/>
      <c r="BJ493" s="3"/>
      <c r="BK493" s="34"/>
      <c r="BP493" s="5"/>
      <c r="BQ493" s="5"/>
      <c r="BR493" s="3"/>
      <c r="BS493" s="34"/>
      <c r="BX493" s="5"/>
      <c r="BY493" s="5"/>
      <c r="BZ493" s="3"/>
      <c r="CA493" s="34"/>
      <c r="CF493" s="5"/>
      <c r="CH493" s="3"/>
      <c r="CI493" s="34"/>
      <c r="CN493" s="5"/>
      <c r="CO493" s="5"/>
      <c r="CP493" s="3"/>
      <c r="CQ493" s="34"/>
      <c r="CV493" s="5"/>
      <c r="CW493" s="5"/>
      <c r="CX493" s="3"/>
      <c r="CY493" s="34"/>
      <c r="DD493" s="5"/>
      <c r="DE493" s="5"/>
      <c r="DF493" s="3"/>
      <c r="DG493" s="34"/>
      <c r="DL493" s="5"/>
      <c r="DM493" s="5"/>
      <c r="DN493" s="3"/>
      <c r="DO493" s="34"/>
      <c r="DT493" s="5"/>
      <c r="DU493" s="5"/>
      <c r="DV493" s="3"/>
      <c r="DW493" s="34"/>
      <c r="EB493" s="5"/>
      <c r="EC493" s="5"/>
      <c r="ED493" s="3"/>
      <c r="EE493" s="34"/>
      <c r="EJ493" s="5"/>
      <c r="EK493" s="5"/>
      <c r="EL493" s="3"/>
      <c r="EM493" s="34"/>
      <c r="ER493" s="5"/>
      <c r="ES493" s="5"/>
      <c r="ET493" s="3"/>
      <c r="EU493" s="34"/>
      <c r="EZ493" s="5"/>
      <c r="FA493" s="5"/>
      <c r="FB493" s="3"/>
      <c r="FC493" s="34"/>
      <c r="FH493" s="5"/>
      <c r="FJ493" s="3"/>
      <c r="FK493" s="34"/>
      <c r="FP493" s="5"/>
      <c r="FQ493" s="5"/>
      <c r="FR493" s="3"/>
      <c r="FS493" s="34"/>
      <c r="FX493" s="5"/>
      <c r="FY493" s="5"/>
      <c r="FZ493" s="3"/>
      <c r="GA493" s="34"/>
      <c r="GF493" s="5"/>
      <c r="GG493" s="5"/>
      <c r="GH493" s="3"/>
      <c r="GI493" s="34"/>
      <c r="GN493" s="5"/>
      <c r="GO493" s="5"/>
      <c r="GP493" s="3"/>
      <c r="GQ493" s="34"/>
      <c r="GV493" s="5"/>
      <c r="GW493" s="5"/>
      <c r="GX493" s="3"/>
      <c r="GY493" s="34"/>
      <c r="HD493" s="5"/>
      <c r="HE493" s="5"/>
      <c r="HF493" s="3"/>
      <c r="HG493" s="34"/>
      <c r="HL493" s="5"/>
      <c r="HM493" s="5"/>
      <c r="HN493" s="3"/>
      <c r="HO493" s="34"/>
      <c r="HT493" s="5"/>
      <c r="HU493" s="5"/>
      <c r="HV493" s="3"/>
      <c r="HW493" s="34"/>
      <c r="IB493" s="5"/>
      <c r="IC493" s="5"/>
      <c r="ID493" s="3"/>
      <c r="IE493" s="34"/>
      <c r="IJ493" s="5"/>
    </row>
    <row r="494" spans="6:244" s="1" customFormat="1" ht="13.5">
      <c r="F494" s="3"/>
      <c r="G494" s="34"/>
      <c r="L494" s="5"/>
      <c r="M494" s="5"/>
      <c r="N494" s="3"/>
      <c r="O494" s="34"/>
      <c r="T494" s="5"/>
      <c r="U494" s="5"/>
      <c r="V494" s="3"/>
      <c r="W494" s="34"/>
      <c r="AB494" s="5"/>
      <c r="AC494" s="5"/>
      <c r="AD494" s="3"/>
      <c r="AE494" s="34"/>
      <c r="AJ494" s="5"/>
      <c r="AK494" s="5"/>
      <c r="AL494" s="3"/>
      <c r="AM494" s="34"/>
      <c r="AR494" s="5"/>
      <c r="AS494" s="5"/>
      <c r="AT494" s="3"/>
      <c r="AU494" s="34"/>
      <c r="AZ494" s="5"/>
      <c r="BA494" s="5"/>
      <c r="BB494" s="3"/>
      <c r="BC494" s="34"/>
      <c r="BH494" s="5"/>
      <c r="BI494" s="5"/>
      <c r="BJ494" s="3"/>
      <c r="BK494" s="34"/>
      <c r="BP494" s="5"/>
      <c r="BQ494" s="5"/>
      <c r="BR494" s="3"/>
      <c r="BS494" s="34"/>
      <c r="BX494" s="5"/>
      <c r="BY494" s="5"/>
      <c r="BZ494" s="3"/>
      <c r="CA494" s="34"/>
      <c r="CF494" s="5"/>
      <c r="CH494" s="3"/>
      <c r="CI494" s="34"/>
      <c r="CN494" s="5"/>
      <c r="CO494" s="5"/>
      <c r="CP494" s="3"/>
      <c r="CQ494" s="34"/>
      <c r="CV494" s="5"/>
      <c r="CW494" s="5"/>
      <c r="CX494" s="3"/>
      <c r="CY494" s="34"/>
      <c r="DD494" s="5"/>
      <c r="DE494" s="5"/>
      <c r="DF494" s="3"/>
      <c r="DG494" s="34"/>
      <c r="DL494" s="5"/>
      <c r="DM494" s="5"/>
      <c r="DN494" s="3"/>
      <c r="DO494" s="34"/>
      <c r="DT494" s="5"/>
      <c r="DU494" s="5"/>
      <c r="DV494" s="3"/>
      <c r="DW494" s="34"/>
      <c r="EB494" s="5"/>
      <c r="EC494" s="5"/>
      <c r="ED494" s="3"/>
      <c r="EE494" s="34"/>
      <c r="EJ494" s="5"/>
      <c r="EK494" s="5"/>
      <c r="EL494" s="3"/>
      <c r="EM494" s="34"/>
      <c r="ER494" s="5"/>
      <c r="ES494" s="5"/>
      <c r="ET494" s="3"/>
      <c r="EU494" s="34"/>
      <c r="EZ494" s="5"/>
      <c r="FA494" s="5"/>
      <c r="FB494" s="3"/>
      <c r="FC494" s="34"/>
      <c r="FH494" s="5"/>
      <c r="FJ494" s="3"/>
      <c r="FK494" s="34"/>
      <c r="FP494" s="5"/>
      <c r="FQ494" s="5"/>
      <c r="FR494" s="3"/>
      <c r="FS494" s="34"/>
      <c r="FX494" s="5"/>
      <c r="FY494" s="5"/>
      <c r="FZ494" s="3"/>
      <c r="GA494" s="34"/>
      <c r="GF494" s="5"/>
      <c r="GG494" s="5"/>
      <c r="GH494" s="3"/>
      <c r="GI494" s="34"/>
      <c r="GN494" s="5"/>
      <c r="GO494" s="5"/>
      <c r="GP494" s="3"/>
      <c r="GQ494" s="34"/>
      <c r="GV494" s="5"/>
      <c r="GW494" s="5"/>
      <c r="GX494" s="3"/>
      <c r="GY494" s="34"/>
      <c r="HD494" s="5"/>
      <c r="HE494" s="5"/>
      <c r="HF494" s="3"/>
      <c r="HG494" s="34"/>
      <c r="HL494" s="5"/>
      <c r="HM494" s="5"/>
      <c r="HN494" s="3"/>
      <c r="HO494" s="34"/>
      <c r="HT494" s="5"/>
      <c r="HU494" s="5"/>
      <c r="HV494" s="3"/>
      <c r="HW494" s="34"/>
      <c r="IB494" s="5"/>
      <c r="IC494" s="5"/>
      <c r="ID494" s="3"/>
      <c r="IE494" s="34"/>
      <c r="IJ494" s="5"/>
    </row>
    <row r="495" spans="6:244" s="1" customFormat="1" ht="13.5">
      <c r="F495" s="3"/>
      <c r="G495" s="34"/>
      <c r="L495" s="5"/>
      <c r="M495" s="5"/>
      <c r="N495" s="3"/>
      <c r="O495" s="34"/>
      <c r="T495" s="5"/>
      <c r="U495" s="5"/>
      <c r="V495" s="3"/>
      <c r="W495" s="34"/>
      <c r="AB495" s="5"/>
      <c r="AC495" s="5"/>
      <c r="AD495" s="3"/>
      <c r="AE495" s="34"/>
      <c r="AJ495" s="5"/>
      <c r="AK495" s="5"/>
      <c r="AL495" s="3"/>
      <c r="AM495" s="34"/>
      <c r="AR495" s="5"/>
      <c r="AS495" s="5"/>
      <c r="AT495" s="3"/>
      <c r="AU495" s="34"/>
      <c r="AZ495" s="5"/>
      <c r="BA495" s="5"/>
      <c r="BB495" s="3"/>
      <c r="BC495" s="34"/>
      <c r="BH495" s="5"/>
      <c r="BI495" s="5"/>
      <c r="BJ495" s="3"/>
      <c r="BK495" s="34"/>
      <c r="BP495" s="5"/>
      <c r="BQ495" s="5"/>
      <c r="BR495" s="3"/>
      <c r="BS495" s="34"/>
      <c r="BX495" s="5"/>
      <c r="BY495" s="5"/>
      <c r="BZ495" s="3"/>
      <c r="CA495" s="34"/>
      <c r="CF495" s="5"/>
      <c r="CH495" s="3"/>
      <c r="CI495" s="34"/>
      <c r="CN495" s="5"/>
      <c r="CO495" s="5"/>
      <c r="CP495" s="3"/>
      <c r="CQ495" s="34"/>
      <c r="CV495" s="5"/>
      <c r="CW495" s="5"/>
      <c r="CX495" s="3"/>
      <c r="CY495" s="34"/>
      <c r="DD495" s="5"/>
      <c r="DE495" s="5"/>
      <c r="DF495" s="3"/>
      <c r="DG495" s="34"/>
      <c r="DL495" s="5"/>
      <c r="DM495" s="5"/>
      <c r="DN495" s="3"/>
      <c r="DO495" s="34"/>
      <c r="DT495" s="5"/>
      <c r="DU495" s="5"/>
      <c r="DV495" s="3"/>
      <c r="DW495" s="34"/>
      <c r="EB495" s="5"/>
      <c r="EC495" s="5"/>
      <c r="ED495" s="3"/>
      <c r="EE495" s="34"/>
      <c r="EJ495" s="5"/>
      <c r="EK495" s="5"/>
      <c r="EL495" s="3"/>
      <c r="EM495" s="34"/>
      <c r="ER495" s="5"/>
      <c r="ES495" s="5"/>
      <c r="ET495" s="3"/>
      <c r="EU495" s="34"/>
      <c r="EZ495" s="5"/>
      <c r="FA495" s="5"/>
      <c r="FB495" s="3"/>
      <c r="FC495" s="34"/>
      <c r="FH495" s="5"/>
      <c r="FJ495" s="3"/>
      <c r="FK495" s="34"/>
      <c r="FP495" s="5"/>
      <c r="FQ495" s="5"/>
      <c r="FR495" s="3"/>
      <c r="FS495" s="34"/>
      <c r="FX495" s="5"/>
      <c r="FY495" s="5"/>
      <c r="FZ495" s="3"/>
      <c r="GA495" s="34"/>
      <c r="GF495" s="5"/>
      <c r="GG495" s="5"/>
      <c r="GH495" s="3"/>
      <c r="GI495" s="34"/>
      <c r="GN495" s="5"/>
      <c r="GO495" s="5"/>
      <c r="GP495" s="3"/>
      <c r="GQ495" s="34"/>
      <c r="GV495" s="5"/>
      <c r="GW495" s="5"/>
      <c r="GX495" s="3"/>
      <c r="GY495" s="34"/>
      <c r="HD495" s="5"/>
      <c r="HE495" s="5"/>
      <c r="HF495" s="3"/>
      <c r="HG495" s="34"/>
      <c r="HL495" s="5"/>
      <c r="HM495" s="5"/>
      <c r="HN495" s="3"/>
      <c r="HO495" s="34"/>
      <c r="HT495" s="5"/>
      <c r="HU495" s="5"/>
      <c r="HV495" s="3"/>
      <c r="HW495" s="34"/>
      <c r="IB495" s="5"/>
      <c r="IC495" s="5"/>
      <c r="ID495" s="3"/>
      <c r="IE495" s="34"/>
      <c r="IJ495" s="5"/>
    </row>
    <row r="496" spans="6:244" s="1" customFormat="1" ht="13.5">
      <c r="F496" s="3"/>
      <c r="G496" s="34"/>
      <c r="L496" s="5"/>
      <c r="M496" s="5"/>
      <c r="N496" s="3"/>
      <c r="O496" s="34"/>
      <c r="T496" s="5"/>
      <c r="U496" s="5"/>
      <c r="V496" s="3"/>
      <c r="W496" s="34"/>
      <c r="AB496" s="5"/>
      <c r="AC496" s="5"/>
      <c r="AD496" s="3"/>
      <c r="AE496" s="34"/>
      <c r="AJ496" s="5"/>
      <c r="AK496" s="5"/>
      <c r="AL496" s="3"/>
      <c r="AM496" s="34"/>
      <c r="AR496" s="5"/>
      <c r="AS496" s="5"/>
      <c r="AT496" s="3"/>
      <c r="AU496" s="34"/>
      <c r="AZ496" s="5"/>
      <c r="BA496" s="5"/>
      <c r="BB496" s="3"/>
      <c r="BC496" s="34"/>
      <c r="BH496" s="5"/>
      <c r="BI496" s="5"/>
      <c r="BJ496" s="3"/>
      <c r="BK496" s="34"/>
      <c r="BP496" s="5"/>
      <c r="BQ496" s="5"/>
      <c r="BR496" s="3"/>
      <c r="BS496" s="34"/>
      <c r="BX496" s="5"/>
      <c r="BY496" s="5"/>
      <c r="BZ496" s="3"/>
      <c r="CA496" s="34"/>
      <c r="CF496" s="5"/>
      <c r="CH496" s="3"/>
      <c r="CI496" s="34"/>
      <c r="CN496" s="5"/>
      <c r="CO496" s="5"/>
      <c r="CP496" s="3"/>
      <c r="CQ496" s="34"/>
      <c r="CV496" s="5"/>
      <c r="CW496" s="5"/>
      <c r="CX496" s="3"/>
      <c r="CY496" s="34"/>
      <c r="DD496" s="5"/>
      <c r="DE496" s="5"/>
      <c r="DF496" s="3"/>
      <c r="DG496" s="34"/>
      <c r="DL496" s="5"/>
      <c r="DM496" s="5"/>
      <c r="DN496" s="3"/>
      <c r="DO496" s="34"/>
      <c r="DT496" s="5"/>
      <c r="DU496" s="5"/>
      <c r="DV496" s="3"/>
      <c r="DW496" s="34"/>
      <c r="EB496" s="5"/>
      <c r="EC496" s="5"/>
      <c r="ED496" s="3"/>
      <c r="EE496" s="34"/>
      <c r="EJ496" s="5"/>
      <c r="EK496" s="5"/>
      <c r="EL496" s="3"/>
      <c r="EM496" s="34"/>
      <c r="ER496" s="5"/>
      <c r="ES496" s="5"/>
      <c r="ET496" s="3"/>
      <c r="EU496" s="34"/>
      <c r="EZ496" s="5"/>
      <c r="FA496" s="5"/>
      <c r="FB496" s="3"/>
      <c r="FC496" s="34"/>
      <c r="FH496" s="5"/>
      <c r="FJ496" s="3"/>
      <c r="FK496" s="34"/>
      <c r="FP496" s="5"/>
      <c r="FQ496" s="5"/>
      <c r="FR496" s="3"/>
      <c r="FS496" s="34"/>
      <c r="FX496" s="5"/>
      <c r="FY496" s="5"/>
      <c r="FZ496" s="3"/>
      <c r="GA496" s="34"/>
      <c r="GF496" s="5"/>
      <c r="GG496" s="5"/>
      <c r="GH496" s="3"/>
      <c r="GI496" s="34"/>
      <c r="GN496" s="5"/>
      <c r="GO496" s="5"/>
      <c r="GP496" s="3"/>
      <c r="GQ496" s="34"/>
      <c r="GV496" s="5"/>
      <c r="GW496" s="5"/>
      <c r="GX496" s="3"/>
      <c r="GY496" s="34"/>
      <c r="HD496" s="5"/>
      <c r="HE496" s="5"/>
      <c r="HF496" s="3"/>
      <c r="HG496" s="34"/>
      <c r="HL496" s="5"/>
      <c r="HM496" s="5"/>
      <c r="HN496" s="3"/>
      <c r="HO496" s="34"/>
      <c r="HT496" s="5"/>
      <c r="HU496" s="5"/>
      <c r="HV496" s="3"/>
      <c r="HW496" s="34"/>
      <c r="IB496" s="5"/>
      <c r="IC496" s="5"/>
      <c r="ID496" s="3"/>
      <c r="IE496" s="34"/>
      <c r="IJ496" s="5"/>
    </row>
    <row r="497" spans="6:244" s="1" customFormat="1" ht="13.5">
      <c r="F497" s="3"/>
      <c r="G497" s="34"/>
      <c r="L497" s="5"/>
      <c r="M497" s="5"/>
      <c r="N497" s="3"/>
      <c r="O497" s="34"/>
      <c r="T497" s="5"/>
      <c r="U497" s="5"/>
      <c r="V497" s="3"/>
      <c r="W497" s="34"/>
      <c r="AB497" s="5"/>
      <c r="AC497" s="5"/>
      <c r="AD497" s="3"/>
      <c r="AE497" s="34"/>
      <c r="AJ497" s="5"/>
      <c r="AK497" s="5"/>
      <c r="AL497" s="3"/>
      <c r="AM497" s="34"/>
      <c r="AR497" s="5"/>
      <c r="AS497" s="5"/>
      <c r="AT497" s="3"/>
      <c r="AU497" s="34"/>
      <c r="AZ497" s="5"/>
      <c r="BA497" s="5"/>
      <c r="BB497" s="3"/>
      <c r="BC497" s="34"/>
      <c r="BH497" s="5"/>
      <c r="BI497" s="5"/>
      <c r="BJ497" s="3"/>
      <c r="BK497" s="34"/>
      <c r="BP497" s="5"/>
      <c r="BQ497" s="5"/>
      <c r="BR497" s="3"/>
      <c r="BS497" s="34"/>
      <c r="BX497" s="5"/>
      <c r="BY497" s="5"/>
      <c r="BZ497" s="3"/>
      <c r="CA497" s="34"/>
      <c r="CF497" s="5"/>
      <c r="CH497" s="3"/>
      <c r="CI497" s="34"/>
      <c r="CN497" s="5"/>
      <c r="CO497" s="5"/>
      <c r="CP497" s="3"/>
      <c r="CQ497" s="34"/>
      <c r="CV497" s="5"/>
      <c r="CW497" s="5"/>
      <c r="CX497" s="3"/>
      <c r="CY497" s="34"/>
      <c r="DD497" s="5"/>
      <c r="DE497" s="5"/>
      <c r="DF497" s="3"/>
      <c r="DG497" s="34"/>
      <c r="DL497" s="5"/>
      <c r="DM497" s="5"/>
      <c r="DN497" s="3"/>
      <c r="DO497" s="34"/>
      <c r="DT497" s="5"/>
      <c r="DU497" s="5"/>
      <c r="DV497" s="3"/>
      <c r="DW497" s="34"/>
      <c r="EB497" s="5"/>
      <c r="EC497" s="5"/>
      <c r="ED497" s="3"/>
      <c r="EE497" s="34"/>
      <c r="EJ497" s="5"/>
      <c r="EK497" s="5"/>
      <c r="EL497" s="3"/>
      <c r="EM497" s="34"/>
      <c r="ER497" s="5"/>
      <c r="ES497" s="5"/>
      <c r="ET497" s="3"/>
      <c r="EU497" s="34"/>
      <c r="EZ497" s="5"/>
      <c r="FA497" s="5"/>
      <c r="FB497" s="3"/>
      <c r="FC497" s="34"/>
      <c r="FH497" s="5"/>
      <c r="FJ497" s="3"/>
      <c r="FK497" s="34"/>
      <c r="FP497" s="5"/>
      <c r="FQ497" s="5"/>
      <c r="FR497" s="3"/>
      <c r="FS497" s="34"/>
      <c r="FX497" s="5"/>
      <c r="FY497" s="5"/>
      <c r="FZ497" s="3"/>
      <c r="GA497" s="34"/>
      <c r="GF497" s="5"/>
      <c r="GG497" s="5"/>
      <c r="GH497" s="3"/>
      <c r="GI497" s="34"/>
      <c r="GN497" s="5"/>
      <c r="GO497" s="5"/>
      <c r="GP497" s="3"/>
      <c r="GQ497" s="34"/>
      <c r="GV497" s="5"/>
      <c r="GW497" s="5"/>
      <c r="GX497" s="3"/>
      <c r="GY497" s="34"/>
      <c r="HD497" s="5"/>
      <c r="HE497" s="5"/>
      <c r="HF497" s="3"/>
      <c r="HG497" s="34"/>
      <c r="HL497" s="5"/>
      <c r="HM497" s="5"/>
      <c r="HN497" s="3"/>
      <c r="HO497" s="34"/>
      <c r="HT497" s="5"/>
      <c r="HU497" s="5"/>
      <c r="HV497" s="3"/>
      <c r="HW497" s="34"/>
      <c r="IB497" s="5"/>
      <c r="IC497" s="5"/>
      <c r="ID497" s="3"/>
      <c r="IE497" s="34"/>
      <c r="IJ497" s="5"/>
    </row>
    <row r="498" spans="6:244" s="1" customFormat="1" ht="13.5">
      <c r="F498" s="3"/>
      <c r="G498" s="34"/>
      <c r="L498" s="5"/>
      <c r="M498" s="5"/>
      <c r="N498" s="3"/>
      <c r="O498" s="34"/>
      <c r="T498" s="5"/>
      <c r="U498" s="5"/>
      <c r="V498" s="3"/>
      <c r="W498" s="34"/>
      <c r="AB498" s="5"/>
      <c r="AC498" s="5"/>
      <c r="AD498" s="3"/>
      <c r="AE498" s="34"/>
      <c r="AJ498" s="5"/>
      <c r="AK498" s="5"/>
      <c r="AL498" s="3"/>
      <c r="AM498" s="34"/>
      <c r="AR498" s="5"/>
      <c r="AS498" s="5"/>
      <c r="AT498" s="3"/>
      <c r="AU498" s="34"/>
      <c r="AZ498" s="5"/>
      <c r="BA498" s="5"/>
      <c r="BB498" s="3"/>
      <c r="BC498" s="34"/>
      <c r="BH498" s="5"/>
      <c r="BI498" s="5"/>
      <c r="BJ498" s="3"/>
      <c r="BK498" s="34"/>
      <c r="BP498" s="5"/>
      <c r="BQ498" s="5"/>
      <c r="BR498" s="3"/>
      <c r="BS498" s="34"/>
      <c r="BX498" s="5"/>
      <c r="BY498" s="5"/>
      <c r="BZ498" s="3"/>
      <c r="CA498" s="34"/>
      <c r="CF498" s="5"/>
      <c r="CH498" s="3"/>
      <c r="CI498" s="34"/>
      <c r="CN498" s="5"/>
      <c r="CO498" s="5"/>
      <c r="CP498" s="3"/>
      <c r="CQ498" s="34"/>
      <c r="CV498" s="5"/>
      <c r="CW498" s="5"/>
      <c r="CX498" s="3"/>
      <c r="CY498" s="34"/>
      <c r="DD498" s="5"/>
      <c r="DE498" s="5"/>
      <c r="DF498" s="3"/>
      <c r="DG498" s="34"/>
      <c r="DL498" s="5"/>
      <c r="DM498" s="5"/>
      <c r="DN498" s="3"/>
      <c r="DO498" s="34"/>
      <c r="DT498" s="5"/>
      <c r="DU498" s="5"/>
      <c r="DV498" s="3"/>
      <c r="DW498" s="34"/>
      <c r="EB498" s="5"/>
      <c r="EC498" s="5"/>
      <c r="ED498" s="3"/>
      <c r="EE498" s="34"/>
      <c r="EJ498" s="5"/>
      <c r="EK498" s="5"/>
      <c r="EL498" s="3"/>
      <c r="EM498" s="34"/>
      <c r="ER498" s="5"/>
      <c r="ES498" s="5"/>
      <c r="ET498" s="3"/>
      <c r="EU498" s="34"/>
      <c r="EZ498" s="5"/>
      <c r="FA498" s="5"/>
      <c r="FB498" s="3"/>
      <c r="FC498" s="34"/>
      <c r="FH498" s="5"/>
      <c r="FJ498" s="3"/>
      <c r="FK498" s="34"/>
      <c r="FP498" s="5"/>
      <c r="FQ498" s="5"/>
      <c r="FR498" s="3"/>
      <c r="FS498" s="34"/>
      <c r="FX498" s="5"/>
      <c r="FY498" s="5"/>
      <c r="FZ498" s="3"/>
      <c r="GA498" s="34"/>
      <c r="GF498" s="5"/>
      <c r="GG498" s="5"/>
      <c r="GH498" s="3"/>
      <c r="GI498" s="34"/>
      <c r="GN498" s="5"/>
      <c r="GO498" s="5"/>
      <c r="GP498" s="3"/>
      <c r="GQ498" s="34"/>
      <c r="GV498" s="5"/>
      <c r="GW498" s="5"/>
      <c r="GX498" s="3"/>
      <c r="GY498" s="34"/>
      <c r="HD498" s="5"/>
      <c r="HE498" s="5"/>
      <c r="HF498" s="3"/>
      <c r="HG498" s="34"/>
      <c r="HL498" s="5"/>
      <c r="HM498" s="5"/>
      <c r="HN498" s="3"/>
      <c r="HO498" s="34"/>
      <c r="HT498" s="5"/>
      <c r="HU498" s="5"/>
      <c r="HV498" s="3"/>
      <c r="HW498" s="34"/>
      <c r="IB498" s="5"/>
      <c r="IC498" s="5"/>
      <c r="ID498" s="3"/>
      <c r="IE498" s="34"/>
      <c r="IJ498" s="5"/>
    </row>
    <row r="499" spans="6:244" s="1" customFormat="1" ht="13.5">
      <c r="F499" s="3"/>
      <c r="G499" s="34"/>
      <c r="L499" s="5"/>
      <c r="M499" s="5"/>
      <c r="N499" s="3"/>
      <c r="O499" s="34"/>
      <c r="T499" s="5"/>
      <c r="U499" s="5"/>
      <c r="V499" s="3"/>
      <c r="W499" s="34"/>
      <c r="AB499" s="5"/>
      <c r="AC499" s="5"/>
      <c r="AD499" s="3"/>
      <c r="AE499" s="34"/>
      <c r="AJ499" s="5"/>
      <c r="AK499" s="5"/>
      <c r="AL499" s="3"/>
      <c r="AM499" s="34"/>
      <c r="AR499" s="5"/>
      <c r="AS499" s="5"/>
      <c r="AT499" s="3"/>
      <c r="AU499" s="34"/>
      <c r="AZ499" s="5"/>
      <c r="BA499" s="5"/>
      <c r="BB499" s="3"/>
      <c r="BC499" s="34"/>
      <c r="BH499" s="5"/>
      <c r="BI499" s="5"/>
      <c r="BJ499" s="3"/>
      <c r="BK499" s="34"/>
      <c r="BP499" s="5"/>
      <c r="BQ499" s="5"/>
      <c r="BR499" s="3"/>
      <c r="BS499" s="34"/>
      <c r="BX499" s="5"/>
      <c r="BY499" s="5"/>
      <c r="BZ499" s="3"/>
      <c r="CA499" s="34"/>
      <c r="CF499" s="5"/>
      <c r="CH499" s="3"/>
      <c r="CI499" s="34"/>
      <c r="CN499" s="5"/>
      <c r="CO499" s="5"/>
      <c r="CP499" s="3"/>
      <c r="CQ499" s="34"/>
      <c r="CV499" s="5"/>
      <c r="CW499" s="5"/>
      <c r="CX499" s="3"/>
      <c r="CY499" s="34"/>
      <c r="DD499" s="5"/>
      <c r="DE499" s="5"/>
      <c r="DF499" s="3"/>
      <c r="DG499" s="34"/>
      <c r="DL499" s="5"/>
      <c r="DM499" s="5"/>
      <c r="DN499" s="3"/>
      <c r="DO499" s="34"/>
      <c r="DT499" s="5"/>
      <c r="DU499" s="5"/>
      <c r="DV499" s="3"/>
      <c r="DW499" s="34"/>
      <c r="EB499" s="5"/>
      <c r="EC499" s="5"/>
      <c r="ED499" s="3"/>
      <c r="EE499" s="34"/>
      <c r="EJ499" s="5"/>
      <c r="EK499" s="5"/>
      <c r="EL499" s="3"/>
      <c r="EM499" s="34"/>
      <c r="ER499" s="5"/>
      <c r="ES499" s="5"/>
      <c r="ET499" s="3"/>
      <c r="EU499" s="34"/>
      <c r="EZ499" s="5"/>
      <c r="FA499" s="5"/>
      <c r="FB499" s="3"/>
      <c r="FC499" s="34"/>
      <c r="FH499" s="5"/>
      <c r="FJ499" s="3"/>
      <c r="FK499" s="34"/>
      <c r="FP499" s="5"/>
      <c r="FQ499" s="5"/>
      <c r="FR499" s="3"/>
      <c r="FS499" s="34"/>
      <c r="FX499" s="5"/>
      <c r="FY499" s="5"/>
      <c r="FZ499" s="3"/>
      <c r="GA499" s="34"/>
      <c r="GF499" s="5"/>
      <c r="GG499" s="5"/>
      <c r="GH499" s="3"/>
      <c r="GI499" s="34"/>
      <c r="GN499" s="5"/>
      <c r="GO499" s="5"/>
      <c r="GP499" s="3"/>
      <c r="GQ499" s="34"/>
      <c r="GV499" s="5"/>
      <c r="GW499" s="5"/>
      <c r="GX499" s="3"/>
      <c r="GY499" s="34"/>
      <c r="HD499" s="5"/>
      <c r="HE499" s="5"/>
      <c r="HF499" s="3"/>
      <c r="HG499" s="34"/>
      <c r="HL499" s="5"/>
      <c r="HM499" s="5"/>
      <c r="HN499" s="3"/>
      <c r="HO499" s="34"/>
      <c r="HT499" s="5"/>
      <c r="HU499" s="5"/>
      <c r="HV499" s="3"/>
      <c r="HW499" s="34"/>
      <c r="IB499" s="5"/>
      <c r="IC499" s="5"/>
      <c r="ID499" s="3"/>
      <c r="IE499" s="34"/>
      <c r="IJ499" s="5"/>
    </row>
    <row r="500" spans="6:244" s="1" customFormat="1" ht="13.5">
      <c r="F500" s="3"/>
      <c r="G500" s="34"/>
      <c r="L500" s="5"/>
      <c r="M500" s="5"/>
      <c r="N500" s="3"/>
      <c r="O500" s="34"/>
      <c r="T500" s="5"/>
      <c r="U500" s="5"/>
      <c r="V500" s="3"/>
      <c r="W500" s="34"/>
      <c r="AB500" s="5"/>
      <c r="AC500" s="5"/>
      <c r="AD500" s="3"/>
      <c r="AE500" s="34"/>
      <c r="AJ500" s="5"/>
      <c r="AK500" s="5"/>
      <c r="AL500" s="3"/>
      <c r="AM500" s="34"/>
      <c r="AR500" s="5"/>
      <c r="AS500" s="5"/>
      <c r="AT500" s="3"/>
      <c r="AU500" s="34"/>
      <c r="AZ500" s="5"/>
      <c r="BA500" s="5"/>
      <c r="BB500" s="3"/>
      <c r="BC500" s="34"/>
      <c r="BH500" s="5"/>
      <c r="BI500" s="5"/>
      <c r="BJ500" s="3"/>
      <c r="BK500" s="34"/>
      <c r="BP500" s="5"/>
      <c r="BQ500" s="5"/>
      <c r="BR500" s="3"/>
      <c r="BS500" s="34"/>
      <c r="BX500" s="5"/>
      <c r="BY500" s="5"/>
      <c r="BZ500" s="3"/>
      <c r="CA500" s="34"/>
      <c r="CF500" s="5"/>
      <c r="CH500" s="3"/>
      <c r="CI500" s="34"/>
      <c r="CN500" s="5"/>
      <c r="CO500" s="5"/>
      <c r="CP500" s="3"/>
      <c r="CQ500" s="34"/>
      <c r="CV500" s="5"/>
      <c r="CW500" s="5"/>
      <c r="CX500" s="3"/>
      <c r="CY500" s="34"/>
      <c r="DD500" s="5"/>
      <c r="DE500" s="5"/>
      <c r="DF500" s="3"/>
      <c r="DG500" s="34"/>
      <c r="DL500" s="5"/>
      <c r="DM500" s="5"/>
      <c r="DN500" s="3"/>
      <c r="DO500" s="34"/>
      <c r="DT500" s="5"/>
      <c r="DU500" s="5"/>
      <c r="DV500" s="3"/>
      <c r="DW500" s="34"/>
      <c r="EB500" s="5"/>
      <c r="EC500" s="5"/>
      <c r="ED500" s="3"/>
      <c r="EE500" s="34"/>
      <c r="EJ500" s="5"/>
      <c r="EK500" s="5"/>
      <c r="EL500" s="3"/>
      <c r="EM500" s="34"/>
      <c r="ER500" s="5"/>
      <c r="ES500" s="5"/>
      <c r="ET500" s="3"/>
      <c r="EU500" s="34"/>
      <c r="EZ500" s="5"/>
      <c r="FA500" s="5"/>
      <c r="FB500" s="3"/>
      <c r="FC500" s="34"/>
      <c r="FH500" s="5"/>
      <c r="FJ500" s="3"/>
      <c r="FK500" s="34"/>
      <c r="FP500" s="5"/>
      <c r="FQ500" s="5"/>
      <c r="FR500" s="3"/>
      <c r="FS500" s="34"/>
      <c r="FX500" s="5"/>
      <c r="FY500" s="5"/>
      <c r="FZ500" s="3"/>
      <c r="GA500" s="34"/>
      <c r="GF500" s="5"/>
      <c r="GG500" s="5"/>
      <c r="GH500" s="3"/>
      <c r="GI500" s="34"/>
      <c r="GN500" s="5"/>
      <c r="GO500" s="5"/>
      <c r="GP500" s="3"/>
      <c r="GQ500" s="34"/>
      <c r="GV500" s="5"/>
      <c r="GW500" s="5"/>
      <c r="GX500" s="3"/>
      <c r="GY500" s="34"/>
      <c r="HD500" s="5"/>
      <c r="HE500" s="5"/>
      <c r="HF500" s="3"/>
      <c r="HG500" s="34"/>
      <c r="HL500" s="5"/>
      <c r="HM500" s="5"/>
      <c r="HN500" s="3"/>
      <c r="HO500" s="34"/>
      <c r="HT500" s="5"/>
      <c r="HU500" s="5"/>
      <c r="HV500" s="3"/>
      <c r="HW500" s="34"/>
      <c r="IB500" s="5"/>
      <c r="IC500" s="5"/>
      <c r="ID500" s="3"/>
      <c r="IE500" s="34"/>
      <c r="IJ500" s="5"/>
    </row>
    <row r="501" spans="6:244" s="1" customFormat="1" ht="13.5">
      <c r="F501" s="3"/>
      <c r="G501" s="34"/>
      <c r="L501" s="5"/>
      <c r="M501" s="5"/>
      <c r="N501" s="3"/>
      <c r="O501" s="34"/>
      <c r="T501" s="5"/>
      <c r="U501" s="5"/>
      <c r="V501" s="3"/>
      <c r="W501" s="34"/>
      <c r="AB501" s="5"/>
      <c r="AC501" s="5"/>
      <c r="AD501" s="3"/>
      <c r="AE501" s="34"/>
      <c r="AJ501" s="5"/>
      <c r="AK501" s="5"/>
      <c r="AL501" s="3"/>
      <c r="AM501" s="34"/>
      <c r="AR501" s="5"/>
      <c r="AS501" s="5"/>
      <c r="AT501" s="3"/>
      <c r="AU501" s="34"/>
      <c r="AZ501" s="5"/>
      <c r="BA501" s="5"/>
      <c r="BB501" s="3"/>
      <c r="BC501" s="34"/>
      <c r="BH501" s="5"/>
      <c r="BI501" s="5"/>
      <c r="BJ501" s="3"/>
      <c r="BK501" s="34"/>
      <c r="BP501" s="5"/>
      <c r="BQ501" s="5"/>
      <c r="BR501" s="3"/>
      <c r="BS501" s="34"/>
      <c r="BX501" s="5"/>
      <c r="BY501" s="5"/>
      <c r="BZ501" s="3"/>
      <c r="CA501" s="34"/>
      <c r="CF501" s="5"/>
      <c r="CH501" s="3"/>
      <c r="CI501" s="34"/>
      <c r="CN501" s="5"/>
      <c r="CO501" s="5"/>
      <c r="CP501" s="3"/>
      <c r="CQ501" s="34"/>
      <c r="CV501" s="5"/>
      <c r="CW501" s="5"/>
      <c r="CX501" s="3"/>
      <c r="CY501" s="34"/>
      <c r="DD501" s="5"/>
      <c r="DE501" s="5"/>
      <c r="DF501" s="3"/>
      <c r="DG501" s="34"/>
      <c r="DL501" s="5"/>
      <c r="DM501" s="5"/>
      <c r="DN501" s="3"/>
      <c r="DO501" s="34"/>
      <c r="DT501" s="5"/>
      <c r="DU501" s="5"/>
      <c r="DV501" s="3"/>
      <c r="DW501" s="34"/>
      <c r="EB501" s="5"/>
      <c r="EC501" s="5"/>
      <c r="ED501" s="3"/>
      <c r="EE501" s="34"/>
      <c r="EJ501" s="5"/>
      <c r="EK501" s="5"/>
      <c r="EL501" s="3"/>
      <c r="EM501" s="34"/>
      <c r="ER501" s="5"/>
      <c r="ES501" s="5"/>
      <c r="ET501" s="3"/>
      <c r="EU501" s="34"/>
      <c r="EZ501" s="5"/>
      <c r="FA501" s="5"/>
      <c r="FB501" s="3"/>
      <c r="FC501" s="34"/>
      <c r="FH501" s="5"/>
      <c r="FJ501" s="3"/>
      <c r="FK501" s="34"/>
      <c r="FP501" s="5"/>
      <c r="FQ501" s="5"/>
      <c r="FR501" s="3"/>
      <c r="FS501" s="34"/>
      <c r="FX501" s="5"/>
      <c r="FY501" s="5"/>
      <c r="FZ501" s="3"/>
      <c r="GA501" s="34"/>
      <c r="GF501" s="5"/>
      <c r="GG501" s="5"/>
      <c r="GH501" s="3"/>
      <c r="GI501" s="34"/>
      <c r="GN501" s="5"/>
      <c r="GO501" s="5"/>
      <c r="GP501" s="3"/>
      <c r="GQ501" s="34"/>
      <c r="GV501" s="5"/>
      <c r="GW501" s="5"/>
      <c r="GX501" s="3"/>
      <c r="GY501" s="34"/>
      <c r="HD501" s="5"/>
      <c r="HE501" s="5"/>
      <c r="HF501" s="3"/>
      <c r="HG501" s="34"/>
      <c r="HL501" s="5"/>
      <c r="HM501" s="5"/>
      <c r="HN501" s="3"/>
      <c r="HO501" s="34"/>
      <c r="HT501" s="5"/>
      <c r="HU501" s="5"/>
      <c r="HV501" s="3"/>
      <c r="HW501" s="34"/>
      <c r="IB501" s="5"/>
      <c r="IC501" s="5"/>
      <c r="ID501" s="3"/>
      <c r="IE501" s="34"/>
      <c r="IJ501" s="5"/>
    </row>
    <row r="502" spans="6:244" s="1" customFormat="1" ht="13.5">
      <c r="F502" s="3"/>
      <c r="G502" s="34"/>
      <c r="L502" s="5"/>
      <c r="M502" s="5"/>
      <c r="N502" s="3"/>
      <c r="O502" s="34"/>
      <c r="T502" s="5"/>
      <c r="U502" s="5"/>
      <c r="V502" s="3"/>
      <c r="W502" s="34"/>
      <c r="AB502" s="5"/>
      <c r="AC502" s="5"/>
      <c r="AD502" s="3"/>
      <c r="AE502" s="34"/>
      <c r="AJ502" s="5"/>
      <c r="AK502" s="5"/>
      <c r="AL502" s="3"/>
      <c r="AM502" s="34"/>
      <c r="AR502" s="5"/>
      <c r="AS502" s="5"/>
      <c r="AT502" s="3"/>
      <c r="AU502" s="34"/>
      <c r="AZ502" s="5"/>
      <c r="BA502" s="5"/>
      <c r="BB502" s="3"/>
      <c r="BC502" s="34"/>
      <c r="BH502" s="5"/>
      <c r="BI502" s="5"/>
      <c r="BJ502" s="3"/>
      <c r="BK502" s="34"/>
      <c r="BP502" s="5"/>
      <c r="BQ502" s="5"/>
      <c r="BR502" s="3"/>
      <c r="BS502" s="34"/>
      <c r="BX502" s="5"/>
      <c r="BY502" s="5"/>
      <c r="BZ502" s="3"/>
      <c r="CA502" s="34"/>
      <c r="CF502" s="5"/>
      <c r="CH502" s="3"/>
      <c r="CI502" s="34"/>
      <c r="CN502" s="5"/>
      <c r="CO502" s="5"/>
      <c r="CP502" s="3"/>
      <c r="CQ502" s="34"/>
      <c r="CV502" s="5"/>
      <c r="CW502" s="5"/>
      <c r="CX502" s="3"/>
      <c r="CY502" s="34"/>
      <c r="DD502" s="5"/>
      <c r="DE502" s="5"/>
      <c r="DF502" s="3"/>
      <c r="DG502" s="34"/>
      <c r="DL502" s="5"/>
      <c r="DM502" s="5"/>
      <c r="DN502" s="3"/>
      <c r="DO502" s="34"/>
      <c r="DT502" s="5"/>
      <c r="DU502" s="5"/>
      <c r="DV502" s="3"/>
      <c r="DW502" s="34"/>
      <c r="EB502" s="5"/>
      <c r="EC502" s="5"/>
      <c r="ED502" s="3"/>
      <c r="EE502" s="34"/>
      <c r="EJ502" s="5"/>
      <c r="EK502" s="5"/>
      <c r="EL502" s="3"/>
      <c r="EM502" s="34"/>
      <c r="ER502" s="5"/>
      <c r="ES502" s="5"/>
      <c r="ET502" s="3"/>
      <c r="EU502" s="34"/>
      <c r="EZ502" s="5"/>
      <c r="FA502" s="5"/>
      <c r="FB502" s="3"/>
      <c r="FC502" s="34"/>
      <c r="FH502" s="5"/>
      <c r="FJ502" s="3"/>
      <c r="FK502" s="34"/>
      <c r="FP502" s="5"/>
      <c r="FQ502" s="5"/>
      <c r="FR502" s="3"/>
      <c r="FS502" s="34"/>
      <c r="FX502" s="5"/>
      <c r="FY502" s="5"/>
      <c r="FZ502" s="3"/>
      <c r="GA502" s="34"/>
      <c r="GF502" s="5"/>
      <c r="GG502" s="5"/>
      <c r="GH502" s="3"/>
      <c r="GI502" s="34"/>
      <c r="GN502" s="5"/>
      <c r="GO502" s="5"/>
      <c r="GP502" s="3"/>
      <c r="GQ502" s="34"/>
      <c r="GV502" s="5"/>
      <c r="GW502" s="5"/>
      <c r="GX502" s="3"/>
      <c r="GY502" s="34"/>
      <c r="HD502" s="5"/>
      <c r="HE502" s="5"/>
      <c r="HF502" s="3"/>
      <c r="HG502" s="34"/>
      <c r="HL502" s="5"/>
      <c r="HM502" s="5"/>
      <c r="HN502" s="3"/>
      <c r="HO502" s="34"/>
      <c r="HT502" s="5"/>
      <c r="HU502" s="5"/>
      <c r="HV502" s="3"/>
      <c r="HW502" s="34"/>
      <c r="IB502" s="5"/>
      <c r="IC502" s="5"/>
      <c r="ID502" s="3"/>
      <c r="IE502" s="34"/>
      <c r="IJ502" s="5"/>
    </row>
    <row r="503" spans="6:244" s="1" customFormat="1" ht="13.5">
      <c r="F503" s="3"/>
      <c r="G503" s="34"/>
      <c r="L503" s="5"/>
      <c r="M503" s="5"/>
      <c r="N503" s="3"/>
      <c r="O503" s="34"/>
      <c r="T503" s="5"/>
      <c r="U503" s="5"/>
      <c r="V503" s="3"/>
      <c r="W503" s="34"/>
      <c r="AB503" s="5"/>
      <c r="AC503" s="5"/>
      <c r="AD503" s="3"/>
      <c r="AE503" s="34"/>
      <c r="AJ503" s="5"/>
      <c r="AK503" s="5"/>
      <c r="AL503" s="3"/>
      <c r="AM503" s="34"/>
      <c r="AR503" s="5"/>
      <c r="AS503" s="5"/>
      <c r="AT503" s="3"/>
      <c r="AU503" s="34"/>
      <c r="AZ503" s="5"/>
      <c r="BA503" s="5"/>
      <c r="BB503" s="3"/>
      <c r="BC503" s="34"/>
      <c r="BH503" s="5"/>
      <c r="BI503" s="5"/>
      <c r="BJ503" s="3"/>
      <c r="BK503" s="34"/>
      <c r="BP503" s="5"/>
      <c r="BQ503" s="5"/>
      <c r="BR503" s="3"/>
      <c r="BS503" s="34"/>
      <c r="BX503" s="5"/>
      <c r="BY503" s="5"/>
      <c r="BZ503" s="3"/>
      <c r="CA503" s="34"/>
      <c r="CF503" s="5"/>
      <c r="CH503" s="3"/>
      <c r="CI503" s="34"/>
      <c r="CN503" s="5"/>
      <c r="CO503" s="5"/>
      <c r="CP503" s="3"/>
      <c r="CQ503" s="34"/>
      <c r="CV503" s="5"/>
      <c r="CW503" s="5"/>
      <c r="CX503" s="3"/>
      <c r="CY503" s="34"/>
      <c r="DD503" s="5"/>
      <c r="DE503" s="5"/>
      <c r="DF503" s="3"/>
      <c r="DG503" s="34"/>
      <c r="DL503" s="5"/>
      <c r="DM503" s="5"/>
      <c r="DN503" s="3"/>
      <c r="DO503" s="34"/>
      <c r="DT503" s="5"/>
      <c r="DU503" s="5"/>
      <c r="DV503" s="3"/>
      <c r="DW503" s="34"/>
      <c r="EB503" s="5"/>
      <c r="EC503" s="5"/>
      <c r="ED503" s="3"/>
      <c r="EE503" s="34"/>
      <c r="EJ503" s="5"/>
      <c r="EK503" s="5"/>
      <c r="EL503" s="3"/>
      <c r="EM503" s="34"/>
      <c r="ER503" s="5"/>
      <c r="ES503" s="5"/>
      <c r="ET503" s="3"/>
      <c r="EU503" s="34"/>
      <c r="EZ503" s="5"/>
      <c r="FA503" s="5"/>
      <c r="FB503" s="3"/>
      <c r="FC503" s="34"/>
      <c r="FH503" s="5"/>
      <c r="FJ503" s="3"/>
      <c r="FK503" s="34"/>
      <c r="FP503" s="5"/>
      <c r="FQ503" s="5"/>
      <c r="FR503" s="3"/>
      <c r="FS503" s="34"/>
      <c r="FX503" s="5"/>
      <c r="FY503" s="5"/>
      <c r="FZ503" s="3"/>
      <c r="GA503" s="34"/>
      <c r="GF503" s="5"/>
      <c r="GG503" s="5"/>
      <c r="GH503" s="3"/>
      <c r="GI503" s="34"/>
      <c r="GN503" s="5"/>
      <c r="GO503" s="5"/>
      <c r="GP503" s="3"/>
      <c r="GQ503" s="34"/>
      <c r="GV503" s="5"/>
      <c r="GW503" s="5"/>
      <c r="GX503" s="3"/>
      <c r="GY503" s="34"/>
      <c r="HD503" s="5"/>
      <c r="HE503" s="5"/>
      <c r="HF503" s="3"/>
      <c r="HG503" s="34"/>
      <c r="HL503" s="5"/>
      <c r="HM503" s="5"/>
      <c r="HN503" s="3"/>
      <c r="HO503" s="34"/>
      <c r="HT503" s="5"/>
      <c r="HU503" s="5"/>
      <c r="HV503" s="3"/>
      <c r="HW503" s="34"/>
      <c r="IB503" s="5"/>
      <c r="IC503" s="5"/>
      <c r="ID503" s="3"/>
      <c r="IE503" s="34"/>
      <c r="IJ503" s="5"/>
    </row>
    <row r="504" spans="6:244" s="1" customFormat="1" ht="13.5">
      <c r="F504" s="3"/>
      <c r="G504" s="34"/>
      <c r="L504" s="5"/>
      <c r="M504" s="5"/>
      <c r="N504" s="3"/>
      <c r="O504" s="34"/>
      <c r="T504" s="5"/>
      <c r="U504" s="5"/>
      <c r="V504" s="3"/>
      <c r="W504" s="34"/>
      <c r="AB504" s="5"/>
      <c r="AC504" s="5"/>
      <c r="AD504" s="3"/>
      <c r="AE504" s="34"/>
      <c r="AJ504" s="5"/>
      <c r="AK504" s="5"/>
      <c r="AL504" s="3"/>
      <c r="AM504" s="34"/>
      <c r="AR504" s="5"/>
      <c r="AS504" s="5"/>
      <c r="AT504" s="3"/>
      <c r="AU504" s="34"/>
      <c r="AZ504" s="5"/>
      <c r="BA504" s="5"/>
      <c r="BB504" s="3"/>
      <c r="BC504" s="34"/>
      <c r="BH504" s="5"/>
      <c r="BI504" s="5"/>
      <c r="BJ504" s="3"/>
      <c r="BK504" s="34"/>
      <c r="BP504" s="5"/>
      <c r="BQ504" s="5"/>
      <c r="BR504" s="3"/>
      <c r="BS504" s="34"/>
      <c r="BX504" s="5"/>
      <c r="BY504" s="5"/>
      <c r="BZ504" s="3"/>
      <c r="CA504" s="34"/>
      <c r="CF504" s="5"/>
      <c r="CH504" s="3"/>
      <c r="CI504" s="34"/>
      <c r="CN504" s="5"/>
      <c r="CO504" s="5"/>
      <c r="CP504" s="3"/>
      <c r="CQ504" s="34"/>
      <c r="CV504" s="5"/>
      <c r="CW504" s="5"/>
      <c r="CX504" s="3"/>
      <c r="CY504" s="34"/>
      <c r="DD504" s="5"/>
      <c r="DE504" s="5"/>
      <c r="DF504" s="3"/>
      <c r="DG504" s="34"/>
      <c r="DL504" s="5"/>
      <c r="DM504" s="5"/>
      <c r="DN504" s="3"/>
      <c r="DO504" s="34"/>
      <c r="DT504" s="5"/>
      <c r="DU504" s="5"/>
      <c r="DV504" s="3"/>
      <c r="DW504" s="34"/>
      <c r="EB504" s="5"/>
      <c r="EC504" s="5"/>
      <c r="ED504" s="3"/>
      <c r="EE504" s="34"/>
      <c r="EJ504" s="5"/>
      <c r="EK504" s="5"/>
      <c r="EL504" s="3"/>
      <c r="EM504" s="34"/>
      <c r="ER504" s="5"/>
      <c r="ES504" s="5"/>
      <c r="ET504" s="3"/>
      <c r="EU504" s="34"/>
      <c r="EZ504" s="5"/>
      <c r="FA504" s="5"/>
      <c r="FB504" s="3"/>
      <c r="FC504" s="34"/>
      <c r="FH504" s="5"/>
      <c r="FJ504" s="3"/>
      <c r="FK504" s="34"/>
      <c r="FP504" s="5"/>
      <c r="FQ504" s="5"/>
      <c r="FR504" s="3"/>
      <c r="FS504" s="34"/>
      <c r="FX504" s="5"/>
      <c r="FY504" s="5"/>
      <c r="FZ504" s="3"/>
      <c r="GA504" s="34"/>
      <c r="GF504" s="5"/>
      <c r="GG504" s="5"/>
      <c r="GH504" s="3"/>
      <c r="GI504" s="34"/>
      <c r="GN504" s="5"/>
      <c r="GO504" s="5"/>
      <c r="GP504" s="3"/>
      <c r="GQ504" s="34"/>
      <c r="GV504" s="5"/>
      <c r="GW504" s="5"/>
      <c r="GX504" s="3"/>
      <c r="GY504" s="34"/>
      <c r="HD504" s="5"/>
      <c r="HE504" s="5"/>
      <c r="HF504" s="3"/>
      <c r="HG504" s="34"/>
      <c r="HL504" s="5"/>
      <c r="HM504" s="5"/>
      <c r="HN504" s="3"/>
      <c r="HO504" s="34"/>
      <c r="HT504" s="5"/>
      <c r="HU504" s="5"/>
      <c r="HV504" s="3"/>
      <c r="HW504" s="34"/>
      <c r="IB504" s="5"/>
      <c r="IC504" s="5"/>
      <c r="ID504" s="3"/>
      <c r="IE504" s="34"/>
      <c r="IJ504" s="5"/>
    </row>
    <row r="505" spans="6:244" s="1" customFormat="1" ht="13.5">
      <c r="F505" s="3"/>
      <c r="G505" s="34"/>
      <c r="L505" s="5"/>
      <c r="M505" s="5"/>
      <c r="N505" s="3"/>
      <c r="O505" s="34"/>
      <c r="T505" s="5"/>
      <c r="U505" s="5"/>
      <c r="V505" s="3"/>
      <c r="W505" s="34"/>
      <c r="AB505" s="5"/>
      <c r="AC505" s="5"/>
      <c r="AD505" s="3"/>
      <c r="AE505" s="34"/>
      <c r="AJ505" s="5"/>
      <c r="AK505" s="5"/>
      <c r="AL505" s="3"/>
      <c r="AM505" s="34"/>
      <c r="AR505" s="5"/>
      <c r="AS505" s="5"/>
      <c r="AT505" s="3"/>
      <c r="AU505" s="34"/>
      <c r="AZ505" s="5"/>
      <c r="BA505" s="5"/>
      <c r="BB505" s="3"/>
      <c r="BC505" s="34"/>
      <c r="BH505" s="5"/>
      <c r="BI505" s="5"/>
      <c r="BJ505" s="3"/>
      <c r="BK505" s="34"/>
      <c r="BP505" s="5"/>
      <c r="BQ505" s="5"/>
      <c r="BR505" s="3"/>
      <c r="BS505" s="34"/>
      <c r="BX505" s="5"/>
      <c r="BY505" s="5"/>
      <c r="BZ505" s="3"/>
      <c r="CA505" s="34"/>
      <c r="CF505" s="5"/>
      <c r="CH505" s="3"/>
      <c r="CI505" s="34"/>
      <c r="CN505" s="5"/>
      <c r="CO505" s="5"/>
      <c r="CP505" s="3"/>
      <c r="CQ505" s="34"/>
      <c r="CV505" s="5"/>
      <c r="CW505" s="5"/>
      <c r="CX505" s="3"/>
      <c r="CY505" s="34"/>
      <c r="DD505" s="5"/>
      <c r="DE505" s="5"/>
      <c r="DF505" s="3"/>
      <c r="DG505" s="34"/>
      <c r="DL505" s="5"/>
      <c r="DM505" s="5"/>
      <c r="DN505" s="3"/>
      <c r="DO505" s="34"/>
      <c r="DT505" s="5"/>
      <c r="DU505" s="5"/>
      <c r="DV505" s="3"/>
      <c r="DW505" s="34"/>
      <c r="EB505" s="5"/>
      <c r="EC505" s="5"/>
      <c r="ED505" s="3"/>
      <c r="EE505" s="34"/>
      <c r="EJ505" s="5"/>
      <c r="EK505" s="5"/>
      <c r="EL505" s="3"/>
      <c r="EM505" s="34"/>
      <c r="ER505" s="5"/>
      <c r="ES505" s="5"/>
      <c r="ET505" s="3"/>
      <c r="EU505" s="34"/>
      <c r="EZ505" s="5"/>
      <c r="FA505" s="5"/>
      <c r="FB505" s="3"/>
      <c r="FC505" s="34"/>
      <c r="FH505" s="5"/>
      <c r="FJ505" s="3"/>
      <c r="FK505" s="34"/>
      <c r="FP505" s="5"/>
      <c r="FQ505" s="5"/>
      <c r="FR505" s="3"/>
      <c r="FS505" s="34"/>
      <c r="FX505" s="5"/>
      <c r="FY505" s="5"/>
      <c r="FZ505" s="3"/>
      <c r="GA505" s="34"/>
      <c r="GF505" s="5"/>
      <c r="GG505" s="5"/>
      <c r="GH505" s="3"/>
      <c r="GI505" s="34"/>
      <c r="GN505" s="5"/>
      <c r="GO505" s="5"/>
      <c r="GP505" s="3"/>
      <c r="GQ505" s="34"/>
      <c r="GV505" s="5"/>
      <c r="GW505" s="5"/>
      <c r="GX505" s="3"/>
      <c r="GY505" s="34"/>
      <c r="HD505" s="5"/>
      <c r="HE505" s="5"/>
      <c r="HF505" s="3"/>
      <c r="HG505" s="34"/>
      <c r="HL505" s="5"/>
      <c r="HM505" s="5"/>
      <c r="HN505" s="3"/>
      <c r="HO505" s="34"/>
      <c r="HT505" s="5"/>
      <c r="HU505" s="5"/>
      <c r="HV505" s="3"/>
      <c r="HW505" s="34"/>
      <c r="IB505" s="5"/>
      <c r="IC505" s="5"/>
      <c r="ID505" s="3"/>
      <c r="IE505" s="34"/>
      <c r="IJ505" s="5"/>
    </row>
    <row r="506" spans="6:244" s="1" customFormat="1" ht="13.5">
      <c r="F506" s="3"/>
      <c r="G506" s="34"/>
      <c r="L506" s="5"/>
      <c r="M506" s="5"/>
      <c r="N506" s="3"/>
      <c r="O506" s="34"/>
      <c r="T506" s="5"/>
      <c r="U506" s="5"/>
      <c r="V506" s="3"/>
      <c r="W506" s="34"/>
      <c r="AB506" s="5"/>
      <c r="AC506" s="5"/>
      <c r="AD506" s="3"/>
      <c r="AE506" s="34"/>
      <c r="AJ506" s="5"/>
      <c r="AK506" s="5"/>
      <c r="AL506" s="3"/>
      <c r="AM506" s="34"/>
      <c r="AR506" s="5"/>
      <c r="AS506" s="5"/>
      <c r="AT506" s="3"/>
      <c r="AU506" s="34"/>
      <c r="AZ506" s="5"/>
      <c r="BA506" s="5"/>
      <c r="BB506" s="3"/>
      <c r="BC506" s="34"/>
      <c r="BH506" s="5"/>
      <c r="BI506" s="5"/>
      <c r="BJ506" s="3"/>
      <c r="BK506" s="34"/>
      <c r="BP506" s="5"/>
      <c r="BQ506" s="5"/>
      <c r="BR506" s="3"/>
      <c r="BS506" s="34"/>
      <c r="BX506" s="5"/>
      <c r="BY506" s="5"/>
      <c r="BZ506" s="3"/>
      <c r="CA506" s="34"/>
      <c r="CF506" s="5"/>
      <c r="CH506" s="3"/>
      <c r="CI506" s="34"/>
      <c r="CN506" s="5"/>
      <c r="CO506" s="5"/>
      <c r="CP506" s="3"/>
      <c r="CQ506" s="34"/>
      <c r="CV506" s="5"/>
      <c r="CW506" s="5"/>
      <c r="CX506" s="3"/>
      <c r="CY506" s="34"/>
      <c r="DD506" s="5"/>
      <c r="DE506" s="5"/>
      <c r="DF506" s="3"/>
      <c r="DG506" s="34"/>
      <c r="DL506" s="5"/>
      <c r="DM506" s="5"/>
      <c r="DN506" s="3"/>
      <c r="DO506" s="34"/>
      <c r="DT506" s="5"/>
      <c r="DU506" s="5"/>
      <c r="DV506" s="3"/>
      <c r="DW506" s="34"/>
      <c r="EB506" s="5"/>
      <c r="EC506" s="5"/>
      <c r="ED506" s="3"/>
      <c r="EE506" s="34"/>
      <c r="EJ506" s="5"/>
      <c r="EK506" s="5"/>
      <c r="EL506" s="3"/>
      <c r="EM506" s="34"/>
      <c r="ER506" s="5"/>
      <c r="ES506" s="5"/>
      <c r="ET506" s="3"/>
      <c r="EU506" s="34"/>
      <c r="EZ506" s="5"/>
      <c r="FA506" s="5"/>
      <c r="FB506" s="3"/>
      <c r="FC506" s="34"/>
      <c r="FH506" s="5"/>
      <c r="FJ506" s="3"/>
      <c r="FK506" s="34"/>
      <c r="FP506" s="5"/>
      <c r="FQ506" s="5"/>
      <c r="FR506" s="3"/>
      <c r="FS506" s="34"/>
      <c r="FX506" s="5"/>
      <c r="FY506" s="5"/>
      <c r="FZ506" s="3"/>
      <c r="GA506" s="34"/>
      <c r="GF506" s="5"/>
      <c r="GG506" s="5"/>
      <c r="GH506" s="3"/>
      <c r="GI506" s="34"/>
      <c r="GN506" s="5"/>
      <c r="GO506" s="5"/>
      <c r="GP506" s="3"/>
      <c r="GQ506" s="34"/>
      <c r="GV506" s="5"/>
      <c r="GW506" s="5"/>
      <c r="GX506" s="3"/>
      <c r="GY506" s="34"/>
      <c r="HD506" s="5"/>
      <c r="HE506" s="5"/>
      <c r="HF506" s="3"/>
      <c r="HG506" s="34"/>
      <c r="HL506" s="5"/>
      <c r="HM506" s="5"/>
      <c r="HN506" s="3"/>
      <c r="HO506" s="34"/>
      <c r="HT506" s="5"/>
      <c r="HU506" s="5"/>
      <c r="HV506" s="3"/>
      <c r="HW506" s="34"/>
      <c r="IB506" s="5"/>
      <c r="IC506" s="5"/>
      <c r="ID506" s="3"/>
      <c r="IE506" s="34"/>
      <c r="IJ506" s="5"/>
    </row>
    <row r="507" spans="6:244" s="1" customFormat="1" ht="13.5">
      <c r="F507" s="3"/>
      <c r="G507" s="34"/>
      <c r="L507" s="5"/>
      <c r="M507" s="5"/>
      <c r="N507" s="3"/>
      <c r="O507" s="34"/>
      <c r="T507" s="5"/>
      <c r="U507" s="5"/>
      <c r="V507" s="3"/>
      <c r="W507" s="34"/>
      <c r="AB507" s="5"/>
      <c r="AC507" s="5"/>
      <c r="AD507" s="3"/>
      <c r="AE507" s="34"/>
      <c r="AJ507" s="5"/>
      <c r="AK507" s="5"/>
      <c r="AL507" s="3"/>
      <c r="AM507" s="34"/>
      <c r="AR507" s="5"/>
      <c r="AS507" s="5"/>
      <c r="AT507" s="3"/>
      <c r="AU507" s="34"/>
      <c r="AZ507" s="5"/>
      <c r="BA507" s="5"/>
      <c r="BB507" s="3"/>
      <c r="BC507" s="34"/>
      <c r="BH507" s="5"/>
      <c r="BI507" s="5"/>
      <c r="BJ507" s="3"/>
      <c r="BK507" s="34"/>
      <c r="BP507" s="5"/>
      <c r="BQ507" s="5"/>
      <c r="BR507" s="3"/>
      <c r="BS507" s="34"/>
      <c r="BX507" s="5"/>
      <c r="BY507" s="5"/>
      <c r="BZ507" s="3"/>
      <c r="CA507" s="34"/>
      <c r="CF507" s="5"/>
      <c r="CH507" s="3"/>
      <c r="CI507" s="34"/>
      <c r="CN507" s="5"/>
      <c r="CO507" s="5"/>
      <c r="CP507" s="3"/>
      <c r="CQ507" s="34"/>
      <c r="CV507" s="5"/>
      <c r="CW507" s="5"/>
      <c r="CX507" s="3"/>
      <c r="CY507" s="34"/>
      <c r="DD507" s="5"/>
      <c r="DE507" s="5"/>
      <c r="DF507" s="3"/>
      <c r="DG507" s="34"/>
      <c r="DL507" s="5"/>
      <c r="DM507" s="5"/>
      <c r="DN507" s="3"/>
      <c r="DO507" s="34"/>
      <c r="DT507" s="5"/>
      <c r="DU507" s="5"/>
      <c r="DV507" s="3"/>
      <c r="DW507" s="34"/>
      <c r="EB507" s="5"/>
      <c r="EC507" s="5"/>
      <c r="ED507" s="3"/>
      <c r="EE507" s="34"/>
      <c r="EJ507" s="5"/>
      <c r="EK507" s="5"/>
      <c r="EL507" s="3"/>
      <c r="EM507" s="34"/>
      <c r="ER507" s="5"/>
      <c r="ES507" s="5"/>
      <c r="ET507" s="3"/>
      <c r="EU507" s="34"/>
      <c r="EZ507" s="5"/>
      <c r="FA507" s="5"/>
      <c r="FB507" s="3"/>
      <c r="FC507" s="34"/>
      <c r="FH507" s="5"/>
      <c r="FJ507" s="3"/>
      <c r="FK507" s="34"/>
      <c r="FP507" s="5"/>
      <c r="FQ507" s="5"/>
      <c r="FR507" s="3"/>
      <c r="FS507" s="34"/>
      <c r="FX507" s="5"/>
      <c r="FY507" s="5"/>
      <c r="FZ507" s="3"/>
      <c r="GA507" s="34"/>
      <c r="GF507" s="5"/>
      <c r="GG507" s="5"/>
      <c r="GH507" s="3"/>
      <c r="GI507" s="34"/>
      <c r="GN507" s="5"/>
      <c r="GO507" s="5"/>
      <c r="GP507" s="3"/>
      <c r="GQ507" s="34"/>
      <c r="GV507" s="5"/>
      <c r="GW507" s="5"/>
      <c r="GX507" s="3"/>
      <c r="GY507" s="34"/>
      <c r="HD507" s="5"/>
      <c r="HE507" s="5"/>
      <c r="HF507" s="3"/>
      <c r="HG507" s="34"/>
      <c r="HL507" s="5"/>
      <c r="HM507" s="5"/>
      <c r="HN507" s="3"/>
      <c r="HO507" s="34"/>
      <c r="HT507" s="5"/>
      <c r="HU507" s="5"/>
      <c r="HV507" s="3"/>
      <c r="HW507" s="34"/>
      <c r="IB507" s="5"/>
      <c r="IC507" s="5"/>
      <c r="ID507" s="3"/>
      <c r="IE507" s="34"/>
      <c r="IJ507" s="5"/>
    </row>
    <row r="508" spans="6:244" s="1" customFormat="1" ht="13.5">
      <c r="F508" s="3"/>
      <c r="G508" s="34"/>
      <c r="L508" s="5"/>
      <c r="M508" s="5"/>
      <c r="N508" s="3"/>
      <c r="O508" s="34"/>
      <c r="T508" s="5"/>
      <c r="U508" s="5"/>
      <c r="V508" s="3"/>
      <c r="W508" s="34"/>
      <c r="AB508" s="5"/>
      <c r="AC508" s="5"/>
      <c r="AD508" s="3"/>
      <c r="AE508" s="34"/>
      <c r="AJ508" s="5"/>
      <c r="AK508" s="5"/>
      <c r="AL508" s="3"/>
      <c r="AM508" s="34"/>
      <c r="AR508" s="5"/>
      <c r="AS508" s="5"/>
      <c r="AT508" s="3"/>
      <c r="AU508" s="34"/>
      <c r="AZ508" s="5"/>
      <c r="BA508" s="5"/>
      <c r="BB508" s="3"/>
      <c r="BC508" s="34"/>
      <c r="BH508" s="5"/>
      <c r="BI508" s="5"/>
      <c r="BJ508" s="3"/>
      <c r="BK508" s="34"/>
      <c r="BP508" s="5"/>
      <c r="BQ508" s="5"/>
      <c r="BR508" s="3"/>
      <c r="BS508" s="34"/>
      <c r="BX508" s="5"/>
      <c r="BY508" s="5"/>
      <c r="BZ508" s="3"/>
      <c r="CA508" s="34"/>
      <c r="CF508" s="5"/>
      <c r="CH508" s="3"/>
      <c r="CI508" s="34"/>
      <c r="CN508" s="5"/>
      <c r="CO508" s="5"/>
      <c r="CP508" s="3"/>
      <c r="CQ508" s="34"/>
      <c r="CV508" s="5"/>
      <c r="CW508" s="5"/>
      <c r="CX508" s="3"/>
      <c r="CY508" s="34"/>
      <c r="DD508" s="5"/>
      <c r="DE508" s="5"/>
      <c r="DF508" s="3"/>
      <c r="DG508" s="34"/>
      <c r="DL508" s="5"/>
      <c r="DM508" s="5"/>
      <c r="DN508" s="3"/>
      <c r="DO508" s="34"/>
      <c r="DT508" s="5"/>
      <c r="DU508" s="5"/>
      <c r="DV508" s="3"/>
      <c r="DW508" s="34"/>
      <c r="EB508" s="5"/>
      <c r="EC508" s="5"/>
      <c r="ED508" s="3"/>
      <c r="EE508" s="34"/>
      <c r="EJ508" s="5"/>
      <c r="EK508" s="5"/>
      <c r="EL508" s="3"/>
      <c r="EM508" s="34"/>
      <c r="ER508" s="5"/>
      <c r="ES508" s="5"/>
      <c r="ET508" s="3"/>
      <c r="EU508" s="34"/>
      <c r="EZ508" s="5"/>
      <c r="FA508" s="5"/>
      <c r="FB508" s="3"/>
      <c r="FC508" s="34"/>
      <c r="FH508" s="5"/>
      <c r="FJ508" s="3"/>
      <c r="FK508" s="34"/>
      <c r="FP508" s="5"/>
      <c r="FQ508" s="5"/>
      <c r="FR508" s="3"/>
      <c r="FS508" s="34"/>
      <c r="FX508" s="5"/>
      <c r="FY508" s="5"/>
      <c r="FZ508" s="3"/>
      <c r="GA508" s="34"/>
      <c r="GF508" s="5"/>
      <c r="GG508" s="5"/>
      <c r="GH508" s="3"/>
      <c r="GI508" s="34"/>
      <c r="GN508" s="5"/>
      <c r="GO508" s="5"/>
      <c r="GP508" s="3"/>
      <c r="GQ508" s="34"/>
      <c r="GV508" s="5"/>
      <c r="GW508" s="5"/>
      <c r="GX508" s="3"/>
      <c r="GY508" s="34"/>
      <c r="HD508" s="5"/>
      <c r="HE508" s="5"/>
      <c r="HF508" s="3"/>
      <c r="HG508" s="34"/>
      <c r="HL508" s="5"/>
      <c r="HM508" s="5"/>
      <c r="HN508" s="3"/>
      <c r="HO508" s="34"/>
      <c r="HT508" s="5"/>
      <c r="HU508" s="5"/>
      <c r="HV508" s="3"/>
      <c r="HW508" s="34"/>
      <c r="IB508" s="5"/>
      <c r="IC508" s="5"/>
      <c r="ID508" s="3"/>
      <c r="IE508" s="34"/>
      <c r="IJ508" s="5"/>
    </row>
    <row r="509" spans="6:244" s="1" customFormat="1" ht="13.5">
      <c r="F509" s="3"/>
      <c r="G509" s="34"/>
      <c r="L509" s="5"/>
      <c r="M509" s="5"/>
      <c r="N509" s="3"/>
      <c r="O509" s="34"/>
      <c r="T509" s="5"/>
      <c r="U509" s="5"/>
      <c r="V509" s="3"/>
      <c r="W509" s="34"/>
      <c r="AB509" s="5"/>
      <c r="AC509" s="5"/>
      <c r="AD509" s="3"/>
      <c r="AE509" s="34"/>
      <c r="AJ509" s="5"/>
      <c r="AK509" s="5"/>
      <c r="AL509" s="3"/>
      <c r="AM509" s="34"/>
      <c r="AR509" s="5"/>
      <c r="AS509" s="5"/>
      <c r="AT509" s="3"/>
      <c r="AU509" s="34"/>
      <c r="AZ509" s="5"/>
      <c r="BA509" s="5"/>
      <c r="BB509" s="3"/>
      <c r="BC509" s="34"/>
      <c r="BH509" s="5"/>
      <c r="BI509" s="5"/>
      <c r="BJ509" s="3"/>
      <c r="BK509" s="34"/>
      <c r="BP509" s="5"/>
      <c r="BQ509" s="5"/>
      <c r="BR509" s="3"/>
      <c r="BS509" s="34"/>
      <c r="BX509" s="5"/>
      <c r="BY509" s="5"/>
      <c r="BZ509" s="3"/>
      <c r="CA509" s="34"/>
      <c r="CF509" s="5"/>
      <c r="CH509" s="3"/>
      <c r="CI509" s="34"/>
      <c r="CN509" s="5"/>
      <c r="CO509" s="5"/>
      <c r="CP509" s="3"/>
      <c r="CQ509" s="34"/>
      <c r="CV509" s="5"/>
      <c r="CW509" s="5"/>
      <c r="CX509" s="3"/>
      <c r="CY509" s="34"/>
      <c r="DD509" s="5"/>
      <c r="DE509" s="5"/>
      <c r="DF509" s="3"/>
      <c r="DG509" s="34"/>
      <c r="DL509" s="5"/>
      <c r="DM509" s="5"/>
      <c r="DN509" s="3"/>
      <c r="DO509" s="34"/>
      <c r="DT509" s="5"/>
      <c r="DU509" s="5"/>
      <c r="DV509" s="3"/>
      <c r="DW509" s="34"/>
      <c r="EB509" s="5"/>
      <c r="EC509" s="5"/>
      <c r="ED509" s="3"/>
      <c r="EE509" s="34"/>
      <c r="EJ509" s="5"/>
      <c r="EK509" s="5"/>
      <c r="EL509" s="3"/>
      <c r="EM509" s="34"/>
      <c r="ER509" s="5"/>
      <c r="ES509" s="5"/>
      <c r="ET509" s="3"/>
      <c r="EU509" s="34"/>
      <c r="EZ509" s="5"/>
      <c r="FA509" s="5"/>
      <c r="FB509" s="3"/>
      <c r="FC509" s="34"/>
      <c r="FH509" s="5"/>
      <c r="FJ509" s="3"/>
      <c r="FK509" s="34"/>
      <c r="FP509" s="5"/>
      <c r="FQ509" s="5"/>
      <c r="FR509" s="3"/>
      <c r="FS509" s="34"/>
      <c r="FX509" s="5"/>
      <c r="FY509" s="5"/>
      <c r="FZ509" s="3"/>
      <c r="GA509" s="34"/>
      <c r="GF509" s="5"/>
      <c r="GG509" s="5"/>
      <c r="GH509" s="3"/>
      <c r="GI509" s="34"/>
      <c r="GN509" s="5"/>
      <c r="GO509" s="5"/>
      <c r="GP509" s="3"/>
      <c r="GQ509" s="34"/>
      <c r="GV509" s="5"/>
      <c r="GW509" s="5"/>
      <c r="GX509" s="3"/>
      <c r="GY509" s="34"/>
      <c r="HD509" s="5"/>
      <c r="HE509" s="5"/>
      <c r="HF509" s="3"/>
      <c r="HG509" s="34"/>
      <c r="HL509" s="5"/>
      <c r="HM509" s="5"/>
      <c r="HN509" s="3"/>
      <c r="HO509" s="34"/>
      <c r="HT509" s="5"/>
      <c r="HU509" s="5"/>
      <c r="HV509" s="3"/>
      <c r="HW509" s="34"/>
      <c r="IB509" s="5"/>
      <c r="IC509" s="5"/>
      <c r="ID509" s="3"/>
      <c r="IE509" s="34"/>
      <c r="IJ509" s="5"/>
    </row>
    <row r="510" spans="6:244" s="1" customFormat="1" ht="13.5">
      <c r="F510" s="3"/>
      <c r="G510" s="34"/>
      <c r="L510" s="5"/>
      <c r="M510" s="5"/>
      <c r="N510" s="3"/>
      <c r="O510" s="34"/>
      <c r="T510" s="5"/>
      <c r="U510" s="5"/>
      <c r="V510" s="3"/>
      <c r="W510" s="34"/>
      <c r="AB510" s="5"/>
      <c r="AC510" s="5"/>
      <c r="AD510" s="3"/>
      <c r="AE510" s="34"/>
      <c r="AJ510" s="5"/>
      <c r="AK510" s="5"/>
      <c r="AL510" s="3"/>
      <c r="AM510" s="34"/>
      <c r="AR510" s="5"/>
      <c r="AS510" s="5"/>
      <c r="AT510" s="3"/>
      <c r="AU510" s="34"/>
      <c r="AZ510" s="5"/>
      <c r="BA510" s="5"/>
      <c r="BB510" s="3"/>
      <c r="BC510" s="34"/>
      <c r="BH510" s="5"/>
      <c r="BI510" s="5"/>
      <c r="BJ510" s="3"/>
      <c r="BK510" s="34"/>
      <c r="BP510" s="5"/>
      <c r="BQ510" s="5"/>
      <c r="BR510" s="3"/>
      <c r="BS510" s="34"/>
      <c r="BX510" s="5"/>
      <c r="BY510" s="5"/>
      <c r="BZ510" s="3"/>
      <c r="CA510" s="34"/>
      <c r="CF510" s="5"/>
      <c r="CH510" s="3"/>
      <c r="CI510" s="34"/>
      <c r="CN510" s="5"/>
      <c r="CO510" s="5"/>
      <c r="CP510" s="3"/>
      <c r="CQ510" s="34"/>
      <c r="CV510" s="5"/>
      <c r="CW510" s="5"/>
      <c r="CX510" s="3"/>
      <c r="CY510" s="34"/>
      <c r="DD510" s="5"/>
      <c r="DE510" s="5"/>
      <c r="DF510" s="3"/>
      <c r="DG510" s="34"/>
      <c r="DL510" s="5"/>
      <c r="DM510" s="5"/>
      <c r="DN510" s="3"/>
      <c r="DO510" s="34"/>
      <c r="DT510" s="5"/>
      <c r="DU510" s="5"/>
      <c r="DV510" s="3"/>
      <c r="DW510" s="34"/>
      <c r="EB510" s="5"/>
      <c r="EC510" s="5"/>
      <c r="ED510" s="3"/>
      <c r="EE510" s="34"/>
      <c r="EJ510" s="5"/>
      <c r="EK510" s="5"/>
      <c r="EL510" s="3"/>
      <c r="EM510" s="34"/>
      <c r="ER510" s="5"/>
      <c r="ES510" s="5"/>
      <c r="ET510" s="3"/>
      <c r="EU510" s="34"/>
      <c r="EZ510" s="5"/>
      <c r="FA510" s="5"/>
      <c r="FB510" s="3"/>
      <c r="FC510" s="34"/>
      <c r="FH510" s="5"/>
      <c r="FJ510" s="3"/>
      <c r="FK510" s="34"/>
      <c r="FP510" s="5"/>
      <c r="FQ510" s="5"/>
      <c r="FR510" s="3"/>
      <c r="FS510" s="34"/>
      <c r="FX510" s="5"/>
      <c r="FY510" s="5"/>
      <c r="FZ510" s="3"/>
      <c r="GA510" s="34"/>
      <c r="GF510" s="5"/>
      <c r="GG510" s="5"/>
      <c r="GH510" s="3"/>
      <c r="GI510" s="34"/>
      <c r="GN510" s="5"/>
      <c r="GO510" s="5"/>
      <c r="GP510" s="3"/>
      <c r="GQ510" s="34"/>
      <c r="GV510" s="5"/>
      <c r="GW510" s="5"/>
      <c r="GX510" s="3"/>
      <c r="GY510" s="34"/>
      <c r="HD510" s="5"/>
      <c r="HE510" s="5"/>
      <c r="HF510" s="3"/>
      <c r="HG510" s="34"/>
      <c r="HL510" s="5"/>
      <c r="HM510" s="5"/>
      <c r="HN510" s="3"/>
      <c r="HO510" s="34"/>
      <c r="HT510" s="5"/>
      <c r="HU510" s="5"/>
      <c r="HV510" s="3"/>
      <c r="HW510" s="34"/>
      <c r="IB510" s="5"/>
      <c r="IC510" s="5"/>
      <c r="ID510" s="3"/>
      <c r="IE510" s="34"/>
      <c r="IJ510" s="5"/>
    </row>
    <row r="511" spans="6:244" s="1" customFormat="1" ht="13.5">
      <c r="F511" s="3"/>
      <c r="G511" s="34"/>
      <c r="L511" s="5"/>
      <c r="M511" s="5"/>
      <c r="N511" s="3"/>
      <c r="O511" s="34"/>
      <c r="T511" s="5"/>
      <c r="U511" s="5"/>
      <c r="V511" s="3"/>
      <c r="W511" s="34"/>
      <c r="AB511" s="5"/>
      <c r="AC511" s="5"/>
      <c r="AD511" s="3"/>
      <c r="AE511" s="34"/>
      <c r="AJ511" s="5"/>
      <c r="AK511" s="5"/>
      <c r="AL511" s="3"/>
      <c r="AM511" s="34"/>
      <c r="AR511" s="5"/>
      <c r="AS511" s="5"/>
      <c r="AT511" s="3"/>
      <c r="AU511" s="34"/>
      <c r="AZ511" s="5"/>
      <c r="BA511" s="5"/>
      <c r="BB511" s="3"/>
      <c r="BC511" s="34"/>
      <c r="BH511" s="5"/>
      <c r="BI511" s="5"/>
      <c r="BJ511" s="3"/>
      <c r="BK511" s="34"/>
      <c r="BP511" s="5"/>
      <c r="BQ511" s="5"/>
      <c r="BR511" s="3"/>
      <c r="BS511" s="34"/>
      <c r="BX511" s="5"/>
      <c r="BY511" s="5"/>
      <c r="BZ511" s="3"/>
      <c r="CA511" s="34"/>
      <c r="CF511" s="5"/>
      <c r="CH511" s="3"/>
      <c r="CI511" s="34"/>
      <c r="CN511" s="5"/>
      <c r="CO511" s="5"/>
      <c r="CP511" s="3"/>
      <c r="CQ511" s="34"/>
      <c r="CV511" s="5"/>
      <c r="CW511" s="5"/>
      <c r="CX511" s="3"/>
      <c r="CY511" s="34"/>
      <c r="DD511" s="5"/>
      <c r="DE511" s="5"/>
      <c r="DF511" s="3"/>
      <c r="DG511" s="34"/>
      <c r="DL511" s="5"/>
      <c r="DM511" s="5"/>
      <c r="DN511" s="3"/>
      <c r="DO511" s="34"/>
      <c r="DT511" s="5"/>
      <c r="DU511" s="5"/>
      <c r="DV511" s="3"/>
      <c r="DW511" s="34"/>
      <c r="EB511" s="5"/>
      <c r="EC511" s="5"/>
      <c r="ED511" s="3"/>
      <c r="EE511" s="34"/>
      <c r="EJ511" s="5"/>
      <c r="EK511" s="5"/>
      <c r="EL511" s="3"/>
      <c r="EM511" s="34"/>
      <c r="ER511" s="5"/>
      <c r="ES511" s="5"/>
      <c r="ET511" s="3"/>
      <c r="EU511" s="34"/>
      <c r="EZ511" s="5"/>
      <c r="FA511" s="5"/>
      <c r="FB511" s="3"/>
      <c r="FC511" s="34"/>
      <c r="FH511" s="5"/>
      <c r="FJ511" s="3"/>
      <c r="FK511" s="34"/>
      <c r="FP511" s="5"/>
      <c r="FQ511" s="5"/>
      <c r="FR511" s="3"/>
      <c r="FS511" s="34"/>
      <c r="FX511" s="5"/>
      <c r="FY511" s="5"/>
      <c r="FZ511" s="3"/>
      <c r="GA511" s="34"/>
      <c r="GF511" s="5"/>
      <c r="GG511" s="5"/>
      <c r="GH511" s="3"/>
      <c r="GI511" s="34"/>
      <c r="GN511" s="5"/>
      <c r="GO511" s="5"/>
      <c r="GP511" s="3"/>
      <c r="GQ511" s="34"/>
      <c r="GV511" s="5"/>
      <c r="GW511" s="5"/>
      <c r="GX511" s="3"/>
      <c r="GY511" s="34"/>
      <c r="HD511" s="5"/>
      <c r="HE511" s="5"/>
      <c r="HF511" s="3"/>
      <c r="HG511" s="34"/>
      <c r="HL511" s="5"/>
      <c r="HM511" s="5"/>
      <c r="HN511" s="3"/>
      <c r="HO511" s="34"/>
      <c r="HT511" s="5"/>
      <c r="HU511" s="5"/>
      <c r="HV511" s="3"/>
      <c r="HW511" s="34"/>
      <c r="IB511" s="5"/>
      <c r="IC511" s="5"/>
      <c r="ID511" s="3"/>
      <c r="IE511" s="34"/>
      <c r="IJ511" s="5"/>
    </row>
    <row r="512" spans="6:244" s="1" customFormat="1" ht="13.5">
      <c r="F512" s="3"/>
      <c r="G512" s="34"/>
      <c r="L512" s="5"/>
      <c r="M512" s="5"/>
      <c r="N512" s="3"/>
      <c r="O512" s="34"/>
      <c r="T512" s="5"/>
      <c r="U512" s="5"/>
      <c r="V512" s="3"/>
      <c r="W512" s="34"/>
      <c r="AB512" s="5"/>
      <c r="AC512" s="5"/>
      <c r="AD512" s="3"/>
      <c r="AE512" s="34"/>
      <c r="AJ512" s="5"/>
      <c r="AK512" s="5"/>
      <c r="AL512" s="3"/>
      <c r="AM512" s="34"/>
      <c r="AR512" s="5"/>
      <c r="AS512" s="5"/>
      <c r="AT512" s="3"/>
      <c r="AU512" s="34"/>
      <c r="AZ512" s="5"/>
      <c r="BA512" s="5"/>
      <c r="BB512" s="3"/>
      <c r="BC512" s="34"/>
      <c r="BH512" s="5"/>
      <c r="BI512" s="5"/>
      <c r="BJ512" s="3"/>
      <c r="BK512" s="34"/>
      <c r="BP512" s="5"/>
      <c r="BQ512" s="5"/>
      <c r="BR512" s="3"/>
      <c r="BS512" s="34"/>
      <c r="BX512" s="5"/>
      <c r="BY512" s="5"/>
      <c r="BZ512" s="3"/>
      <c r="CA512" s="34"/>
      <c r="CF512" s="5"/>
      <c r="CH512" s="3"/>
      <c r="CI512" s="34"/>
      <c r="CN512" s="5"/>
      <c r="CO512" s="5"/>
      <c r="CP512" s="3"/>
      <c r="CQ512" s="34"/>
      <c r="CV512" s="5"/>
      <c r="CW512" s="5"/>
      <c r="CX512" s="3"/>
      <c r="CY512" s="34"/>
      <c r="DD512" s="5"/>
      <c r="DE512" s="5"/>
      <c r="DF512" s="3"/>
      <c r="DG512" s="34"/>
      <c r="DL512" s="5"/>
      <c r="DM512" s="5"/>
      <c r="DN512" s="3"/>
      <c r="DO512" s="34"/>
      <c r="DT512" s="5"/>
      <c r="DU512" s="5"/>
      <c r="DV512" s="3"/>
      <c r="DW512" s="34"/>
      <c r="EB512" s="5"/>
      <c r="EC512" s="5"/>
      <c r="ED512" s="3"/>
      <c r="EE512" s="34"/>
      <c r="EJ512" s="5"/>
      <c r="EK512" s="5"/>
      <c r="EL512" s="3"/>
      <c r="EM512" s="34"/>
      <c r="ER512" s="5"/>
      <c r="ES512" s="5"/>
      <c r="ET512" s="3"/>
      <c r="EU512" s="34"/>
      <c r="EZ512" s="5"/>
      <c r="FA512" s="5"/>
      <c r="FB512" s="3"/>
      <c r="FC512" s="34"/>
      <c r="FH512" s="5"/>
      <c r="FJ512" s="3"/>
      <c r="FK512" s="34"/>
      <c r="FP512" s="5"/>
      <c r="FQ512" s="5"/>
      <c r="FR512" s="3"/>
      <c r="FS512" s="34"/>
      <c r="FX512" s="5"/>
      <c r="FY512" s="5"/>
      <c r="FZ512" s="3"/>
      <c r="GA512" s="34"/>
      <c r="GF512" s="5"/>
      <c r="GG512" s="5"/>
      <c r="GH512" s="3"/>
      <c r="GI512" s="34"/>
      <c r="GN512" s="5"/>
      <c r="GO512" s="5"/>
      <c r="GP512" s="3"/>
      <c r="GQ512" s="34"/>
      <c r="GV512" s="5"/>
      <c r="GW512" s="5"/>
      <c r="GX512" s="3"/>
      <c r="GY512" s="34"/>
      <c r="HD512" s="5"/>
      <c r="HE512" s="5"/>
      <c r="HF512" s="3"/>
      <c r="HG512" s="34"/>
      <c r="HL512" s="5"/>
      <c r="HM512" s="5"/>
      <c r="HN512" s="3"/>
      <c r="HO512" s="34"/>
      <c r="HT512" s="5"/>
      <c r="HU512" s="5"/>
      <c r="HV512" s="3"/>
      <c r="HW512" s="34"/>
      <c r="IB512" s="5"/>
      <c r="IC512" s="5"/>
      <c r="ID512" s="3"/>
      <c r="IE512" s="34"/>
      <c r="IJ512" s="5"/>
    </row>
    <row r="513" spans="6:244" s="1" customFormat="1" ht="13.5">
      <c r="F513" s="3"/>
      <c r="G513" s="34"/>
      <c r="L513" s="5"/>
      <c r="M513" s="5"/>
      <c r="N513" s="3"/>
      <c r="O513" s="34"/>
      <c r="T513" s="5"/>
      <c r="U513" s="5"/>
      <c r="V513" s="3"/>
      <c r="W513" s="34"/>
      <c r="AB513" s="5"/>
      <c r="AC513" s="5"/>
      <c r="AD513" s="3"/>
      <c r="AE513" s="34"/>
      <c r="AJ513" s="5"/>
      <c r="AK513" s="5"/>
      <c r="AL513" s="3"/>
      <c r="AM513" s="34"/>
      <c r="AR513" s="5"/>
      <c r="AS513" s="5"/>
      <c r="AT513" s="3"/>
      <c r="AU513" s="34"/>
      <c r="AZ513" s="5"/>
      <c r="BA513" s="5"/>
      <c r="BB513" s="3"/>
      <c r="BC513" s="34"/>
      <c r="BH513" s="5"/>
      <c r="BI513" s="5"/>
      <c r="BJ513" s="3"/>
      <c r="BK513" s="34"/>
      <c r="BP513" s="5"/>
      <c r="BQ513" s="5"/>
      <c r="BR513" s="3"/>
      <c r="BS513" s="34"/>
      <c r="BX513" s="5"/>
      <c r="BY513" s="5"/>
      <c r="BZ513" s="3"/>
      <c r="CA513" s="34"/>
      <c r="CF513" s="5"/>
      <c r="CH513" s="3"/>
      <c r="CI513" s="34"/>
      <c r="CN513" s="5"/>
      <c r="CO513" s="5"/>
      <c r="CP513" s="3"/>
      <c r="CQ513" s="34"/>
      <c r="CV513" s="5"/>
      <c r="CW513" s="5"/>
      <c r="CX513" s="3"/>
      <c r="CY513" s="34"/>
      <c r="DD513" s="5"/>
      <c r="DE513" s="5"/>
      <c r="DF513" s="3"/>
      <c r="DG513" s="34"/>
      <c r="DL513" s="5"/>
      <c r="DM513" s="5"/>
      <c r="DN513" s="3"/>
      <c r="DO513" s="34"/>
      <c r="DT513" s="5"/>
      <c r="DU513" s="5"/>
      <c r="DV513" s="3"/>
      <c r="DW513" s="34"/>
      <c r="EB513" s="5"/>
      <c r="EC513" s="5"/>
      <c r="ED513" s="3"/>
      <c r="EE513" s="34"/>
      <c r="EJ513" s="5"/>
      <c r="EK513" s="5"/>
      <c r="EL513" s="3"/>
      <c r="EM513" s="34"/>
      <c r="ER513" s="5"/>
      <c r="ES513" s="5"/>
      <c r="ET513" s="3"/>
      <c r="EU513" s="34"/>
      <c r="EZ513" s="5"/>
      <c r="FA513" s="5"/>
      <c r="FB513" s="3"/>
      <c r="FC513" s="34"/>
      <c r="FH513" s="5"/>
      <c r="FJ513" s="3"/>
      <c r="FK513" s="34"/>
      <c r="FP513" s="5"/>
      <c r="FQ513" s="5"/>
      <c r="FR513" s="3"/>
      <c r="FS513" s="34"/>
      <c r="FX513" s="5"/>
      <c r="FY513" s="5"/>
      <c r="FZ513" s="3"/>
      <c r="GA513" s="34"/>
      <c r="GF513" s="5"/>
      <c r="GG513" s="5"/>
      <c r="GH513" s="3"/>
      <c r="GI513" s="34"/>
      <c r="GN513" s="5"/>
      <c r="GO513" s="5"/>
      <c r="GP513" s="3"/>
      <c r="GQ513" s="34"/>
      <c r="GV513" s="5"/>
      <c r="GW513" s="5"/>
      <c r="GX513" s="3"/>
      <c r="GY513" s="34"/>
      <c r="HD513" s="5"/>
      <c r="HE513" s="5"/>
      <c r="HF513" s="3"/>
      <c r="HG513" s="34"/>
      <c r="HL513" s="5"/>
      <c r="HM513" s="5"/>
      <c r="HN513" s="3"/>
      <c r="HO513" s="34"/>
      <c r="HT513" s="5"/>
      <c r="HU513" s="5"/>
      <c r="HV513" s="3"/>
      <c r="HW513" s="34"/>
      <c r="IB513" s="5"/>
      <c r="IC513" s="5"/>
      <c r="ID513" s="3"/>
      <c r="IE513" s="34"/>
      <c r="IJ513" s="5"/>
    </row>
    <row r="514" spans="6:244" s="1" customFormat="1" ht="13.5">
      <c r="F514" s="3"/>
      <c r="G514" s="34"/>
      <c r="L514" s="5"/>
      <c r="M514" s="5"/>
      <c r="N514" s="3"/>
      <c r="O514" s="34"/>
      <c r="T514" s="5"/>
      <c r="U514" s="5"/>
      <c r="V514" s="3"/>
      <c r="W514" s="34"/>
      <c r="AB514" s="5"/>
      <c r="AC514" s="5"/>
      <c r="AD514" s="3"/>
      <c r="AE514" s="34"/>
      <c r="AJ514" s="5"/>
      <c r="AK514" s="5"/>
      <c r="AL514" s="3"/>
      <c r="AM514" s="34"/>
      <c r="AR514" s="5"/>
      <c r="AS514" s="5"/>
      <c r="AT514" s="3"/>
      <c r="AU514" s="34"/>
      <c r="AZ514" s="5"/>
      <c r="BA514" s="5"/>
      <c r="BB514" s="3"/>
      <c r="BC514" s="34"/>
      <c r="BH514" s="5"/>
      <c r="BI514" s="5"/>
      <c r="BJ514" s="3"/>
      <c r="BK514" s="34"/>
      <c r="BP514" s="5"/>
      <c r="BQ514" s="5"/>
      <c r="BR514" s="3"/>
      <c r="BS514" s="34"/>
      <c r="BX514" s="5"/>
      <c r="BY514" s="5"/>
      <c r="BZ514" s="3"/>
      <c r="CA514" s="34"/>
      <c r="CF514" s="5"/>
      <c r="CH514" s="3"/>
      <c r="CI514" s="34"/>
      <c r="CN514" s="5"/>
      <c r="CO514" s="5"/>
      <c r="CP514" s="3"/>
      <c r="CQ514" s="34"/>
      <c r="CV514" s="5"/>
      <c r="CW514" s="5"/>
      <c r="CX514" s="3"/>
      <c r="CY514" s="34"/>
      <c r="DD514" s="5"/>
      <c r="DE514" s="5"/>
      <c r="DF514" s="3"/>
      <c r="DG514" s="34"/>
      <c r="DL514" s="5"/>
      <c r="DM514" s="5"/>
      <c r="DN514" s="3"/>
      <c r="DO514" s="34"/>
      <c r="DT514" s="5"/>
      <c r="DU514" s="5"/>
      <c r="DV514" s="3"/>
      <c r="DW514" s="34"/>
      <c r="EB514" s="5"/>
      <c r="EC514" s="5"/>
      <c r="ED514" s="3"/>
      <c r="EE514" s="34"/>
      <c r="EJ514" s="5"/>
      <c r="EK514" s="5"/>
      <c r="EL514" s="3"/>
      <c r="EM514" s="34"/>
      <c r="ER514" s="5"/>
      <c r="ES514" s="5"/>
      <c r="ET514" s="3"/>
      <c r="EU514" s="34"/>
      <c r="EZ514" s="5"/>
      <c r="FA514" s="5"/>
      <c r="FB514" s="3"/>
      <c r="FC514" s="34"/>
      <c r="FH514" s="5"/>
      <c r="FJ514" s="3"/>
      <c r="FK514" s="34"/>
      <c r="FP514" s="5"/>
      <c r="FQ514" s="5"/>
      <c r="FR514" s="3"/>
      <c r="FS514" s="34"/>
      <c r="FX514" s="5"/>
      <c r="FY514" s="5"/>
      <c r="FZ514" s="3"/>
      <c r="GA514" s="34"/>
      <c r="GF514" s="5"/>
      <c r="GG514" s="5"/>
      <c r="GH514" s="3"/>
      <c r="GI514" s="34"/>
      <c r="GN514" s="5"/>
      <c r="GO514" s="5"/>
      <c r="GP514" s="3"/>
      <c r="GQ514" s="34"/>
      <c r="GV514" s="5"/>
      <c r="GW514" s="5"/>
      <c r="GX514" s="3"/>
      <c r="GY514" s="34"/>
      <c r="HD514" s="5"/>
      <c r="HE514" s="5"/>
      <c r="HF514" s="3"/>
      <c r="HG514" s="34"/>
      <c r="HL514" s="5"/>
      <c r="HM514" s="5"/>
      <c r="HN514" s="3"/>
      <c r="HO514" s="34"/>
      <c r="HT514" s="5"/>
      <c r="HU514" s="5"/>
      <c r="HV514" s="3"/>
      <c r="HW514" s="34"/>
      <c r="IB514" s="5"/>
      <c r="IC514" s="5"/>
      <c r="ID514" s="3"/>
      <c r="IE514" s="34"/>
      <c r="IJ514" s="5"/>
    </row>
    <row r="515" spans="6:244" s="1" customFormat="1" ht="13.5">
      <c r="F515" s="3"/>
      <c r="G515" s="34"/>
      <c r="L515" s="5"/>
      <c r="M515" s="5"/>
      <c r="N515" s="3"/>
      <c r="O515" s="34"/>
      <c r="T515" s="5"/>
      <c r="U515" s="5"/>
      <c r="V515" s="3"/>
      <c r="W515" s="34"/>
      <c r="AB515" s="5"/>
      <c r="AC515" s="5"/>
      <c r="AD515" s="3"/>
      <c r="AE515" s="34"/>
      <c r="AJ515" s="5"/>
      <c r="AK515" s="5"/>
      <c r="AL515" s="3"/>
      <c r="AM515" s="34"/>
      <c r="AR515" s="5"/>
      <c r="AS515" s="5"/>
      <c r="AT515" s="3"/>
      <c r="AU515" s="34"/>
      <c r="AZ515" s="5"/>
      <c r="BA515" s="5"/>
      <c r="BB515" s="3"/>
      <c r="BC515" s="34"/>
      <c r="BH515" s="5"/>
      <c r="BI515" s="5"/>
      <c r="BJ515" s="3"/>
      <c r="BK515" s="34"/>
      <c r="BP515" s="5"/>
      <c r="BQ515" s="5"/>
      <c r="BR515" s="3"/>
      <c r="BS515" s="34"/>
      <c r="BX515" s="5"/>
      <c r="BY515" s="5"/>
      <c r="BZ515" s="3"/>
      <c r="CA515" s="34"/>
      <c r="CF515" s="5"/>
      <c r="CH515" s="3"/>
      <c r="CI515" s="34"/>
      <c r="CN515" s="5"/>
      <c r="CO515" s="5"/>
      <c r="CP515" s="3"/>
      <c r="CQ515" s="34"/>
      <c r="CV515" s="5"/>
      <c r="CW515" s="5"/>
      <c r="CX515" s="3"/>
      <c r="CY515" s="34"/>
      <c r="DD515" s="5"/>
      <c r="DE515" s="5"/>
      <c r="DF515" s="3"/>
      <c r="DG515" s="34"/>
      <c r="DL515" s="5"/>
      <c r="DM515" s="5"/>
      <c r="DN515" s="3"/>
      <c r="DO515" s="34"/>
      <c r="DT515" s="5"/>
      <c r="DU515" s="5"/>
      <c r="DV515" s="3"/>
      <c r="DW515" s="34"/>
      <c r="EB515" s="5"/>
      <c r="EC515" s="5"/>
      <c r="ED515" s="3"/>
      <c r="EE515" s="34"/>
      <c r="EJ515" s="5"/>
      <c r="EK515" s="5"/>
      <c r="EL515" s="3"/>
      <c r="EM515" s="34"/>
      <c r="ER515" s="5"/>
      <c r="ES515" s="5"/>
      <c r="ET515" s="3"/>
      <c r="EU515" s="34"/>
      <c r="EZ515" s="5"/>
      <c r="FA515" s="5"/>
      <c r="FB515" s="3"/>
      <c r="FC515" s="34"/>
      <c r="FH515" s="5"/>
      <c r="FJ515" s="3"/>
      <c r="FK515" s="34"/>
      <c r="FP515" s="5"/>
      <c r="FQ515" s="5"/>
      <c r="FR515" s="3"/>
      <c r="FS515" s="34"/>
      <c r="FX515" s="5"/>
      <c r="FY515" s="5"/>
      <c r="FZ515" s="3"/>
      <c r="GA515" s="34"/>
      <c r="GF515" s="5"/>
      <c r="GG515" s="5"/>
      <c r="GH515" s="3"/>
      <c r="GI515" s="34"/>
      <c r="GN515" s="5"/>
      <c r="GO515" s="5"/>
      <c r="GP515" s="3"/>
      <c r="GQ515" s="34"/>
      <c r="GV515" s="5"/>
      <c r="GW515" s="5"/>
      <c r="GX515" s="3"/>
      <c r="GY515" s="34"/>
      <c r="HD515" s="5"/>
      <c r="HE515" s="5"/>
      <c r="HF515" s="3"/>
      <c r="HG515" s="34"/>
      <c r="HL515" s="5"/>
      <c r="HM515" s="5"/>
      <c r="HN515" s="3"/>
      <c r="HO515" s="34"/>
      <c r="HT515" s="5"/>
      <c r="HU515" s="5"/>
      <c r="HV515" s="3"/>
      <c r="HW515" s="34"/>
      <c r="IB515" s="5"/>
      <c r="IC515" s="5"/>
      <c r="ID515" s="3"/>
      <c r="IE515" s="34"/>
      <c r="IJ515" s="5"/>
    </row>
    <row r="516" spans="6:244" s="1" customFormat="1" ht="13.5">
      <c r="F516" s="3"/>
      <c r="G516" s="34"/>
      <c r="L516" s="5"/>
      <c r="M516" s="5"/>
      <c r="N516" s="3"/>
      <c r="O516" s="34"/>
      <c r="T516" s="5"/>
      <c r="U516" s="5"/>
      <c r="V516" s="3"/>
      <c r="W516" s="34"/>
      <c r="AB516" s="5"/>
      <c r="AC516" s="5"/>
      <c r="AD516" s="3"/>
      <c r="AE516" s="34"/>
      <c r="AJ516" s="5"/>
      <c r="AK516" s="5"/>
      <c r="AL516" s="3"/>
      <c r="AM516" s="34"/>
      <c r="AR516" s="5"/>
      <c r="AS516" s="5"/>
      <c r="AT516" s="3"/>
      <c r="AU516" s="34"/>
      <c r="AZ516" s="5"/>
      <c r="BA516" s="5"/>
      <c r="BB516" s="3"/>
      <c r="BC516" s="34"/>
      <c r="BH516" s="5"/>
      <c r="BI516" s="5"/>
      <c r="BJ516" s="3"/>
      <c r="BK516" s="34"/>
      <c r="BP516" s="5"/>
      <c r="BQ516" s="5"/>
      <c r="BR516" s="3"/>
      <c r="BS516" s="34"/>
      <c r="BX516" s="5"/>
      <c r="BY516" s="5"/>
      <c r="BZ516" s="3"/>
      <c r="CA516" s="34"/>
      <c r="CF516" s="5"/>
      <c r="CH516" s="3"/>
      <c r="CI516" s="34"/>
      <c r="CN516" s="5"/>
      <c r="CO516" s="5"/>
      <c r="CP516" s="3"/>
      <c r="CQ516" s="34"/>
      <c r="CV516" s="5"/>
      <c r="CW516" s="5"/>
      <c r="CX516" s="3"/>
      <c r="CY516" s="34"/>
      <c r="DD516" s="5"/>
      <c r="DE516" s="5"/>
      <c r="DF516" s="3"/>
      <c r="DG516" s="34"/>
      <c r="DL516" s="5"/>
      <c r="DM516" s="5"/>
      <c r="DN516" s="3"/>
      <c r="DO516" s="34"/>
      <c r="DT516" s="5"/>
      <c r="DU516" s="5"/>
      <c r="DV516" s="3"/>
      <c r="DW516" s="34"/>
      <c r="EB516" s="5"/>
      <c r="EC516" s="5"/>
      <c r="ED516" s="3"/>
      <c r="EE516" s="34"/>
      <c r="EJ516" s="5"/>
      <c r="EK516" s="5"/>
      <c r="EL516" s="3"/>
      <c r="EM516" s="34"/>
      <c r="ER516" s="5"/>
      <c r="ES516" s="5"/>
      <c r="ET516" s="3"/>
      <c r="EU516" s="34"/>
      <c r="EZ516" s="5"/>
      <c r="FA516" s="5"/>
      <c r="FB516" s="3"/>
      <c r="FC516" s="34"/>
      <c r="FH516" s="5"/>
      <c r="FJ516" s="3"/>
      <c r="FK516" s="34"/>
      <c r="FP516" s="5"/>
      <c r="FQ516" s="5"/>
      <c r="FR516" s="3"/>
      <c r="FS516" s="34"/>
      <c r="FX516" s="5"/>
      <c r="FY516" s="5"/>
      <c r="FZ516" s="3"/>
      <c r="GA516" s="34"/>
      <c r="GF516" s="5"/>
      <c r="GG516" s="5"/>
      <c r="GH516" s="3"/>
      <c r="GI516" s="34"/>
      <c r="GN516" s="5"/>
      <c r="GO516" s="5"/>
      <c r="GP516" s="3"/>
      <c r="GQ516" s="34"/>
      <c r="GV516" s="5"/>
      <c r="GW516" s="5"/>
      <c r="GX516" s="3"/>
      <c r="GY516" s="34"/>
      <c r="HD516" s="5"/>
      <c r="HE516" s="5"/>
      <c r="HF516" s="3"/>
      <c r="HG516" s="34"/>
      <c r="HL516" s="5"/>
      <c r="HM516" s="5"/>
      <c r="HN516" s="3"/>
      <c r="HO516" s="34"/>
      <c r="HT516" s="5"/>
      <c r="HU516" s="5"/>
      <c r="HV516" s="3"/>
      <c r="HW516" s="34"/>
      <c r="IB516" s="5"/>
      <c r="IC516" s="5"/>
      <c r="ID516" s="3"/>
      <c r="IE516" s="34"/>
      <c r="IJ516" s="5"/>
    </row>
    <row r="517" spans="6:244" s="1" customFormat="1" ht="13.5">
      <c r="F517" s="3"/>
      <c r="G517" s="34"/>
      <c r="L517" s="5"/>
      <c r="M517" s="5"/>
      <c r="N517" s="3"/>
      <c r="O517" s="34"/>
      <c r="T517" s="5"/>
      <c r="U517" s="5"/>
      <c r="V517" s="3"/>
      <c r="W517" s="34"/>
      <c r="AB517" s="5"/>
      <c r="AC517" s="5"/>
      <c r="AD517" s="3"/>
      <c r="AE517" s="34"/>
      <c r="AJ517" s="5"/>
      <c r="AK517" s="5"/>
      <c r="AL517" s="3"/>
      <c r="AM517" s="34"/>
      <c r="AR517" s="5"/>
      <c r="AS517" s="5"/>
      <c r="AT517" s="3"/>
      <c r="AU517" s="34"/>
      <c r="AZ517" s="5"/>
      <c r="BA517" s="5"/>
      <c r="BB517" s="3"/>
      <c r="BC517" s="34"/>
      <c r="BH517" s="5"/>
      <c r="BI517" s="5"/>
      <c r="BJ517" s="3"/>
      <c r="BK517" s="34"/>
      <c r="BP517" s="5"/>
      <c r="BQ517" s="5"/>
      <c r="BR517" s="3"/>
      <c r="BS517" s="34"/>
      <c r="BX517" s="5"/>
      <c r="BY517" s="5"/>
      <c r="BZ517" s="3"/>
      <c r="CA517" s="34"/>
      <c r="CF517" s="5"/>
      <c r="CH517" s="3"/>
      <c r="CI517" s="34"/>
      <c r="CN517" s="5"/>
      <c r="CO517" s="5"/>
      <c r="CP517" s="3"/>
      <c r="CQ517" s="34"/>
      <c r="CV517" s="5"/>
      <c r="CW517" s="5"/>
      <c r="CX517" s="3"/>
      <c r="CY517" s="34"/>
      <c r="DD517" s="5"/>
      <c r="DE517" s="5"/>
      <c r="DF517" s="3"/>
      <c r="DG517" s="34"/>
      <c r="DL517" s="5"/>
      <c r="DM517" s="5"/>
      <c r="DN517" s="3"/>
      <c r="DO517" s="34"/>
      <c r="DT517" s="5"/>
      <c r="DU517" s="5"/>
      <c r="DV517" s="3"/>
      <c r="DW517" s="34"/>
      <c r="EB517" s="5"/>
      <c r="EC517" s="5"/>
      <c r="ED517" s="3"/>
      <c r="EE517" s="34"/>
      <c r="EJ517" s="5"/>
      <c r="EK517" s="5"/>
      <c r="EL517" s="3"/>
      <c r="EM517" s="34"/>
      <c r="ER517" s="5"/>
      <c r="ES517" s="5"/>
      <c r="ET517" s="3"/>
      <c r="EU517" s="34"/>
      <c r="EZ517" s="5"/>
      <c r="FA517" s="5"/>
      <c r="FB517" s="3"/>
      <c r="FC517" s="34"/>
      <c r="FH517" s="5"/>
      <c r="FJ517" s="3"/>
      <c r="FK517" s="34"/>
      <c r="FP517" s="5"/>
      <c r="FQ517" s="5"/>
      <c r="FR517" s="3"/>
      <c r="FS517" s="34"/>
      <c r="FX517" s="5"/>
      <c r="FY517" s="5"/>
      <c r="FZ517" s="3"/>
      <c r="GA517" s="34"/>
      <c r="GF517" s="5"/>
      <c r="GG517" s="5"/>
      <c r="GH517" s="3"/>
      <c r="GI517" s="34"/>
      <c r="GN517" s="5"/>
      <c r="GO517" s="5"/>
      <c r="GP517" s="3"/>
      <c r="GQ517" s="34"/>
      <c r="GV517" s="5"/>
      <c r="GW517" s="5"/>
      <c r="GX517" s="3"/>
      <c r="GY517" s="34"/>
      <c r="HD517" s="5"/>
      <c r="HE517" s="5"/>
      <c r="HF517" s="3"/>
      <c r="HG517" s="34"/>
      <c r="HL517" s="5"/>
      <c r="HM517" s="5"/>
      <c r="HN517" s="3"/>
      <c r="HO517" s="34"/>
      <c r="HT517" s="5"/>
      <c r="HU517" s="5"/>
      <c r="HV517" s="3"/>
      <c r="HW517" s="34"/>
      <c r="IB517" s="5"/>
      <c r="IC517" s="5"/>
      <c r="ID517" s="3"/>
      <c r="IE517" s="34"/>
      <c r="IJ517" s="5"/>
    </row>
    <row r="518" spans="6:244" s="1" customFormat="1" ht="13.5">
      <c r="F518" s="3"/>
      <c r="G518" s="34"/>
      <c r="L518" s="5"/>
      <c r="M518" s="5"/>
      <c r="N518" s="3"/>
      <c r="O518" s="34"/>
      <c r="T518" s="5"/>
      <c r="U518" s="5"/>
      <c r="V518" s="3"/>
      <c r="W518" s="34"/>
      <c r="AB518" s="5"/>
      <c r="AC518" s="5"/>
      <c r="AD518" s="3"/>
      <c r="AE518" s="34"/>
      <c r="AJ518" s="5"/>
      <c r="AK518" s="5"/>
      <c r="AL518" s="3"/>
      <c r="AM518" s="34"/>
      <c r="AR518" s="5"/>
      <c r="AS518" s="5"/>
      <c r="AT518" s="3"/>
      <c r="AU518" s="34"/>
      <c r="AZ518" s="5"/>
      <c r="BA518" s="5"/>
      <c r="BB518" s="3"/>
      <c r="BC518" s="34"/>
      <c r="BH518" s="5"/>
      <c r="BI518" s="5"/>
      <c r="BJ518" s="3"/>
      <c r="BK518" s="34"/>
      <c r="BP518" s="5"/>
      <c r="BQ518" s="5"/>
      <c r="BR518" s="3"/>
      <c r="BS518" s="34"/>
      <c r="BX518" s="5"/>
      <c r="BY518" s="5"/>
      <c r="BZ518" s="3"/>
      <c r="CA518" s="34"/>
      <c r="CF518" s="5"/>
      <c r="CH518" s="3"/>
      <c r="CI518" s="34"/>
      <c r="CN518" s="5"/>
      <c r="CO518" s="5"/>
      <c r="CP518" s="3"/>
      <c r="CQ518" s="34"/>
      <c r="CV518" s="5"/>
      <c r="CW518" s="5"/>
      <c r="CX518" s="3"/>
      <c r="CY518" s="34"/>
      <c r="DD518" s="5"/>
      <c r="DE518" s="5"/>
      <c r="DF518" s="3"/>
      <c r="DG518" s="34"/>
      <c r="DL518" s="5"/>
      <c r="DM518" s="5"/>
      <c r="DN518" s="3"/>
      <c r="DO518" s="34"/>
      <c r="DT518" s="5"/>
      <c r="DU518" s="5"/>
      <c r="DV518" s="3"/>
      <c r="DW518" s="34"/>
      <c r="EB518" s="5"/>
      <c r="EC518" s="5"/>
      <c r="ED518" s="3"/>
      <c r="EE518" s="34"/>
      <c r="EJ518" s="5"/>
      <c r="EK518" s="5"/>
      <c r="EL518" s="3"/>
      <c r="EM518" s="34"/>
      <c r="ER518" s="5"/>
      <c r="ES518" s="5"/>
      <c r="ET518" s="3"/>
      <c r="EU518" s="34"/>
      <c r="EZ518" s="5"/>
      <c r="FA518" s="5"/>
      <c r="FB518" s="3"/>
      <c r="FC518" s="34"/>
      <c r="FH518" s="5"/>
      <c r="FJ518" s="3"/>
      <c r="FK518" s="34"/>
      <c r="FP518" s="5"/>
      <c r="FQ518" s="5"/>
      <c r="FR518" s="3"/>
      <c r="FS518" s="34"/>
      <c r="FX518" s="5"/>
      <c r="FY518" s="5"/>
      <c r="FZ518" s="3"/>
      <c r="GA518" s="34"/>
      <c r="GF518" s="5"/>
      <c r="GG518" s="5"/>
      <c r="GH518" s="3"/>
      <c r="GI518" s="34"/>
      <c r="GN518" s="5"/>
      <c r="GO518" s="5"/>
      <c r="GP518" s="3"/>
      <c r="GQ518" s="34"/>
      <c r="GV518" s="5"/>
      <c r="GW518" s="5"/>
      <c r="GX518" s="3"/>
      <c r="GY518" s="34"/>
      <c r="HD518" s="5"/>
      <c r="HE518" s="5"/>
      <c r="HF518" s="3"/>
      <c r="HG518" s="34"/>
      <c r="HL518" s="5"/>
      <c r="HM518" s="5"/>
      <c r="HN518" s="3"/>
      <c r="HO518" s="34"/>
      <c r="HT518" s="5"/>
      <c r="HU518" s="5"/>
      <c r="HV518" s="3"/>
      <c r="HW518" s="34"/>
      <c r="IB518" s="5"/>
      <c r="IC518" s="5"/>
      <c r="ID518" s="3"/>
      <c r="IE518" s="34"/>
      <c r="IJ518" s="5"/>
    </row>
    <row r="519" spans="6:244" s="1" customFormat="1" ht="13.5">
      <c r="F519" s="3"/>
      <c r="G519" s="34"/>
      <c r="L519" s="5"/>
      <c r="M519" s="5"/>
      <c r="N519" s="3"/>
      <c r="O519" s="34"/>
      <c r="T519" s="5"/>
      <c r="U519" s="5"/>
      <c r="V519" s="3"/>
      <c r="W519" s="34"/>
      <c r="AB519" s="5"/>
      <c r="AC519" s="5"/>
      <c r="AD519" s="3"/>
      <c r="AE519" s="34"/>
      <c r="AJ519" s="5"/>
      <c r="AK519" s="5"/>
      <c r="AL519" s="3"/>
      <c r="AM519" s="34"/>
      <c r="AR519" s="5"/>
      <c r="AS519" s="5"/>
      <c r="AT519" s="3"/>
      <c r="AU519" s="34"/>
      <c r="AZ519" s="5"/>
      <c r="BA519" s="5"/>
      <c r="BB519" s="3"/>
      <c r="BC519" s="34"/>
      <c r="BH519" s="5"/>
      <c r="BI519" s="5"/>
      <c r="BJ519" s="3"/>
      <c r="BK519" s="34"/>
      <c r="BP519" s="5"/>
      <c r="BQ519" s="5"/>
      <c r="BR519" s="3"/>
      <c r="BS519" s="34"/>
      <c r="BX519" s="5"/>
      <c r="BY519" s="5"/>
      <c r="BZ519" s="3"/>
      <c r="CA519" s="34"/>
      <c r="CF519" s="5"/>
      <c r="CH519" s="3"/>
      <c r="CI519" s="34"/>
      <c r="CN519" s="5"/>
      <c r="CO519" s="5"/>
      <c r="CP519" s="3"/>
      <c r="CQ519" s="34"/>
      <c r="CV519" s="5"/>
      <c r="CW519" s="5"/>
      <c r="CX519" s="3"/>
      <c r="CY519" s="34"/>
      <c r="DD519" s="5"/>
      <c r="DE519" s="5"/>
      <c r="DF519" s="3"/>
      <c r="DG519" s="34"/>
      <c r="DL519" s="5"/>
      <c r="DM519" s="5"/>
      <c r="DN519" s="3"/>
      <c r="DO519" s="34"/>
      <c r="DT519" s="5"/>
      <c r="DU519" s="5"/>
      <c r="DV519" s="3"/>
      <c r="DW519" s="34"/>
      <c r="EB519" s="5"/>
      <c r="EC519" s="5"/>
      <c r="ED519" s="3"/>
      <c r="EE519" s="34"/>
      <c r="EJ519" s="5"/>
      <c r="EK519" s="5"/>
      <c r="EL519" s="3"/>
      <c r="EM519" s="34"/>
      <c r="ER519" s="5"/>
      <c r="ES519" s="5"/>
      <c r="ET519" s="3"/>
      <c r="EU519" s="34"/>
      <c r="EZ519" s="5"/>
      <c r="FA519" s="5"/>
      <c r="FB519" s="3"/>
      <c r="FC519" s="34"/>
      <c r="FH519" s="5"/>
      <c r="FJ519" s="3"/>
      <c r="FK519" s="34"/>
      <c r="FP519" s="5"/>
      <c r="FQ519" s="5"/>
      <c r="FR519" s="3"/>
      <c r="FS519" s="34"/>
      <c r="FX519" s="5"/>
      <c r="FY519" s="5"/>
      <c r="FZ519" s="3"/>
      <c r="GA519" s="34"/>
      <c r="GF519" s="5"/>
      <c r="GG519" s="5"/>
      <c r="GH519" s="3"/>
      <c r="GI519" s="34"/>
      <c r="GN519" s="5"/>
      <c r="GO519" s="5"/>
      <c r="GP519" s="3"/>
      <c r="GQ519" s="34"/>
      <c r="GV519" s="5"/>
      <c r="GW519" s="5"/>
      <c r="GX519" s="3"/>
      <c r="GY519" s="34"/>
      <c r="HD519" s="5"/>
      <c r="HE519" s="5"/>
      <c r="HF519" s="3"/>
      <c r="HG519" s="34"/>
      <c r="HL519" s="5"/>
      <c r="HM519" s="5"/>
      <c r="HN519" s="3"/>
      <c r="HO519" s="34"/>
      <c r="HT519" s="5"/>
      <c r="HU519" s="5"/>
      <c r="HV519" s="3"/>
      <c r="HW519" s="34"/>
      <c r="IB519" s="5"/>
      <c r="IC519" s="5"/>
      <c r="ID519" s="3"/>
      <c r="IE519" s="34"/>
      <c r="IJ519" s="5"/>
    </row>
    <row r="520" spans="6:244" s="1" customFormat="1" ht="13.5">
      <c r="F520" s="3"/>
      <c r="G520" s="34"/>
      <c r="L520" s="5"/>
      <c r="M520" s="5"/>
      <c r="N520" s="3"/>
      <c r="O520" s="34"/>
      <c r="T520" s="5"/>
      <c r="U520" s="5"/>
      <c r="V520" s="3"/>
      <c r="W520" s="34"/>
      <c r="AB520" s="5"/>
      <c r="AC520" s="5"/>
      <c r="AD520" s="3"/>
      <c r="AE520" s="34"/>
      <c r="AJ520" s="5"/>
      <c r="AK520" s="5"/>
      <c r="AL520" s="3"/>
      <c r="AM520" s="34"/>
      <c r="AR520" s="5"/>
      <c r="AS520" s="5"/>
      <c r="AT520" s="3"/>
      <c r="AU520" s="34"/>
      <c r="AZ520" s="5"/>
      <c r="BA520" s="5"/>
      <c r="BB520" s="3"/>
      <c r="BC520" s="34"/>
      <c r="BH520" s="5"/>
      <c r="BI520" s="5"/>
      <c r="BJ520" s="3"/>
      <c r="BK520" s="34"/>
      <c r="BP520" s="5"/>
      <c r="BQ520" s="5"/>
      <c r="BR520" s="3"/>
      <c r="BS520" s="34"/>
      <c r="BX520" s="5"/>
      <c r="BY520" s="5"/>
      <c r="BZ520" s="3"/>
      <c r="CA520" s="34"/>
      <c r="CF520" s="5"/>
      <c r="CH520" s="3"/>
      <c r="CI520" s="34"/>
      <c r="CN520" s="5"/>
      <c r="CO520" s="5"/>
      <c r="CP520" s="3"/>
      <c r="CQ520" s="34"/>
      <c r="CV520" s="5"/>
      <c r="CW520" s="5"/>
      <c r="CX520" s="3"/>
      <c r="CY520" s="34"/>
      <c r="DD520" s="5"/>
      <c r="DE520" s="5"/>
      <c r="DF520" s="3"/>
      <c r="DG520" s="34"/>
      <c r="DL520" s="5"/>
      <c r="DM520" s="5"/>
      <c r="DN520" s="3"/>
      <c r="DO520" s="34"/>
      <c r="DT520" s="5"/>
      <c r="DU520" s="5"/>
      <c r="DV520" s="3"/>
      <c r="DW520" s="34"/>
      <c r="EB520" s="5"/>
      <c r="EC520" s="5"/>
      <c r="ED520" s="3"/>
      <c r="EE520" s="34"/>
      <c r="EJ520" s="5"/>
      <c r="EK520" s="5"/>
      <c r="EL520" s="3"/>
      <c r="EM520" s="34"/>
      <c r="ER520" s="5"/>
      <c r="ES520" s="5"/>
      <c r="ET520" s="3"/>
      <c r="EU520" s="34"/>
      <c r="EZ520" s="5"/>
      <c r="FA520" s="5"/>
      <c r="FB520" s="3"/>
      <c r="FC520" s="34"/>
      <c r="FH520" s="5"/>
      <c r="FJ520" s="3"/>
      <c r="FK520" s="34"/>
      <c r="FP520" s="5"/>
      <c r="FQ520" s="5"/>
      <c r="FR520" s="3"/>
      <c r="FS520" s="34"/>
      <c r="FX520" s="5"/>
      <c r="FY520" s="5"/>
      <c r="FZ520" s="3"/>
      <c r="GA520" s="34"/>
      <c r="GF520" s="5"/>
      <c r="GG520" s="5"/>
      <c r="GH520" s="3"/>
      <c r="GI520" s="34"/>
      <c r="GN520" s="5"/>
      <c r="GO520" s="5"/>
      <c r="GP520" s="3"/>
      <c r="GQ520" s="34"/>
      <c r="GV520" s="5"/>
      <c r="GW520" s="5"/>
      <c r="GX520" s="3"/>
      <c r="GY520" s="34"/>
      <c r="HD520" s="5"/>
      <c r="HE520" s="5"/>
      <c r="HF520" s="3"/>
      <c r="HG520" s="34"/>
      <c r="HL520" s="5"/>
      <c r="HM520" s="5"/>
      <c r="HN520" s="3"/>
      <c r="HO520" s="34"/>
      <c r="HT520" s="5"/>
      <c r="HU520" s="5"/>
      <c r="HV520" s="3"/>
      <c r="HW520" s="34"/>
      <c r="IB520" s="5"/>
      <c r="IC520" s="5"/>
      <c r="ID520" s="3"/>
      <c r="IE520" s="34"/>
      <c r="IJ520" s="5"/>
    </row>
    <row r="521" spans="6:244" s="1" customFormat="1" ht="13.5">
      <c r="F521" s="3"/>
      <c r="G521" s="34"/>
      <c r="L521" s="5"/>
      <c r="M521" s="5"/>
      <c r="N521" s="3"/>
      <c r="O521" s="34"/>
      <c r="T521" s="5"/>
      <c r="U521" s="5"/>
      <c r="V521" s="3"/>
      <c r="W521" s="34"/>
      <c r="AB521" s="5"/>
      <c r="AC521" s="5"/>
      <c r="AD521" s="3"/>
      <c r="AE521" s="34"/>
      <c r="AJ521" s="5"/>
      <c r="AK521" s="5"/>
      <c r="AL521" s="3"/>
      <c r="AM521" s="34"/>
      <c r="AR521" s="5"/>
      <c r="AS521" s="5"/>
      <c r="AT521" s="3"/>
      <c r="AU521" s="34"/>
      <c r="AZ521" s="5"/>
      <c r="BA521" s="5"/>
      <c r="BB521" s="3"/>
      <c r="BC521" s="34"/>
      <c r="BH521" s="5"/>
      <c r="BI521" s="5"/>
      <c r="BJ521" s="3"/>
      <c r="BK521" s="34"/>
      <c r="BP521" s="5"/>
      <c r="BQ521" s="5"/>
      <c r="BR521" s="3"/>
      <c r="BS521" s="34"/>
      <c r="BX521" s="5"/>
      <c r="BY521" s="5"/>
      <c r="BZ521" s="3"/>
      <c r="CA521" s="34"/>
      <c r="CF521" s="5"/>
      <c r="CH521" s="3"/>
      <c r="CI521" s="34"/>
      <c r="CN521" s="5"/>
      <c r="CO521" s="5"/>
      <c r="CP521" s="3"/>
      <c r="CQ521" s="34"/>
      <c r="CV521" s="5"/>
      <c r="CW521" s="5"/>
      <c r="CX521" s="3"/>
      <c r="CY521" s="34"/>
      <c r="DD521" s="5"/>
      <c r="DE521" s="5"/>
      <c r="DF521" s="3"/>
      <c r="DG521" s="34"/>
      <c r="DL521" s="5"/>
      <c r="DM521" s="5"/>
      <c r="DN521" s="3"/>
      <c r="DO521" s="34"/>
      <c r="DT521" s="5"/>
      <c r="DU521" s="5"/>
      <c r="DV521" s="3"/>
      <c r="DW521" s="34"/>
      <c r="EB521" s="5"/>
      <c r="EC521" s="5"/>
      <c r="ED521" s="3"/>
      <c r="EE521" s="34"/>
      <c r="EJ521" s="5"/>
      <c r="EK521" s="5"/>
      <c r="EL521" s="3"/>
      <c r="EM521" s="34"/>
      <c r="ER521" s="5"/>
      <c r="ES521" s="5"/>
      <c r="ET521" s="3"/>
      <c r="EU521" s="34"/>
      <c r="EZ521" s="5"/>
      <c r="FA521" s="5"/>
      <c r="FB521" s="3"/>
      <c r="FC521" s="34"/>
      <c r="FH521" s="5"/>
      <c r="FJ521" s="3"/>
      <c r="FK521" s="34"/>
      <c r="FP521" s="5"/>
      <c r="FQ521" s="5"/>
      <c r="FR521" s="3"/>
      <c r="FS521" s="34"/>
      <c r="FX521" s="5"/>
      <c r="FY521" s="5"/>
      <c r="FZ521" s="3"/>
      <c r="GA521" s="34"/>
      <c r="GF521" s="5"/>
      <c r="GG521" s="5"/>
      <c r="GH521" s="3"/>
      <c r="GI521" s="34"/>
      <c r="GN521" s="5"/>
      <c r="GO521" s="5"/>
      <c r="GP521" s="3"/>
      <c r="GQ521" s="34"/>
      <c r="GV521" s="5"/>
      <c r="GW521" s="5"/>
      <c r="GX521" s="3"/>
      <c r="GY521" s="34"/>
      <c r="HD521" s="5"/>
      <c r="HE521" s="5"/>
      <c r="HF521" s="3"/>
      <c r="HG521" s="34"/>
      <c r="HL521" s="5"/>
      <c r="HM521" s="5"/>
      <c r="HN521" s="3"/>
      <c r="HO521" s="34"/>
      <c r="HT521" s="5"/>
      <c r="HU521" s="5"/>
      <c r="HV521" s="3"/>
      <c r="HW521" s="34"/>
      <c r="IB521" s="5"/>
      <c r="IC521" s="5"/>
      <c r="ID521" s="3"/>
      <c r="IE521" s="34"/>
      <c r="IJ521" s="5"/>
    </row>
    <row r="522" spans="6:244" s="1" customFormat="1" ht="13.5">
      <c r="F522" s="3"/>
      <c r="G522" s="34"/>
      <c r="L522" s="5"/>
      <c r="M522" s="5"/>
      <c r="N522" s="3"/>
      <c r="O522" s="34"/>
      <c r="T522" s="5"/>
      <c r="U522" s="5"/>
      <c r="V522" s="3"/>
      <c r="W522" s="34"/>
      <c r="AB522" s="5"/>
      <c r="AC522" s="5"/>
      <c r="AD522" s="3"/>
      <c r="AE522" s="34"/>
      <c r="AJ522" s="5"/>
      <c r="AK522" s="5"/>
      <c r="AL522" s="3"/>
      <c r="AM522" s="34"/>
      <c r="AR522" s="5"/>
      <c r="AS522" s="5"/>
      <c r="AT522" s="3"/>
      <c r="AU522" s="34"/>
      <c r="AZ522" s="5"/>
      <c r="BA522" s="5"/>
      <c r="BB522" s="3"/>
      <c r="BC522" s="34"/>
      <c r="BH522" s="5"/>
      <c r="BI522" s="5"/>
      <c r="BJ522" s="3"/>
      <c r="BK522" s="34"/>
      <c r="BP522" s="5"/>
      <c r="BQ522" s="5"/>
      <c r="BR522" s="3"/>
      <c r="BS522" s="34"/>
      <c r="BX522" s="5"/>
      <c r="BY522" s="5"/>
      <c r="BZ522" s="3"/>
      <c r="CA522" s="34"/>
      <c r="CF522" s="5"/>
      <c r="CH522" s="3"/>
      <c r="CI522" s="34"/>
      <c r="CN522" s="5"/>
      <c r="CO522" s="5"/>
      <c r="CP522" s="3"/>
      <c r="CQ522" s="34"/>
      <c r="CV522" s="5"/>
      <c r="CW522" s="5"/>
      <c r="CX522" s="3"/>
      <c r="CY522" s="34"/>
      <c r="DD522" s="5"/>
      <c r="DE522" s="5"/>
      <c r="DF522" s="3"/>
      <c r="DG522" s="34"/>
      <c r="DL522" s="5"/>
      <c r="DM522" s="5"/>
      <c r="DN522" s="3"/>
      <c r="DO522" s="34"/>
      <c r="DT522" s="5"/>
      <c r="DU522" s="5"/>
      <c r="DV522" s="3"/>
      <c r="DW522" s="34"/>
      <c r="EB522" s="5"/>
      <c r="EC522" s="5"/>
      <c r="ED522" s="3"/>
      <c r="EE522" s="34"/>
      <c r="EJ522" s="5"/>
      <c r="EK522" s="5"/>
      <c r="EL522" s="3"/>
      <c r="EM522" s="34"/>
      <c r="ER522" s="5"/>
      <c r="ES522" s="5"/>
      <c r="ET522" s="3"/>
      <c r="EU522" s="34"/>
      <c r="EZ522" s="5"/>
      <c r="FA522" s="5"/>
      <c r="FB522" s="3"/>
      <c r="FC522" s="34"/>
      <c r="FH522" s="5"/>
      <c r="FJ522" s="3"/>
      <c r="FK522" s="34"/>
      <c r="FP522" s="5"/>
      <c r="FQ522" s="5"/>
      <c r="FR522" s="3"/>
      <c r="FS522" s="34"/>
      <c r="FX522" s="5"/>
      <c r="FY522" s="5"/>
      <c r="FZ522" s="3"/>
      <c r="GA522" s="34"/>
      <c r="GF522" s="5"/>
      <c r="GG522" s="5"/>
      <c r="GH522" s="3"/>
      <c r="GI522" s="34"/>
      <c r="GN522" s="5"/>
      <c r="GO522" s="5"/>
      <c r="GP522" s="3"/>
      <c r="GQ522" s="34"/>
      <c r="GV522" s="5"/>
      <c r="GW522" s="5"/>
      <c r="GX522" s="3"/>
      <c r="GY522" s="34"/>
      <c r="HD522" s="5"/>
      <c r="HE522" s="5"/>
      <c r="HF522" s="3"/>
      <c r="HG522" s="34"/>
      <c r="HL522" s="5"/>
      <c r="HM522" s="5"/>
      <c r="HN522" s="3"/>
      <c r="HO522" s="34"/>
      <c r="HT522" s="5"/>
      <c r="HU522" s="5"/>
      <c r="HV522" s="3"/>
      <c r="HW522" s="34"/>
      <c r="IB522" s="5"/>
      <c r="IC522" s="5"/>
      <c r="ID522" s="3"/>
      <c r="IE522" s="34"/>
      <c r="IJ522" s="5"/>
    </row>
    <row r="523" spans="6:244" s="1" customFormat="1" ht="13.5">
      <c r="F523" s="3"/>
      <c r="G523" s="34"/>
      <c r="L523" s="5"/>
      <c r="M523" s="5"/>
      <c r="N523" s="3"/>
      <c r="O523" s="34"/>
      <c r="T523" s="5"/>
      <c r="U523" s="5"/>
      <c r="V523" s="3"/>
      <c r="W523" s="34"/>
      <c r="AB523" s="5"/>
      <c r="AC523" s="5"/>
      <c r="AD523" s="3"/>
      <c r="AE523" s="34"/>
      <c r="AJ523" s="5"/>
      <c r="AK523" s="5"/>
      <c r="AL523" s="3"/>
      <c r="AM523" s="34"/>
      <c r="AR523" s="5"/>
      <c r="AS523" s="5"/>
      <c r="AT523" s="3"/>
      <c r="AU523" s="34"/>
      <c r="AZ523" s="5"/>
      <c r="BA523" s="5"/>
      <c r="BB523" s="3"/>
      <c r="BC523" s="34"/>
      <c r="BH523" s="5"/>
      <c r="BI523" s="5"/>
      <c r="BJ523" s="3"/>
      <c r="BK523" s="34"/>
      <c r="BP523" s="5"/>
      <c r="BQ523" s="5"/>
      <c r="BR523" s="3"/>
      <c r="BS523" s="34"/>
      <c r="BX523" s="5"/>
      <c r="BY523" s="5"/>
      <c r="BZ523" s="3"/>
      <c r="CA523" s="34"/>
      <c r="CF523" s="5"/>
      <c r="CH523" s="3"/>
      <c r="CI523" s="34"/>
      <c r="CN523" s="5"/>
      <c r="CO523" s="5"/>
      <c r="CP523" s="3"/>
      <c r="CQ523" s="34"/>
      <c r="CV523" s="5"/>
      <c r="CW523" s="5"/>
      <c r="CX523" s="3"/>
      <c r="CY523" s="34"/>
      <c r="DD523" s="5"/>
      <c r="DE523" s="5"/>
      <c r="DF523" s="3"/>
      <c r="DG523" s="34"/>
      <c r="DL523" s="5"/>
      <c r="DM523" s="5"/>
      <c r="DN523" s="3"/>
      <c r="DO523" s="34"/>
      <c r="DT523" s="5"/>
      <c r="DU523" s="5"/>
      <c r="DV523" s="3"/>
      <c r="DW523" s="34"/>
      <c r="EB523" s="5"/>
      <c r="EC523" s="5"/>
      <c r="ED523" s="3"/>
      <c r="EE523" s="34"/>
      <c r="EJ523" s="5"/>
      <c r="EK523" s="5"/>
      <c r="EL523" s="3"/>
      <c r="EM523" s="34"/>
      <c r="ER523" s="5"/>
      <c r="ES523" s="5"/>
      <c r="ET523" s="3"/>
      <c r="EU523" s="34"/>
      <c r="EZ523" s="5"/>
      <c r="FA523" s="5"/>
      <c r="FB523" s="3"/>
      <c r="FC523" s="34"/>
      <c r="FH523" s="5"/>
      <c r="FJ523" s="3"/>
      <c r="FK523" s="34"/>
      <c r="FP523" s="5"/>
      <c r="FQ523" s="5"/>
      <c r="FR523" s="3"/>
      <c r="FS523" s="34"/>
      <c r="FX523" s="5"/>
      <c r="FY523" s="5"/>
      <c r="FZ523" s="3"/>
      <c r="GA523" s="34"/>
      <c r="GF523" s="5"/>
      <c r="GG523" s="5"/>
      <c r="GH523" s="3"/>
      <c r="GI523" s="34"/>
      <c r="GN523" s="5"/>
      <c r="GO523" s="5"/>
      <c r="GP523" s="3"/>
      <c r="GQ523" s="34"/>
      <c r="GV523" s="5"/>
      <c r="GW523" s="5"/>
      <c r="GX523" s="3"/>
      <c r="GY523" s="34"/>
      <c r="HD523" s="5"/>
      <c r="HE523" s="5"/>
      <c r="HF523" s="3"/>
      <c r="HG523" s="34"/>
      <c r="HL523" s="5"/>
      <c r="HM523" s="5"/>
      <c r="HN523" s="3"/>
      <c r="HO523" s="34"/>
      <c r="HT523" s="5"/>
      <c r="HU523" s="5"/>
      <c r="HV523" s="3"/>
      <c r="HW523" s="34"/>
      <c r="IB523" s="5"/>
      <c r="IC523" s="5"/>
      <c r="ID523" s="3"/>
      <c r="IE523" s="34"/>
      <c r="IJ523" s="5"/>
    </row>
    <row r="524" spans="6:244" s="1" customFormat="1" ht="13.5">
      <c r="F524" s="3"/>
      <c r="G524" s="34"/>
      <c r="L524" s="5"/>
      <c r="M524" s="5"/>
      <c r="N524" s="3"/>
      <c r="O524" s="34"/>
      <c r="T524" s="5"/>
      <c r="U524" s="5"/>
      <c r="V524" s="3"/>
      <c r="W524" s="34"/>
      <c r="AB524" s="5"/>
      <c r="AC524" s="5"/>
      <c r="AD524" s="3"/>
      <c r="AE524" s="34"/>
      <c r="AJ524" s="5"/>
      <c r="AK524" s="5"/>
      <c r="AL524" s="3"/>
      <c r="AM524" s="34"/>
      <c r="AR524" s="5"/>
      <c r="AS524" s="5"/>
      <c r="AT524" s="3"/>
      <c r="AU524" s="34"/>
      <c r="AZ524" s="5"/>
      <c r="BA524" s="5"/>
      <c r="BB524" s="3"/>
      <c r="BC524" s="34"/>
      <c r="BH524" s="5"/>
      <c r="BI524" s="5"/>
      <c r="BJ524" s="3"/>
      <c r="BK524" s="34"/>
      <c r="BP524" s="5"/>
      <c r="BQ524" s="5"/>
      <c r="BR524" s="3"/>
      <c r="BS524" s="34"/>
      <c r="BX524" s="5"/>
      <c r="BY524" s="5"/>
      <c r="BZ524" s="3"/>
      <c r="CA524" s="34"/>
      <c r="CF524" s="5"/>
      <c r="CH524" s="3"/>
      <c r="CI524" s="34"/>
      <c r="CN524" s="5"/>
      <c r="CO524" s="5"/>
      <c r="CP524" s="3"/>
      <c r="CQ524" s="34"/>
      <c r="CV524" s="5"/>
      <c r="CW524" s="5"/>
      <c r="CX524" s="3"/>
      <c r="CY524" s="34"/>
      <c r="DD524" s="5"/>
      <c r="DE524" s="5"/>
      <c r="DF524" s="3"/>
      <c r="DG524" s="34"/>
      <c r="DL524" s="5"/>
      <c r="DM524" s="5"/>
      <c r="DN524" s="3"/>
      <c r="DO524" s="34"/>
      <c r="DT524" s="5"/>
      <c r="DU524" s="5"/>
      <c r="DV524" s="3"/>
      <c r="DW524" s="34"/>
      <c r="EB524" s="5"/>
      <c r="EC524" s="5"/>
      <c r="ED524" s="3"/>
      <c r="EE524" s="34"/>
      <c r="EJ524" s="5"/>
      <c r="EK524" s="5"/>
      <c r="EL524" s="3"/>
      <c r="EM524" s="34"/>
      <c r="ER524" s="5"/>
      <c r="ES524" s="5"/>
      <c r="ET524" s="3"/>
      <c r="EU524" s="34"/>
      <c r="EZ524" s="5"/>
      <c r="FA524" s="5"/>
      <c r="FB524" s="3"/>
      <c r="FC524" s="34"/>
      <c r="FH524" s="5"/>
      <c r="FJ524" s="3"/>
      <c r="FK524" s="34"/>
      <c r="FP524" s="5"/>
      <c r="FQ524" s="5"/>
      <c r="FR524" s="3"/>
      <c r="FS524" s="34"/>
      <c r="FX524" s="5"/>
      <c r="FY524" s="5"/>
      <c r="FZ524" s="3"/>
      <c r="GA524" s="34"/>
      <c r="GF524" s="5"/>
      <c r="GG524" s="5"/>
      <c r="GH524" s="3"/>
      <c r="GI524" s="34"/>
      <c r="GN524" s="5"/>
      <c r="GO524" s="5"/>
      <c r="GP524" s="3"/>
      <c r="GQ524" s="34"/>
      <c r="GV524" s="5"/>
      <c r="GW524" s="5"/>
      <c r="GX524" s="3"/>
      <c r="GY524" s="34"/>
      <c r="HD524" s="5"/>
      <c r="HE524" s="5"/>
      <c r="HF524" s="3"/>
      <c r="HG524" s="34"/>
      <c r="HL524" s="5"/>
      <c r="HM524" s="5"/>
      <c r="HN524" s="3"/>
      <c r="HO524" s="34"/>
      <c r="HT524" s="5"/>
      <c r="HU524" s="5"/>
      <c r="HV524" s="3"/>
      <c r="HW524" s="34"/>
      <c r="IB524" s="5"/>
      <c r="IC524" s="5"/>
      <c r="ID524" s="3"/>
      <c r="IE524" s="34"/>
      <c r="IJ524" s="5"/>
    </row>
    <row r="525" spans="6:244" s="1" customFormat="1" ht="13.5">
      <c r="F525" s="3"/>
      <c r="G525" s="34"/>
      <c r="L525" s="5"/>
      <c r="M525" s="5"/>
      <c r="N525" s="3"/>
      <c r="O525" s="34"/>
      <c r="T525" s="5"/>
      <c r="U525" s="5"/>
      <c r="V525" s="3"/>
      <c r="W525" s="34"/>
      <c r="AB525" s="5"/>
      <c r="AC525" s="5"/>
      <c r="AD525" s="3"/>
      <c r="AE525" s="34"/>
      <c r="AJ525" s="5"/>
      <c r="AK525" s="5"/>
      <c r="AL525" s="3"/>
      <c r="AM525" s="34"/>
      <c r="AR525" s="5"/>
      <c r="AS525" s="5"/>
      <c r="AT525" s="3"/>
      <c r="AU525" s="34"/>
      <c r="AZ525" s="5"/>
      <c r="BA525" s="5"/>
      <c r="BB525" s="3"/>
      <c r="BC525" s="34"/>
      <c r="BH525" s="5"/>
      <c r="BI525" s="5"/>
      <c r="BJ525" s="3"/>
      <c r="BK525" s="34"/>
      <c r="BP525" s="5"/>
      <c r="BQ525" s="5"/>
      <c r="BR525" s="3"/>
      <c r="BS525" s="34"/>
      <c r="BX525" s="5"/>
      <c r="BY525" s="5"/>
      <c r="BZ525" s="3"/>
      <c r="CA525" s="34"/>
      <c r="CF525" s="5"/>
      <c r="CH525" s="3"/>
      <c r="CI525" s="34"/>
      <c r="CN525" s="5"/>
      <c r="CO525" s="5"/>
      <c r="CP525" s="3"/>
      <c r="CQ525" s="34"/>
      <c r="CV525" s="5"/>
      <c r="CW525" s="5"/>
      <c r="CX525" s="3"/>
      <c r="CY525" s="34"/>
      <c r="DD525" s="5"/>
      <c r="DE525" s="5"/>
      <c r="DF525" s="3"/>
      <c r="DG525" s="34"/>
      <c r="DL525" s="5"/>
      <c r="DM525" s="5"/>
      <c r="DN525" s="3"/>
      <c r="DO525" s="34"/>
      <c r="DT525" s="5"/>
      <c r="DU525" s="5"/>
      <c r="DV525" s="3"/>
      <c r="DW525" s="34"/>
      <c r="EB525" s="5"/>
      <c r="EC525" s="5"/>
      <c r="ED525" s="3"/>
      <c r="EE525" s="34"/>
      <c r="EJ525" s="5"/>
      <c r="EK525" s="5"/>
      <c r="EL525" s="3"/>
      <c r="EM525" s="34"/>
      <c r="ER525" s="5"/>
      <c r="ES525" s="5"/>
      <c r="ET525" s="3"/>
      <c r="EU525" s="34"/>
      <c r="EZ525" s="5"/>
      <c r="FA525" s="5"/>
      <c r="FB525" s="3"/>
      <c r="FC525" s="34"/>
      <c r="FH525" s="5"/>
      <c r="FJ525" s="3"/>
      <c r="FK525" s="34"/>
      <c r="FP525" s="5"/>
      <c r="FQ525" s="5"/>
      <c r="FR525" s="3"/>
      <c r="FS525" s="34"/>
      <c r="FX525" s="5"/>
      <c r="FY525" s="5"/>
      <c r="FZ525" s="3"/>
      <c r="GA525" s="34"/>
      <c r="GF525" s="5"/>
      <c r="GG525" s="5"/>
      <c r="GH525" s="3"/>
      <c r="GI525" s="34"/>
      <c r="GN525" s="5"/>
      <c r="GO525" s="5"/>
      <c r="GP525" s="3"/>
      <c r="GQ525" s="34"/>
      <c r="GV525" s="5"/>
      <c r="GW525" s="5"/>
      <c r="GX525" s="3"/>
      <c r="GY525" s="34"/>
      <c r="HD525" s="5"/>
      <c r="HE525" s="5"/>
      <c r="HF525" s="3"/>
      <c r="HG525" s="34"/>
      <c r="HL525" s="5"/>
      <c r="HM525" s="5"/>
      <c r="HN525" s="3"/>
      <c r="HO525" s="34"/>
      <c r="HT525" s="5"/>
      <c r="HU525" s="5"/>
      <c r="HV525" s="3"/>
      <c r="HW525" s="34"/>
      <c r="IB525" s="5"/>
      <c r="IC525" s="5"/>
      <c r="ID525" s="3"/>
      <c r="IE525" s="34"/>
      <c r="IJ525" s="5"/>
    </row>
    <row r="526" spans="6:244" s="1" customFormat="1" ht="13.5">
      <c r="F526" s="3"/>
      <c r="G526" s="34"/>
      <c r="L526" s="5"/>
      <c r="M526" s="5"/>
      <c r="N526" s="3"/>
      <c r="O526" s="34"/>
      <c r="T526" s="5"/>
      <c r="U526" s="5"/>
      <c r="V526" s="3"/>
      <c r="W526" s="34"/>
      <c r="AB526" s="5"/>
      <c r="AC526" s="5"/>
      <c r="AD526" s="3"/>
      <c r="AE526" s="34"/>
      <c r="AJ526" s="5"/>
      <c r="AK526" s="5"/>
      <c r="AL526" s="3"/>
      <c r="AM526" s="34"/>
      <c r="AR526" s="5"/>
      <c r="AS526" s="5"/>
      <c r="AT526" s="3"/>
      <c r="AU526" s="34"/>
      <c r="AZ526" s="5"/>
      <c r="BA526" s="5"/>
      <c r="BB526" s="3"/>
      <c r="BC526" s="34"/>
      <c r="BH526" s="5"/>
      <c r="BI526" s="5"/>
      <c r="BJ526" s="3"/>
      <c r="BK526" s="34"/>
      <c r="BP526" s="5"/>
      <c r="BQ526" s="5"/>
      <c r="BR526" s="3"/>
      <c r="BS526" s="34"/>
      <c r="BX526" s="5"/>
      <c r="BY526" s="5"/>
      <c r="BZ526" s="3"/>
      <c r="CA526" s="34"/>
      <c r="CF526" s="5"/>
      <c r="CH526" s="3"/>
      <c r="CI526" s="34"/>
      <c r="CN526" s="5"/>
      <c r="CO526" s="5"/>
      <c r="CP526" s="3"/>
      <c r="CQ526" s="34"/>
      <c r="CV526" s="5"/>
      <c r="CW526" s="5"/>
      <c r="CX526" s="3"/>
      <c r="CY526" s="34"/>
      <c r="DD526" s="5"/>
      <c r="DE526" s="5"/>
      <c r="DF526" s="3"/>
      <c r="DG526" s="34"/>
      <c r="DL526" s="5"/>
      <c r="DM526" s="5"/>
      <c r="DN526" s="3"/>
      <c r="DO526" s="34"/>
      <c r="DT526" s="5"/>
      <c r="DU526" s="5"/>
      <c r="DV526" s="3"/>
      <c r="DW526" s="34"/>
      <c r="EB526" s="5"/>
      <c r="EC526" s="5"/>
      <c r="ED526" s="3"/>
      <c r="EE526" s="34"/>
      <c r="EJ526" s="5"/>
      <c r="EK526" s="5"/>
      <c r="EL526" s="3"/>
      <c r="EM526" s="34"/>
      <c r="ER526" s="5"/>
      <c r="ES526" s="5"/>
      <c r="ET526" s="3"/>
      <c r="EU526" s="34"/>
      <c r="EZ526" s="5"/>
      <c r="FA526" s="5"/>
      <c r="FB526" s="3"/>
      <c r="FC526" s="34"/>
      <c r="FH526" s="5"/>
      <c r="FJ526" s="3"/>
      <c r="FK526" s="34"/>
      <c r="FP526" s="5"/>
      <c r="FQ526" s="5"/>
      <c r="FR526" s="3"/>
      <c r="FS526" s="34"/>
      <c r="FX526" s="5"/>
      <c r="FY526" s="5"/>
      <c r="FZ526" s="3"/>
      <c r="GA526" s="34"/>
      <c r="GF526" s="5"/>
      <c r="GG526" s="5"/>
      <c r="GH526" s="3"/>
      <c r="GI526" s="34"/>
      <c r="GN526" s="5"/>
      <c r="GO526" s="5"/>
      <c r="GP526" s="3"/>
      <c r="GQ526" s="34"/>
      <c r="GV526" s="5"/>
      <c r="GW526" s="5"/>
      <c r="GX526" s="3"/>
      <c r="GY526" s="34"/>
      <c r="HD526" s="5"/>
      <c r="HE526" s="5"/>
      <c r="HF526" s="3"/>
      <c r="HG526" s="34"/>
      <c r="HL526" s="5"/>
      <c r="HM526" s="5"/>
      <c r="HN526" s="3"/>
      <c r="HO526" s="34"/>
      <c r="HT526" s="5"/>
      <c r="HU526" s="5"/>
      <c r="HV526" s="3"/>
      <c r="HW526" s="34"/>
      <c r="IB526" s="5"/>
      <c r="IC526" s="5"/>
      <c r="ID526" s="3"/>
      <c r="IE526" s="34"/>
      <c r="IJ526" s="5"/>
    </row>
    <row r="527" spans="6:244" s="1" customFormat="1" ht="13.5">
      <c r="F527" s="3"/>
      <c r="G527" s="34"/>
      <c r="L527" s="5"/>
      <c r="M527" s="5"/>
      <c r="N527" s="3"/>
      <c r="O527" s="34"/>
      <c r="T527" s="5"/>
      <c r="U527" s="5"/>
      <c r="V527" s="3"/>
      <c r="W527" s="34"/>
      <c r="AB527" s="5"/>
      <c r="AC527" s="5"/>
      <c r="AD527" s="3"/>
      <c r="AE527" s="34"/>
      <c r="AJ527" s="5"/>
      <c r="AK527" s="5"/>
      <c r="AL527" s="3"/>
      <c r="AM527" s="34"/>
      <c r="AR527" s="5"/>
      <c r="AS527" s="5"/>
      <c r="AT527" s="3"/>
      <c r="AU527" s="34"/>
      <c r="AZ527" s="5"/>
      <c r="BA527" s="5"/>
      <c r="BB527" s="3"/>
      <c r="BC527" s="34"/>
      <c r="BH527" s="5"/>
      <c r="BI527" s="5"/>
      <c r="BJ527" s="3"/>
      <c r="BK527" s="34"/>
      <c r="BP527" s="5"/>
      <c r="BQ527" s="5"/>
      <c r="BR527" s="3"/>
      <c r="BS527" s="34"/>
      <c r="BX527" s="5"/>
      <c r="BY527" s="5"/>
      <c r="BZ527" s="3"/>
      <c r="CA527" s="34"/>
      <c r="CF527" s="5"/>
      <c r="CH527" s="3"/>
      <c r="CI527" s="34"/>
      <c r="CN527" s="5"/>
      <c r="CO527" s="5"/>
      <c r="CP527" s="3"/>
      <c r="CQ527" s="34"/>
      <c r="CV527" s="5"/>
      <c r="CW527" s="5"/>
      <c r="CX527" s="3"/>
      <c r="CY527" s="34"/>
      <c r="DD527" s="5"/>
      <c r="DE527" s="5"/>
      <c r="DF527" s="3"/>
      <c r="DG527" s="34"/>
      <c r="DL527" s="5"/>
      <c r="DM527" s="5"/>
      <c r="DN527" s="3"/>
      <c r="DO527" s="34"/>
      <c r="DT527" s="5"/>
      <c r="DU527" s="5"/>
      <c r="DV527" s="3"/>
      <c r="DW527" s="34"/>
      <c r="EB527" s="5"/>
      <c r="EC527" s="5"/>
      <c r="ED527" s="3"/>
      <c r="EE527" s="34"/>
      <c r="EJ527" s="5"/>
      <c r="EK527" s="5"/>
      <c r="EL527" s="3"/>
      <c r="EM527" s="34"/>
      <c r="ER527" s="5"/>
      <c r="ES527" s="5"/>
      <c r="ET527" s="3"/>
      <c r="EU527" s="34"/>
      <c r="EZ527" s="5"/>
      <c r="FA527" s="5"/>
      <c r="FB527" s="3"/>
      <c r="FC527" s="34"/>
      <c r="FH527" s="5"/>
      <c r="FJ527" s="3"/>
      <c r="FK527" s="34"/>
      <c r="FP527" s="5"/>
      <c r="FQ527" s="5"/>
      <c r="FR527" s="3"/>
      <c r="FS527" s="34"/>
      <c r="FX527" s="5"/>
      <c r="FY527" s="5"/>
      <c r="FZ527" s="3"/>
      <c r="GA527" s="34"/>
      <c r="GF527" s="5"/>
      <c r="GG527" s="5"/>
      <c r="GH527" s="3"/>
      <c r="GI527" s="34"/>
      <c r="GN527" s="5"/>
      <c r="GO527" s="5"/>
      <c r="GP527" s="3"/>
      <c r="GQ527" s="34"/>
      <c r="GV527" s="5"/>
      <c r="GW527" s="5"/>
      <c r="GX527" s="3"/>
      <c r="GY527" s="34"/>
      <c r="HD527" s="5"/>
      <c r="HE527" s="5"/>
      <c r="HF527" s="3"/>
      <c r="HG527" s="34"/>
      <c r="HL527" s="5"/>
      <c r="HM527" s="5"/>
      <c r="HN527" s="3"/>
      <c r="HO527" s="34"/>
      <c r="HT527" s="5"/>
      <c r="HU527" s="5"/>
      <c r="HV527" s="3"/>
      <c r="HW527" s="34"/>
      <c r="IB527" s="5"/>
      <c r="IC527" s="5"/>
      <c r="ID527" s="3"/>
      <c r="IE527" s="34"/>
      <c r="IJ527" s="5"/>
    </row>
    <row r="528" spans="6:244" s="1" customFormat="1" ht="13.5">
      <c r="F528" s="3"/>
      <c r="G528" s="34"/>
      <c r="L528" s="5"/>
      <c r="M528" s="5"/>
      <c r="N528" s="3"/>
      <c r="O528" s="34"/>
      <c r="T528" s="5"/>
      <c r="U528" s="5"/>
      <c r="V528" s="3"/>
      <c r="W528" s="34"/>
      <c r="AB528" s="5"/>
      <c r="AC528" s="5"/>
      <c r="AD528" s="3"/>
      <c r="AE528" s="34"/>
      <c r="AJ528" s="5"/>
      <c r="AK528" s="5"/>
      <c r="AL528" s="3"/>
      <c r="AM528" s="34"/>
      <c r="AR528" s="5"/>
      <c r="AS528" s="5"/>
      <c r="AT528" s="3"/>
      <c r="AU528" s="34"/>
      <c r="AZ528" s="5"/>
      <c r="BA528" s="5"/>
      <c r="BB528" s="3"/>
      <c r="BC528" s="34"/>
      <c r="BH528" s="5"/>
      <c r="BI528" s="5"/>
      <c r="BJ528" s="3"/>
      <c r="BK528" s="34"/>
      <c r="BP528" s="5"/>
      <c r="BQ528" s="5"/>
      <c r="BR528" s="3"/>
      <c r="BS528" s="34"/>
      <c r="BX528" s="5"/>
      <c r="BY528" s="5"/>
      <c r="BZ528" s="3"/>
      <c r="CA528" s="34"/>
      <c r="CF528" s="5"/>
      <c r="CH528" s="3"/>
      <c r="CI528" s="34"/>
      <c r="CN528" s="5"/>
      <c r="CO528" s="5"/>
      <c r="CP528" s="3"/>
      <c r="CQ528" s="34"/>
      <c r="CV528" s="5"/>
      <c r="CW528" s="5"/>
      <c r="CX528" s="3"/>
      <c r="CY528" s="34"/>
      <c r="DD528" s="5"/>
      <c r="DE528" s="5"/>
      <c r="DF528" s="3"/>
      <c r="DG528" s="34"/>
      <c r="DL528" s="5"/>
      <c r="DM528" s="5"/>
      <c r="DN528" s="3"/>
      <c r="DO528" s="34"/>
      <c r="DT528" s="5"/>
      <c r="DU528" s="5"/>
      <c r="DV528" s="3"/>
      <c r="DW528" s="34"/>
      <c r="EB528" s="5"/>
      <c r="EC528" s="5"/>
      <c r="ED528" s="3"/>
      <c r="EE528" s="34"/>
      <c r="EJ528" s="5"/>
      <c r="EK528" s="5"/>
      <c r="EL528" s="3"/>
      <c r="EM528" s="34"/>
      <c r="ER528" s="5"/>
      <c r="ES528" s="5"/>
      <c r="ET528" s="3"/>
      <c r="EU528" s="34"/>
      <c r="EZ528" s="5"/>
      <c r="FA528" s="5"/>
      <c r="FB528" s="3"/>
      <c r="FC528" s="34"/>
      <c r="FH528" s="5"/>
      <c r="FJ528" s="3"/>
      <c r="FK528" s="34"/>
      <c r="FP528" s="5"/>
      <c r="FQ528" s="5"/>
      <c r="FR528" s="3"/>
      <c r="FS528" s="34"/>
      <c r="FX528" s="5"/>
      <c r="FY528" s="5"/>
      <c r="FZ528" s="3"/>
      <c r="GA528" s="34"/>
      <c r="GF528" s="5"/>
      <c r="GG528" s="5"/>
      <c r="GH528" s="3"/>
      <c r="GI528" s="34"/>
      <c r="GN528" s="5"/>
      <c r="GO528" s="5"/>
      <c r="GP528" s="3"/>
      <c r="GQ528" s="34"/>
      <c r="GV528" s="5"/>
      <c r="GW528" s="5"/>
      <c r="GX528" s="3"/>
      <c r="GY528" s="34"/>
      <c r="HD528" s="5"/>
      <c r="HE528" s="5"/>
      <c r="HF528" s="3"/>
      <c r="HG528" s="34"/>
      <c r="HL528" s="5"/>
      <c r="HM528" s="5"/>
      <c r="HN528" s="3"/>
      <c r="HO528" s="34"/>
      <c r="HT528" s="5"/>
      <c r="HU528" s="5"/>
      <c r="HV528" s="3"/>
      <c r="HW528" s="34"/>
      <c r="IB528" s="5"/>
      <c r="IC528" s="5"/>
      <c r="ID528" s="3"/>
      <c r="IE528" s="34"/>
      <c r="IJ528" s="5"/>
    </row>
    <row r="529" spans="6:244" s="1" customFormat="1" ht="13.5">
      <c r="F529" s="3"/>
      <c r="G529" s="34"/>
      <c r="L529" s="5"/>
      <c r="M529" s="5"/>
      <c r="N529" s="3"/>
      <c r="O529" s="34"/>
      <c r="T529" s="5"/>
      <c r="U529" s="5"/>
      <c r="V529" s="3"/>
      <c r="W529" s="34"/>
      <c r="AB529" s="5"/>
      <c r="AC529" s="5"/>
      <c r="AD529" s="3"/>
      <c r="AE529" s="34"/>
      <c r="AJ529" s="5"/>
      <c r="AK529" s="5"/>
      <c r="AL529" s="3"/>
      <c r="AM529" s="34"/>
      <c r="AR529" s="5"/>
      <c r="AS529" s="5"/>
      <c r="AT529" s="3"/>
      <c r="AU529" s="34"/>
      <c r="AZ529" s="5"/>
      <c r="BA529" s="5"/>
      <c r="BB529" s="3"/>
      <c r="BC529" s="34"/>
      <c r="BH529" s="5"/>
      <c r="BI529" s="5"/>
      <c r="BJ529" s="3"/>
      <c r="BK529" s="34"/>
      <c r="BP529" s="5"/>
      <c r="BQ529" s="5"/>
      <c r="BR529" s="3"/>
      <c r="BS529" s="34"/>
      <c r="BX529" s="5"/>
      <c r="BY529" s="5"/>
      <c r="BZ529" s="3"/>
      <c r="CA529" s="34"/>
      <c r="CF529" s="5"/>
      <c r="CH529" s="3"/>
      <c r="CI529" s="34"/>
      <c r="CN529" s="5"/>
      <c r="CO529" s="5"/>
      <c r="CP529" s="3"/>
      <c r="CQ529" s="34"/>
      <c r="CV529" s="5"/>
      <c r="CW529" s="5"/>
      <c r="CX529" s="3"/>
      <c r="CY529" s="34"/>
      <c r="DD529" s="5"/>
      <c r="DE529" s="5"/>
      <c r="DF529" s="3"/>
      <c r="DG529" s="34"/>
      <c r="DL529" s="5"/>
      <c r="DM529" s="5"/>
      <c r="DN529" s="3"/>
      <c r="DO529" s="34"/>
      <c r="DT529" s="5"/>
      <c r="DU529" s="5"/>
      <c r="DV529" s="3"/>
      <c r="DW529" s="34"/>
      <c r="EB529" s="5"/>
      <c r="EC529" s="5"/>
      <c r="ED529" s="3"/>
      <c r="EE529" s="34"/>
      <c r="EJ529" s="5"/>
      <c r="EK529" s="5"/>
      <c r="EL529" s="3"/>
      <c r="EM529" s="34"/>
      <c r="ER529" s="5"/>
      <c r="ES529" s="5"/>
      <c r="ET529" s="3"/>
      <c r="EU529" s="34"/>
      <c r="EZ529" s="5"/>
      <c r="FA529" s="5"/>
      <c r="FB529" s="3"/>
      <c r="FC529" s="34"/>
      <c r="FH529" s="5"/>
      <c r="FJ529" s="3"/>
      <c r="FK529" s="34"/>
      <c r="FP529" s="5"/>
      <c r="FQ529" s="5"/>
      <c r="FR529" s="3"/>
      <c r="FS529" s="34"/>
      <c r="FX529" s="5"/>
      <c r="FY529" s="5"/>
      <c r="FZ529" s="3"/>
      <c r="GA529" s="34"/>
      <c r="GF529" s="5"/>
      <c r="GG529" s="5"/>
      <c r="GH529" s="3"/>
      <c r="GI529" s="34"/>
      <c r="GN529" s="5"/>
      <c r="GO529" s="5"/>
      <c r="GP529" s="3"/>
      <c r="GQ529" s="34"/>
      <c r="GV529" s="5"/>
      <c r="GW529" s="5"/>
      <c r="GX529" s="3"/>
      <c r="GY529" s="34"/>
      <c r="HD529" s="5"/>
      <c r="HE529" s="5"/>
      <c r="HF529" s="3"/>
      <c r="HG529" s="34"/>
      <c r="HL529" s="5"/>
      <c r="HM529" s="5"/>
      <c r="HN529" s="3"/>
      <c r="HO529" s="34"/>
      <c r="HT529" s="5"/>
      <c r="HU529" s="5"/>
      <c r="HV529" s="3"/>
      <c r="HW529" s="34"/>
      <c r="IB529" s="5"/>
      <c r="IC529" s="5"/>
      <c r="ID529" s="3"/>
      <c r="IE529" s="34"/>
      <c r="IJ529" s="5"/>
    </row>
    <row r="530" spans="6:244" s="1" customFormat="1" ht="13.5">
      <c r="F530" s="3"/>
      <c r="G530" s="34"/>
      <c r="L530" s="5"/>
      <c r="M530" s="5"/>
      <c r="N530" s="3"/>
      <c r="O530" s="34"/>
      <c r="T530" s="5"/>
      <c r="U530" s="5"/>
      <c r="V530" s="3"/>
      <c r="W530" s="34"/>
      <c r="AB530" s="5"/>
      <c r="AC530" s="5"/>
      <c r="AD530" s="3"/>
      <c r="AE530" s="34"/>
      <c r="AJ530" s="5"/>
      <c r="AK530" s="5"/>
      <c r="AL530" s="3"/>
      <c r="AM530" s="34"/>
      <c r="AR530" s="5"/>
      <c r="AS530" s="5"/>
      <c r="AT530" s="3"/>
      <c r="AU530" s="34"/>
      <c r="AZ530" s="5"/>
      <c r="BA530" s="5"/>
      <c r="BB530" s="3"/>
      <c r="BC530" s="34"/>
      <c r="BH530" s="5"/>
      <c r="BI530" s="5"/>
      <c r="BJ530" s="3"/>
      <c r="BK530" s="34"/>
      <c r="BP530" s="5"/>
      <c r="BQ530" s="5"/>
      <c r="BR530" s="3"/>
      <c r="BS530" s="34"/>
      <c r="BX530" s="5"/>
      <c r="BY530" s="5"/>
      <c r="BZ530" s="3"/>
      <c r="CA530" s="34"/>
      <c r="CF530" s="5"/>
      <c r="CH530" s="3"/>
      <c r="CI530" s="34"/>
      <c r="CN530" s="5"/>
      <c r="CO530" s="5"/>
      <c r="CP530" s="3"/>
      <c r="CQ530" s="34"/>
      <c r="CV530" s="5"/>
      <c r="CW530" s="5"/>
      <c r="CX530" s="3"/>
      <c r="CY530" s="34"/>
      <c r="DD530" s="5"/>
      <c r="DE530" s="5"/>
      <c r="DF530" s="3"/>
      <c r="DG530" s="34"/>
      <c r="DL530" s="5"/>
      <c r="DM530" s="5"/>
      <c r="DN530" s="3"/>
      <c r="DO530" s="34"/>
      <c r="DT530" s="5"/>
      <c r="DU530" s="5"/>
      <c r="DV530" s="3"/>
      <c r="DW530" s="34"/>
      <c r="EB530" s="5"/>
      <c r="EC530" s="5"/>
      <c r="ED530" s="3"/>
      <c r="EE530" s="34"/>
      <c r="EJ530" s="5"/>
      <c r="EK530" s="5"/>
      <c r="EL530" s="3"/>
      <c r="EM530" s="34"/>
      <c r="ER530" s="5"/>
      <c r="ES530" s="5"/>
      <c r="ET530" s="3"/>
      <c r="EU530" s="34"/>
      <c r="EZ530" s="5"/>
      <c r="FA530" s="5"/>
      <c r="FB530" s="3"/>
      <c r="FC530" s="34"/>
      <c r="FH530" s="5"/>
      <c r="FJ530" s="3"/>
      <c r="FK530" s="34"/>
      <c r="FP530" s="5"/>
      <c r="FQ530" s="5"/>
      <c r="FR530" s="3"/>
      <c r="FS530" s="34"/>
      <c r="FX530" s="5"/>
      <c r="FY530" s="5"/>
      <c r="FZ530" s="3"/>
      <c r="GA530" s="34"/>
      <c r="GF530" s="5"/>
      <c r="GG530" s="5"/>
      <c r="GH530" s="3"/>
      <c r="GI530" s="34"/>
      <c r="GN530" s="5"/>
      <c r="GO530" s="5"/>
      <c r="GP530" s="3"/>
      <c r="GQ530" s="34"/>
      <c r="GV530" s="5"/>
      <c r="GW530" s="5"/>
      <c r="GX530" s="3"/>
      <c r="GY530" s="34"/>
      <c r="HD530" s="5"/>
      <c r="HE530" s="5"/>
      <c r="HF530" s="3"/>
      <c r="HG530" s="34"/>
      <c r="HL530" s="5"/>
      <c r="HM530" s="5"/>
      <c r="HN530" s="3"/>
      <c r="HO530" s="34"/>
      <c r="HT530" s="5"/>
      <c r="HU530" s="5"/>
      <c r="HV530" s="3"/>
      <c r="HW530" s="34"/>
      <c r="IB530" s="5"/>
      <c r="IC530" s="5"/>
      <c r="ID530" s="3"/>
      <c r="IE530" s="34"/>
      <c r="IJ530" s="5"/>
    </row>
    <row r="531" spans="6:244" s="1" customFormat="1" ht="13.5">
      <c r="F531" s="3"/>
      <c r="G531" s="34"/>
      <c r="L531" s="5"/>
      <c r="M531" s="5"/>
      <c r="N531" s="3"/>
      <c r="O531" s="34"/>
      <c r="T531" s="5"/>
      <c r="U531" s="5"/>
      <c r="V531" s="3"/>
      <c r="W531" s="34"/>
      <c r="AB531" s="5"/>
      <c r="AC531" s="5"/>
      <c r="AD531" s="3"/>
      <c r="AE531" s="34"/>
      <c r="AJ531" s="5"/>
      <c r="AK531" s="5"/>
      <c r="AL531" s="3"/>
      <c r="AM531" s="34"/>
      <c r="AR531" s="5"/>
      <c r="AS531" s="5"/>
      <c r="AT531" s="3"/>
      <c r="AU531" s="34"/>
      <c r="AZ531" s="5"/>
      <c r="BA531" s="5"/>
      <c r="BB531" s="3"/>
      <c r="BC531" s="34"/>
      <c r="BH531" s="5"/>
      <c r="BI531" s="5"/>
      <c r="BJ531" s="3"/>
      <c r="BK531" s="34"/>
      <c r="BP531" s="5"/>
      <c r="BQ531" s="5"/>
      <c r="BR531" s="3"/>
      <c r="BS531" s="34"/>
      <c r="BX531" s="5"/>
      <c r="BY531" s="5"/>
      <c r="BZ531" s="3"/>
      <c r="CA531" s="34"/>
      <c r="CF531" s="5"/>
      <c r="CH531" s="3"/>
      <c r="CI531" s="34"/>
      <c r="CN531" s="5"/>
      <c r="CO531" s="5"/>
      <c r="CP531" s="3"/>
      <c r="CQ531" s="34"/>
      <c r="CV531" s="5"/>
      <c r="CW531" s="5"/>
      <c r="CX531" s="3"/>
      <c r="CY531" s="34"/>
      <c r="DD531" s="5"/>
      <c r="DE531" s="5"/>
      <c r="DF531" s="3"/>
      <c r="DG531" s="34"/>
      <c r="DL531" s="5"/>
      <c r="DM531" s="5"/>
      <c r="DN531" s="3"/>
      <c r="DO531" s="34"/>
      <c r="DT531" s="5"/>
      <c r="DU531" s="5"/>
      <c r="DV531" s="3"/>
      <c r="DW531" s="34"/>
      <c r="EB531" s="5"/>
      <c r="EC531" s="5"/>
      <c r="ED531" s="3"/>
      <c r="EE531" s="34"/>
      <c r="EJ531" s="5"/>
      <c r="EK531" s="5"/>
      <c r="EL531" s="3"/>
      <c r="EM531" s="34"/>
      <c r="ER531" s="5"/>
      <c r="ES531" s="5"/>
      <c r="ET531" s="3"/>
      <c r="EU531" s="34"/>
      <c r="EZ531" s="5"/>
      <c r="FA531" s="5"/>
      <c r="FB531" s="3"/>
      <c r="FC531" s="34"/>
      <c r="FH531" s="5"/>
      <c r="FJ531" s="3"/>
      <c r="FK531" s="34"/>
      <c r="FP531" s="5"/>
      <c r="FQ531" s="5"/>
      <c r="FR531" s="3"/>
      <c r="FS531" s="34"/>
      <c r="FX531" s="5"/>
      <c r="FY531" s="5"/>
      <c r="FZ531" s="3"/>
      <c r="GA531" s="34"/>
      <c r="GF531" s="5"/>
      <c r="GG531" s="5"/>
      <c r="GH531" s="3"/>
      <c r="GI531" s="34"/>
      <c r="GN531" s="5"/>
      <c r="GO531" s="5"/>
      <c r="GP531" s="3"/>
      <c r="GQ531" s="34"/>
      <c r="GV531" s="5"/>
      <c r="GW531" s="5"/>
      <c r="GX531" s="3"/>
      <c r="GY531" s="34"/>
      <c r="HD531" s="5"/>
      <c r="HE531" s="5"/>
      <c r="HF531" s="3"/>
      <c r="HG531" s="34"/>
      <c r="HL531" s="5"/>
      <c r="HM531" s="5"/>
      <c r="HN531" s="3"/>
      <c r="HO531" s="34"/>
      <c r="HT531" s="5"/>
      <c r="HU531" s="5"/>
      <c r="HV531" s="3"/>
      <c r="HW531" s="34"/>
      <c r="IB531" s="5"/>
      <c r="IC531" s="5"/>
      <c r="ID531" s="3"/>
      <c r="IE531" s="34"/>
      <c r="IJ531" s="5"/>
    </row>
    <row r="532" spans="6:244" s="1" customFormat="1" ht="13.5">
      <c r="F532" s="3"/>
      <c r="G532" s="34"/>
      <c r="L532" s="5"/>
      <c r="M532" s="5"/>
      <c r="N532" s="3"/>
      <c r="O532" s="34"/>
      <c r="T532" s="5"/>
      <c r="U532" s="5"/>
      <c r="V532" s="3"/>
      <c r="W532" s="34"/>
      <c r="AB532" s="5"/>
      <c r="AC532" s="5"/>
      <c r="AD532" s="3"/>
      <c r="AE532" s="34"/>
      <c r="AJ532" s="5"/>
      <c r="AK532" s="5"/>
      <c r="AL532" s="3"/>
      <c r="AM532" s="34"/>
      <c r="AR532" s="5"/>
      <c r="AS532" s="5"/>
      <c r="AT532" s="3"/>
      <c r="AU532" s="34"/>
      <c r="AZ532" s="5"/>
      <c r="BA532" s="5"/>
      <c r="BB532" s="3"/>
      <c r="BC532" s="34"/>
      <c r="BH532" s="5"/>
      <c r="BI532" s="5"/>
      <c r="BJ532" s="3"/>
      <c r="BK532" s="34"/>
      <c r="BP532" s="5"/>
      <c r="BQ532" s="5"/>
      <c r="BR532" s="3"/>
      <c r="BS532" s="34"/>
      <c r="BX532" s="5"/>
      <c r="BY532" s="5"/>
      <c r="BZ532" s="3"/>
      <c r="CA532" s="34"/>
      <c r="CF532" s="5"/>
      <c r="CH532" s="3"/>
      <c r="CI532" s="34"/>
      <c r="CN532" s="5"/>
      <c r="CO532" s="5"/>
      <c r="CP532" s="3"/>
      <c r="CQ532" s="34"/>
      <c r="CV532" s="5"/>
      <c r="CW532" s="5"/>
      <c r="CX532" s="3"/>
      <c r="CY532" s="34"/>
      <c r="DD532" s="5"/>
      <c r="DE532" s="5"/>
      <c r="DF532" s="3"/>
      <c r="DG532" s="34"/>
      <c r="DL532" s="5"/>
      <c r="DM532" s="5"/>
      <c r="DN532" s="3"/>
      <c r="DO532" s="34"/>
      <c r="DT532" s="5"/>
      <c r="DU532" s="5"/>
      <c r="DV532" s="3"/>
      <c r="DW532" s="34"/>
      <c r="EB532" s="5"/>
      <c r="EC532" s="5"/>
      <c r="ED532" s="3"/>
      <c r="EE532" s="34"/>
      <c r="EJ532" s="5"/>
      <c r="EK532" s="5"/>
      <c r="EL532" s="3"/>
      <c r="EM532" s="34"/>
      <c r="ER532" s="5"/>
      <c r="ES532" s="5"/>
      <c r="ET532" s="3"/>
      <c r="EU532" s="34"/>
      <c r="EZ532" s="5"/>
      <c r="FA532" s="5"/>
      <c r="FB532" s="3"/>
      <c r="FC532" s="34"/>
      <c r="FH532" s="5"/>
      <c r="FJ532" s="3"/>
      <c r="FK532" s="34"/>
      <c r="FP532" s="5"/>
      <c r="FQ532" s="5"/>
      <c r="FR532" s="3"/>
      <c r="FS532" s="34"/>
      <c r="FX532" s="5"/>
      <c r="FY532" s="5"/>
      <c r="FZ532" s="3"/>
      <c r="GA532" s="34"/>
      <c r="GF532" s="5"/>
      <c r="GG532" s="5"/>
      <c r="GH532" s="3"/>
      <c r="GI532" s="34"/>
      <c r="GN532" s="5"/>
      <c r="GO532" s="5"/>
      <c r="GP532" s="3"/>
      <c r="GQ532" s="34"/>
      <c r="GV532" s="5"/>
      <c r="GW532" s="5"/>
      <c r="GX532" s="3"/>
      <c r="GY532" s="34"/>
      <c r="HD532" s="5"/>
      <c r="HE532" s="5"/>
      <c r="HF532" s="3"/>
      <c r="HG532" s="34"/>
      <c r="HL532" s="5"/>
      <c r="HM532" s="5"/>
      <c r="HN532" s="3"/>
      <c r="HO532" s="34"/>
      <c r="HT532" s="5"/>
      <c r="HU532" s="5"/>
      <c r="HV532" s="3"/>
      <c r="HW532" s="34"/>
      <c r="IB532" s="5"/>
      <c r="IC532" s="5"/>
      <c r="ID532" s="3"/>
      <c r="IE532" s="34"/>
      <c r="IJ532" s="5"/>
    </row>
    <row r="533" spans="6:244" s="1" customFormat="1" ht="13.5">
      <c r="F533" s="3"/>
      <c r="G533" s="34"/>
      <c r="L533" s="5"/>
      <c r="M533" s="5"/>
      <c r="N533" s="3"/>
      <c r="O533" s="34"/>
      <c r="T533" s="5"/>
      <c r="U533" s="5"/>
      <c r="V533" s="3"/>
      <c r="W533" s="34"/>
      <c r="AB533" s="5"/>
      <c r="AC533" s="5"/>
      <c r="AD533" s="3"/>
      <c r="AE533" s="34"/>
      <c r="AJ533" s="5"/>
      <c r="AK533" s="5"/>
      <c r="AL533" s="3"/>
      <c r="AM533" s="34"/>
      <c r="AR533" s="5"/>
      <c r="AS533" s="5"/>
      <c r="AT533" s="3"/>
      <c r="AU533" s="34"/>
      <c r="AZ533" s="5"/>
      <c r="BA533" s="5"/>
      <c r="BB533" s="3"/>
      <c r="BC533" s="34"/>
      <c r="BH533" s="5"/>
      <c r="BI533" s="5"/>
      <c r="BJ533" s="3"/>
      <c r="BK533" s="34"/>
      <c r="BP533" s="5"/>
      <c r="BQ533" s="5"/>
      <c r="BR533" s="3"/>
      <c r="BS533" s="34"/>
      <c r="BX533" s="5"/>
      <c r="BY533" s="5"/>
      <c r="BZ533" s="3"/>
      <c r="CA533" s="34"/>
      <c r="CF533" s="5"/>
      <c r="CH533" s="3"/>
      <c r="CI533" s="34"/>
      <c r="CN533" s="5"/>
      <c r="CO533" s="5"/>
      <c r="CP533" s="3"/>
      <c r="CQ533" s="34"/>
      <c r="CV533" s="5"/>
      <c r="CW533" s="5"/>
      <c r="CX533" s="3"/>
      <c r="CY533" s="34"/>
      <c r="DD533" s="5"/>
      <c r="DE533" s="5"/>
      <c r="DF533" s="3"/>
      <c r="DG533" s="34"/>
      <c r="DL533" s="5"/>
      <c r="DM533" s="5"/>
      <c r="DN533" s="3"/>
      <c r="DO533" s="34"/>
      <c r="DT533" s="5"/>
      <c r="DU533" s="5"/>
      <c r="DV533" s="3"/>
      <c r="DW533" s="34"/>
      <c r="EB533" s="5"/>
      <c r="EC533" s="5"/>
      <c r="ED533" s="3"/>
      <c r="EE533" s="34"/>
      <c r="EJ533" s="5"/>
      <c r="EK533" s="5"/>
      <c r="EL533" s="3"/>
      <c r="EM533" s="34"/>
      <c r="ER533" s="5"/>
      <c r="ES533" s="5"/>
      <c r="ET533" s="3"/>
      <c r="EU533" s="34"/>
      <c r="EZ533" s="5"/>
      <c r="FA533" s="5"/>
      <c r="FB533" s="3"/>
      <c r="FC533" s="34"/>
      <c r="FH533" s="5"/>
      <c r="FJ533" s="3"/>
      <c r="FK533" s="34"/>
      <c r="FP533" s="5"/>
      <c r="FQ533" s="5"/>
      <c r="FR533" s="3"/>
      <c r="FS533" s="34"/>
      <c r="FX533" s="5"/>
      <c r="FY533" s="5"/>
      <c r="FZ533" s="3"/>
      <c r="GA533" s="34"/>
      <c r="GF533" s="5"/>
      <c r="GG533" s="5"/>
      <c r="GH533" s="3"/>
      <c r="GI533" s="34"/>
      <c r="GN533" s="5"/>
      <c r="GO533" s="5"/>
      <c r="GP533" s="3"/>
      <c r="GQ533" s="34"/>
      <c r="GV533" s="5"/>
      <c r="GW533" s="5"/>
      <c r="GX533" s="3"/>
      <c r="GY533" s="34"/>
      <c r="HD533" s="5"/>
      <c r="HE533" s="5"/>
      <c r="HF533" s="3"/>
      <c r="HG533" s="34"/>
      <c r="HL533" s="5"/>
      <c r="HM533" s="5"/>
      <c r="HN533" s="3"/>
      <c r="HO533" s="34"/>
      <c r="HT533" s="5"/>
      <c r="HU533" s="5"/>
      <c r="HV533" s="3"/>
      <c r="HW533" s="34"/>
      <c r="IB533" s="5"/>
      <c r="IC533" s="5"/>
      <c r="ID533" s="3"/>
      <c r="IE533" s="34"/>
      <c r="IJ533" s="5"/>
    </row>
    <row r="534" spans="6:244" s="1" customFormat="1" ht="13.5">
      <c r="F534" s="3"/>
      <c r="G534" s="34"/>
      <c r="L534" s="5"/>
      <c r="M534" s="5"/>
      <c r="N534" s="3"/>
      <c r="O534" s="34"/>
      <c r="T534" s="5"/>
      <c r="U534" s="5"/>
      <c r="V534" s="3"/>
      <c r="W534" s="34"/>
      <c r="AB534" s="5"/>
      <c r="AC534" s="5"/>
      <c r="AD534" s="3"/>
      <c r="AE534" s="34"/>
      <c r="AJ534" s="5"/>
      <c r="AK534" s="5"/>
      <c r="AL534" s="3"/>
      <c r="AM534" s="34"/>
      <c r="AR534" s="5"/>
      <c r="AS534" s="5"/>
      <c r="AT534" s="3"/>
      <c r="AU534" s="34"/>
      <c r="AZ534" s="5"/>
      <c r="BA534" s="5"/>
      <c r="BB534" s="3"/>
      <c r="BC534" s="34"/>
      <c r="BH534" s="5"/>
      <c r="BI534" s="5"/>
      <c r="BJ534" s="3"/>
      <c r="BK534" s="34"/>
      <c r="BP534" s="5"/>
      <c r="BQ534" s="5"/>
      <c r="BR534" s="3"/>
      <c r="BS534" s="34"/>
      <c r="BX534" s="5"/>
      <c r="BY534" s="5"/>
      <c r="BZ534" s="3"/>
      <c r="CA534" s="34"/>
      <c r="CF534" s="5"/>
      <c r="CH534" s="3"/>
      <c r="CI534" s="34"/>
      <c r="CN534" s="5"/>
      <c r="CO534" s="5"/>
      <c r="CP534" s="3"/>
      <c r="CQ534" s="34"/>
      <c r="CV534" s="5"/>
      <c r="CW534" s="5"/>
      <c r="CX534" s="3"/>
      <c r="CY534" s="34"/>
      <c r="DD534" s="5"/>
      <c r="DE534" s="5"/>
      <c r="DF534" s="3"/>
      <c r="DG534" s="34"/>
      <c r="DL534" s="5"/>
      <c r="DM534" s="5"/>
      <c r="DN534" s="3"/>
      <c r="DO534" s="34"/>
      <c r="DT534" s="5"/>
      <c r="DU534" s="5"/>
      <c r="DV534" s="3"/>
      <c r="DW534" s="34"/>
      <c r="EB534" s="5"/>
      <c r="EC534" s="5"/>
      <c r="ED534" s="3"/>
      <c r="EE534" s="34"/>
      <c r="EJ534" s="5"/>
      <c r="EK534" s="5"/>
      <c r="EL534" s="3"/>
      <c r="EM534" s="34"/>
      <c r="ER534" s="5"/>
      <c r="ES534" s="5"/>
      <c r="ET534" s="3"/>
      <c r="EU534" s="34"/>
      <c r="EZ534" s="5"/>
      <c r="FA534" s="5"/>
      <c r="FB534" s="3"/>
      <c r="FC534" s="34"/>
      <c r="FH534" s="5"/>
      <c r="FJ534" s="3"/>
      <c r="FK534" s="34"/>
      <c r="FP534" s="5"/>
      <c r="FQ534" s="5"/>
      <c r="FR534" s="3"/>
      <c r="FS534" s="34"/>
      <c r="FX534" s="5"/>
      <c r="FY534" s="5"/>
      <c r="FZ534" s="3"/>
      <c r="GA534" s="34"/>
      <c r="GF534" s="5"/>
      <c r="GG534" s="5"/>
      <c r="GH534" s="3"/>
      <c r="GI534" s="34"/>
      <c r="GN534" s="5"/>
      <c r="GO534" s="5"/>
      <c r="GP534" s="3"/>
      <c r="GQ534" s="34"/>
      <c r="GV534" s="5"/>
      <c r="GW534" s="5"/>
      <c r="GX534" s="3"/>
      <c r="GY534" s="34"/>
      <c r="HD534" s="5"/>
      <c r="HE534" s="5"/>
      <c r="HF534" s="3"/>
      <c r="HG534" s="34"/>
      <c r="HL534" s="5"/>
      <c r="HM534" s="5"/>
      <c r="HN534" s="3"/>
      <c r="HO534" s="34"/>
      <c r="HT534" s="5"/>
      <c r="HU534" s="5"/>
      <c r="HV534" s="3"/>
      <c r="HW534" s="34"/>
      <c r="IB534" s="5"/>
      <c r="IC534" s="5"/>
      <c r="ID534" s="3"/>
      <c r="IE534" s="34"/>
      <c r="IJ534" s="5"/>
    </row>
    <row r="535" spans="6:244" s="1" customFormat="1" ht="13.5">
      <c r="F535" s="3"/>
      <c r="G535" s="34"/>
      <c r="L535" s="5"/>
      <c r="M535" s="5"/>
      <c r="N535" s="3"/>
      <c r="O535" s="34"/>
      <c r="T535" s="5"/>
      <c r="U535" s="5"/>
      <c r="V535" s="3"/>
      <c r="W535" s="34"/>
      <c r="AB535" s="5"/>
      <c r="AC535" s="5"/>
      <c r="AD535" s="3"/>
      <c r="AE535" s="34"/>
      <c r="AJ535" s="5"/>
      <c r="AK535" s="5"/>
      <c r="AL535" s="3"/>
      <c r="AM535" s="34"/>
      <c r="AR535" s="5"/>
      <c r="AS535" s="5"/>
      <c r="AT535" s="3"/>
      <c r="AU535" s="34"/>
      <c r="AZ535" s="5"/>
      <c r="BA535" s="5"/>
      <c r="BB535" s="3"/>
      <c r="BC535" s="34"/>
      <c r="BH535" s="5"/>
      <c r="BI535" s="5"/>
      <c r="BJ535" s="3"/>
      <c r="BK535" s="34"/>
      <c r="BP535" s="5"/>
      <c r="BQ535" s="5"/>
      <c r="BR535" s="3"/>
      <c r="BS535" s="34"/>
      <c r="BX535" s="5"/>
      <c r="BY535" s="5"/>
      <c r="BZ535" s="3"/>
      <c r="CA535" s="34"/>
      <c r="CF535" s="5"/>
      <c r="CH535" s="3"/>
      <c r="CI535" s="34"/>
      <c r="CN535" s="5"/>
      <c r="CO535" s="5"/>
      <c r="CP535" s="3"/>
      <c r="CQ535" s="34"/>
      <c r="CV535" s="5"/>
      <c r="CW535" s="5"/>
      <c r="CX535" s="3"/>
      <c r="CY535" s="34"/>
      <c r="DD535" s="5"/>
      <c r="DE535" s="5"/>
      <c r="DF535" s="3"/>
      <c r="DG535" s="34"/>
      <c r="DL535" s="5"/>
      <c r="DM535" s="5"/>
      <c r="DN535" s="3"/>
      <c r="DO535" s="34"/>
      <c r="DT535" s="5"/>
      <c r="DU535" s="5"/>
      <c r="DV535" s="3"/>
      <c r="DW535" s="34"/>
      <c r="EB535" s="5"/>
      <c r="EC535" s="5"/>
      <c r="ED535" s="3"/>
      <c r="EE535" s="34"/>
      <c r="EJ535" s="5"/>
      <c r="EK535" s="5"/>
      <c r="EL535" s="3"/>
      <c r="EM535" s="34"/>
      <c r="ER535" s="5"/>
      <c r="ES535" s="5"/>
      <c r="ET535" s="3"/>
      <c r="EU535" s="34"/>
      <c r="EZ535" s="5"/>
      <c r="FA535" s="5"/>
      <c r="FB535" s="3"/>
      <c r="FC535" s="34"/>
      <c r="FH535" s="5"/>
      <c r="FJ535" s="3"/>
      <c r="FK535" s="34"/>
      <c r="FP535" s="5"/>
      <c r="FQ535" s="5"/>
      <c r="FR535" s="3"/>
      <c r="FS535" s="34"/>
      <c r="FX535" s="5"/>
      <c r="FY535" s="5"/>
      <c r="FZ535" s="3"/>
      <c r="GA535" s="34"/>
      <c r="GF535" s="5"/>
      <c r="GG535" s="5"/>
      <c r="GH535" s="3"/>
      <c r="GI535" s="34"/>
      <c r="GN535" s="5"/>
      <c r="GO535" s="5"/>
      <c r="GP535" s="3"/>
      <c r="GQ535" s="34"/>
      <c r="GV535" s="5"/>
      <c r="GW535" s="5"/>
      <c r="GX535" s="3"/>
      <c r="GY535" s="34"/>
      <c r="HD535" s="5"/>
      <c r="HE535" s="5"/>
      <c r="HF535" s="3"/>
      <c r="HG535" s="34"/>
      <c r="HL535" s="5"/>
      <c r="HM535" s="5"/>
      <c r="HN535" s="3"/>
      <c r="HO535" s="34"/>
      <c r="HT535" s="5"/>
      <c r="HU535" s="5"/>
      <c r="HV535" s="3"/>
      <c r="HW535" s="34"/>
      <c r="IB535" s="5"/>
      <c r="IC535" s="5"/>
      <c r="ID535" s="3"/>
      <c r="IE535" s="34"/>
      <c r="IJ535" s="5"/>
    </row>
    <row r="536" spans="6:244" s="1" customFormat="1" ht="13.5">
      <c r="F536" s="3"/>
      <c r="G536" s="34"/>
      <c r="L536" s="5"/>
      <c r="M536" s="5"/>
      <c r="N536" s="3"/>
      <c r="O536" s="34"/>
      <c r="T536" s="5"/>
      <c r="U536" s="5"/>
      <c r="V536" s="3"/>
      <c r="W536" s="34"/>
      <c r="AB536" s="5"/>
      <c r="AC536" s="5"/>
      <c r="AD536" s="3"/>
      <c r="AE536" s="34"/>
      <c r="AJ536" s="5"/>
      <c r="AK536" s="5"/>
      <c r="AL536" s="3"/>
      <c r="AM536" s="34"/>
      <c r="AR536" s="5"/>
      <c r="AS536" s="5"/>
      <c r="AT536" s="3"/>
      <c r="AU536" s="34"/>
      <c r="AZ536" s="5"/>
      <c r="BA536" s="5"/>
      <c r="BB536" s="3"/>
      <c r="BC536" s="34"/>
      <c r="BH536" s="5"/>
      <c r="BI536" s="5"/>
      <c r="BJ536" s="3"/>
      <c r="BK536" s="34"/>
      <c r="BP536" s="5"/>
      <c r="BQ536" s="5"/>
      <c r="BR536" s="3"/>
      <c r="BS536" s="34"/>
      <c r="BX536" s="5"/>
      <c r="BY536" s="5"/>
      <c r="BZ536" s="3"/>
      <c r="CA536" s="34"/>
      <c r="CF536" s="5"/>
      <c r="CH536" s="3"/>
      <c r="CI536" s="34"/>
      <c r="CN536" s="5"/>
      <c r="CO536" s="5"/>
      <c r="CP536" s="3"/>
      <c r="CQ536" s="34"/>
      <c r="CV536" s="5"/>
      <c r="CW536" s="5"/>
      <c r="CX536" s="3"/>
      <c r="CY536" s="34"/>
      <c r="DD536" s="5"/>
      <c r="DE536" s="5"/>
      <c r="DF536" s="3"/>
      <c r="DG536" s="34"/>
      <c r="DL536" s="5"/>
      <c r="DM536" s="5"/>
      <c r="DN536" s="3"/>
      <c r="DO536" s="34"/>
      <c r="DT536" s="5"/>
      <c r="DU536" s="5"/>
      <c r="DV536" s="3"/>
      <c r="DW536" s="34"/>
      <c r="EB536" s="5"/>
      <c r="EC536" s="5"/>
      <c r="ED536" s="3"/>
      <c r="EE536" s="34"/>
      <c r="EJ536" s="5"/>
      <c r="EK536" s="5"/>
      <c r="EL536" s="3"/>
      <c r="EM536" s="34"/>
      <c r="ER536" s="5"/>
      <c r="ES536" s="5"/>
      <c r="ET536" s="3"/>
      <c r="EU536" s="34"/>
      <c r="EZ536" s="5"/>
      <c r="FA536" s="5"/>
      <c r="FB536" s="3"/>
      <c r="FC536" s="34"/>
      <c r="FH536" s="5"/>
      <c r="FJ536" s="3"/>
      <c r="FK536" s="34"/>
      <c r="FP536" s="5"/>
      <c r="FQ536" s="5"/>
      <c r="FR536" s="3"/>
      <c r="FS536" s="34"/>
      <c r="FX536" s="5"/>
      <c r="FY536" s="5"/>
      <c r="FZ536" s="3"/>
      <c r="GA536" s="34"/>
      <c r="GF536" s="5"/>
      <c r="GG536" s="5"/>
      <c r="GH536" s="3"/>
      <c r="GI536" s="34"/>
      <c r="GN536" s="5"/>
      <c r="GO536" s="5"/>
      <c r="GP536" s="3"/>
      <c r="GQ536" s="34"/>
      <c r="GV536" s="5"/>
      <c r="GW536" s="5"/>
      <c r="GX536" s="3"/>
      <c r="GY536" s="34"/>
      <c r="HD536" s="5"/>
      <c r="HE536" s="5"/>
      <c r="HF536" s="3"/>
      <c r="HG536" s="34"/>
      <c r="HL536" s="5"/>
      <c r="HM536" s="5"/>
      <c r="HN536" s="3"/>
      <c r="HO536" s="34"/>
      <c r="HT536" s="5"/>
      <c r="HU536" s="5"/>
      <c r="HV536" s="3"/>
      <c r="HW536" s="34"/>
      <c r="IB536" s="5"/>
      <c r="IC536" s="5"/>
      <c r="ID536" s="3"/>
      <c r="IE536" s="34"/>
      <c r="IJ536" s="5"/>
    </row>
    <row r="537" spans="6:244" s="1" customFormat="1" ht="13.5">
      <c r="F537" s="3"/>
      <c r="G537" s="34"/>
      <c r="L537" s="5"/>
      <c r="M537" s="5"/>
      <c r="N537" s="3"/>
      <c r="O537" s="34"/>
      <c r="T537" s="5"/>
      <c r="U537" s="5"/>
      <c r="V537" s="3"/>
      <c r="W537" s="34"/>
      <c r="AB537" s="5"/>
      <c r="AC537" s="5"/>
      <c r="AD537" s="3"/>
      <c r="AE537" s="34"/>
      <c r="AJ537" s="5"/>
      <c r="AK537" s="5"/>
      <c r="AL537" s="3"/>
      <c r="AM537" s="34"/>
      <c r="AR537" s="5"/>
      <c r="AS537" s="5"/>
      <c r="AT537" s="3"/>
      <c r="AU537" s="34"/>
      <c r="AZ537" s="5"/>
      <c r="BA537" s="5"/>
      <c r="BB537" s="3"/>
      <c r="BC537" s="34"/>
      <c r="BH537" s="5"/>
      <c r="BI537" s="5"/>
      <c r="BJ537" s="3"/>
      <c r="BK537" s="34"/>
      <c r="BP537" s="5"/>
      <c r="BQ537" s="5"/>
      <c r="BR537" s="3"/>
      <c r="BS537" s="34"/>
      <c r="BX537" s="5"/>
      <c r="BY537" s="5"/>
      <c r="BZ537" s="3"/>
      <c r="CA537" s="34"/>
      <c r="CF537" s="5"/>
      <c r="CH537" s="3"/>
      <c r="CI537" s="34"/>
      <c r="CN537" s="5"/>
      <c r="CO537" s="5"/>
      <c r="CP537" s="3"/>
      <c r="CQ537" s="34"/>
      <c r="CV537" s="5"/>
      <c r="CW537" s="5"/>
      <c r="CX537" s="3"/>
      <c r="CY537" s="34"/>
      <c r="DD537" s="5"/>
      <c r="DE537" s="5"/>
      <c r="DF537" s="3"/>
      <c r="DG537" s="34"/>
      <c r="DL537" s="5"/>
      <c r="DM537" s="5"/>
      <c r="DN537" s="3"/>
      <c r="DO537" s="34"/>
      <c r="DT537" s="5"/>
      <c r="DU537" s="5"/>
      <c r="DV537" s="3"/>
      <c r="DW537" s="34"/>
      <c r="EB537" s="5"/>
      <c r="EC537" s="5"/>
      <c r="ED537" s="3"/>
      <c r="EE537" s="34"/>
      <c r="EJ537" s="5"/>
      <c r="EK537" s="5"/>
      <c r="EL537" s="3"/>
      <c r="EM537" s="34"/>
      <c r="ER537" s="5"/>
      <c r="ES537" s="5"/>
      <c r="ET537" s="3"/>
      <c r="EU537" s="34"/>
      <c r="EZ537" s="5"/>
      <c r="FA537" s="5"/>
      <c r="FB537" s="3"/>
      <c r="FC537" s="34"/>
      <c r="FH537" s="5"/>
      <c r="FJ537" s="3"/>
      <c r="FK537" s="34"/>
      <c r="FP537" s="5"/>
      <c r="FQ537" s="5"/>
      <c r="FR537" s="3"/>
      <c r="FS537" s="34"/>
      <c r="FX537" s="5"/>
      <c r="FY537" s="5"/>
      <c r="FZ537" s="3"/>
      <c r="GA537" s="34"/>
      <c r="GF537" s="5"/>
      <c r="GG537" s="5"/>
      <c r="GH537" s="3"/>
      <c r="GI537" s="34"/>
      <c r="GN537" s="5"/>
      <c r="GO537" s="5"/>
      <c r="GP537" s="3"/>
      <c r="GQ537" s="34"/>
      <c r="GV537" s="5"/>
      <c r="GW537" s="5"/>
      <c r="GX537" s="3"/>
      <c r="GY537" s="34"/>
      <c r="HD537" s="5"/>
      <c r="HE537" s="5"/>
      <c r="HF537" s="3"/>
      <c r="HG537" s="34"/>
      <c r="HL537" s="5"/>
      <c r="HM537" s="5"/>
      <c r="HN537" s="3"/>
      <c r="HO537" s="34"/>
      <c r="HT537" s="5"/>
      <c r="HU537" s="5"/>
      <c r="HV537" s="3"/>
      <c r="HW537" s="34"/>
      <c r="IB537" s="5"/>
      <c r="IC537" s="5"/>
      <c r="ID537" s="3"/>
      <c r="IE537" s="34"/>
      <c r="IJ537" s="5"/>
    </row>
    <row r="538" spans="6:244" s="1" customFormat="1" ht="13.5">
      <c r="F538" s="3"/>
      <c r="G538" s="34"/>
      <c r="L538" s="5"/>
      <c r="M538" s="5"/>
      <c r="N538" s="3"/>
      <c r="O538" s="34"/>
      <c r="T538" s="5"/>
      <c r="U538" s="5"/>
      <c r="V538" s="3"/>
      <c r="W538" s="34"/>
      <c r="AB538" s="5"/>
      <c r="AC538" s="5"/>
      <c r="AD538" s="3"/>
      <c r="AE538" s="34"/>
      <c r="AJ538" s="5"/>
      <c r="AK538" s="5"/>
      <c r="AL538" s="3"/>
      <c r="AM538" s="34"/>
      <c r="AR538" s="5"/>
      <c r="AS538" s="5"/>
      <c r="AT538" s="3"/>
      <c r="AU538" s="34"/>
      <c r="AZ538" s="5"/>
      <c r="BA538" s="5"/>
      <c r="BB538" s="3"/>
      <c r="BC538" s="34"/>
      <c r="BH538" s="5"/>
      <c r="BI538" s="5"/>
      <c r="BJ538" s="3"/>
      <c r="BK538" s="34"/>
      <c r="BP538" s="5"/>
      <c r="BQ538" s="5"/>
      <c r="BR538" s="3"/>
      <c r="BS538" s="34"/>
      <c r="BX538" s="5"/>
      <c r="BY538" s="5"/>
      <c r="BZ538" s="3"/>
      <c r="CA538" s="34"/>
      <c r="CF538" s="5"/>
      <c r="CH538" s="3"/>
      <c r="CI538" s="34"/>
      <c r="CN538" s="5"/>
      <c r="CO538" s="5"/>
      <c r="CP538" s="3"/>
      <c r="CQ538" s="34"/>
      <c r="CV538" s="5"/>
      <c r="CW538" s="5"/>
      <c r="CX538" s="3"/>
      <c r="CY538" s="34"/>
      <c r="DD538" s="5"/>
      <c r="DE538" s="5"/>
      <c r="DF538" s="3"/>
      <c r="DG538" s="34"/>
      <c r="DL538" s="5"/>
      <c r="DM538" s="5"/>
      <c r="DN538" s="3"/>
      <c r="DO538" s="34"/>
      <c r="DT538" s="5"/>
      <c r="DU538" s="5"/>
      <c r="DV538" s="3"/>
      <c r="DW538" s="34"/>
      <c r="EB538" s="5"/>
      <c r="EC538" s="5"/>
      <c r="ED538" s="3"/>
      <c r="EE538" s="34"/>
      <c r="EJ538" s="5"/>
      <c r="EK538" s="5"/>
      <c r="EL538" s="3"/>
      <c r="EM538" s="34"/>
      <c r="ER538" s="5"/>
      <c r="ES538" s="5"/>
      <c r="ET538" s="3"/>
      <c r="EU538" s="34"/>
      <c r="EZ538" s="5"/>
      <c r="FA538" s="5"/>
      <c r="FB538" s="3"/>
      <c r="FC538" s="34"/>
      <c r="FH538" s="5"/>
      <c r="FJ538" s="3"/>
      <c r="FK538" s="34"/>
      <c r="FP538" s="5"/>
      <c r="FQ538" s="5"/>
      <c r="FR538" s="3"/>
      <c r="FS538" s="34"/>
      <c r="FX538" s="5"/>
      <c r="FY538" s="5"/>
      <c r="FZ538" s="3"/>
      <c r="GA538" s="34"/>
      <c r="GF538" s="5"/>
      <c r="GG538" s="5"/>
      <c r="GH538" s="3"/>
      <c r="GI538" s="34"/>
      <c r="GN538" s="5"/>
      <c r="GO538" s="5"/>
      <c r="GP538" s="3"/>
      <c r="GQ538" s="34"/>
      <c r="GV538" s="5"/>
      <c r="GW538" s="5"/>
      <c r="GX538" s="3"/>
      <c r="GY538" s="34"/>
      <c r="HD538" s="5"/>
      <c r="HE538" s="5"/>
      <c r="HF538" s="3"/>
      <c r="HG538" s="34"/>
      <c r="HL538" s="5"/>
      <c r="HM538" s="5"/>
      <c r="HN538" s="3"/>
      <c r="HO538" s="34"/>
      <c r="HT538" s="5"/>
      <c r="HU538" s="5"/>
      <c r="HV538" s="3"/>
      <c r="HW538" s="34"/>
      <c r="IB538" s="5"/>
      <c r="IC538" s="5"/>
      <c r="ID538" s="3"/>
      <c r="IE538" s="34"/>
      <c r="IJ538" s="5"/>
    </row>
    <row r="539" spans="6:244" s="1" customFormat="1" ht="13.5">
      <c r="F539" s="3"/>
      <c r="G539" s="34"/>
      <c r="L539" s="5"/>
      <c r="M539" s="5"/>
      <c r="N539" s="3"/>
      <c r="O539" s="34"/>
      <c r="T539" s="5"/>
      <c r="U539" s="5"/>
      <c r="V539" s="3"/>
      <c r="W539" s="34"/>
      <c r="AB539" s="5"/>
      <c r="AC539" s="5"/>
      <c r="AD539" s="3"/>
      <c r="AE539" s="34"/>
      <c r="AJ539" s="5"/>
      <c r="AK539" s="5"/>
      <c r="AL539" s="3"/>
      <c r="AM539" s="34"/>
      <c r="AR539" s="5"/>
      <c r="AS539" s="5"/>
      <c r="AT539" s="3"/>
      <c r="AU539" s="34"/>
      <c r="AZ539" s="5"/>
      <c r="BA539" s="5"/>
      <c r="BB539" s="3"/>
      <c r="BC539" s="34"/>
      <c r="BH539" s="5"/>
      <c r="BI539" s="5"/>
      <c r="BJ539" s="3"/>
      <c r="BK539" s="34"/>
      <c r="BP539" s="5"/>
      <c r="BQ539" s="5"/>
      <c r="BR539" s="3"/>
      <c r="BS539" s="34"/>
      <c r="BX539" s="5"/>
      <c r="BY539" s="5"/>
      <c r="BZ539" s="3"/>
      <c r="CA539" s="34"/>
      <c r="CF539" s="5"/>
      <c r="CH539" s="3"/>
      <c r="CI539" s="34"/>
      <c r="CN539" s="5"/>
      <c r="CO539" s="5"/>
      <c r="CP539" s="3"/>
      <c r="CQ539" s="34"/>
      <c r="CV539" s="5"/>
      <c r="CW539" s="5"/>
      <c r="CX539" s="3"/>
      <c r="CY539" s="34"/>
      <c r="DD539" s="5"/>
      <c r="DE539" s="5"/>
      <c r="DF539" s="3"/>
      <c r="DG539" s="34"/>
      <c r="DL539" s="5"/>
      <c r="DM539" s="5"/>
      <c r="DN539" s="3"/>
      <c r="DO539" s="34"/>
      <c r="DT539" s="5"/>
      <c r="DU539" s="5"/>
      <c r="DV539" s="3"/>
      <c r="DW539" s="34"/>
      <c r="EB539" s="5"/>
      <c r="EC539" s="5"/>
      <c r="ED539" s="3"/>
      <c r="EE539" s="34"/>
      <c r="EJ539" s="5"/>
      <c r="EK539" s="5"/>
      <c r="EL539" s="3"/>
      <c r="EM539" s="34"/>
      <c r="ER539" s="5"/>
      <c r="ES539" s="5"/>
      <c r="ET539" s="3"/>
      <c r="EU539" s="34"/>
      <c r="EZ539" s="5"/>
      <c r="FA539" s="5"/>
      <c r="FB539" s="3"/>
      <c r="FC539" s="34"/>
      <c r="FH539" s="5"/>
      <c r="FJ539" s="3"/>
      <c r="FK539" s="34"/>
      <c r="FP539" s="5"/>
      <c r="FQ539" s="5"/>
      <c r="FR539" s="3"/>
      <c r="FS539" s="34"/>
      <c r="FX539" s="5"/>
      <c r="FY539" s="5"/>
      <c r="FZ539" s="3"/>
      <c r="GA539" s="34"/>
      <c r="GF539" s="5"/>
      <c r="GG539" s="5"/>
      <c r="GH539" s="3"/>
      <c r="GI539" s="34"/>
      <c r="GN539" s="5"/>
      <c r="GO539" s="5"/>
      <c r="GP539" s="3"/>
      <c r="GQ539" s="34"/>
      <c r="GV539" s="5"/>
      <c r="GW539" s="5"/>
      <c r="GX539" s="3"/>
      <c r="GY539" s="34"/>
      <c r="HD539" s="5"/>
      <c r="HE539" s="5"/>
      <c r="HF539" s="3"/>
      <c r="HG539" s="34"/>
      <c r="HL539" s="5"/>
      <c r="HM539" s="5"/>
      <c r="HN539" s="3"/>
      <c r="HO539" s="34"/>
      <c r="HT539" s="5"/>
      <c r="HU539" s="5"/>
      <c r="HV539" s="3"/>
      <c r="HW539" s="34"/>
      <c r="IB539" s="5"/>
      <c r="IC539" s="5"/>
      <c r="ID539" s="3"/>
      <c r="IE539" s="34"/>
      <c r="IJ539" s="5"/>
    </row>
    <row r="540" spans="6:244" s="1" customFormat="1" ht="13.5">
      <c r="F540" s="3"/>
      <c r="G540" s="34"/>
      <c r="L540" s="5"/>
      <c r="M540" s="5"/>
      <c r="N540" s="3"/>
      <c r="O540" s="34"/>
      <c r="T540" s="5"/>
      <c r="U540" s="5"/>
      <c r="V540" s="3"/>
      <c r="W540" s="34"/>
      <c r="AB540" s="5"/>
      <c r="AC540" s="5"/>
      <c r="AD540" s="3"/>
      <c r="AE540" s="34"/>
      <c r="AJ540" s="5"/>
      <c r="AK540" s="5"/>
      <c r="AL540" s="3"/>
      <c r="AM540" s="34"/>
      <c r="AR540" s="5"/>
      <c r="AS540" s="5"/>
      <c r="AT540" s="3"/>
      <c r="AU540" s="34"/>
      <c r="AZ540" s="5"/>
      <c r="BA540" s="5"/>
      <c r="BB540" s="3"/>
      <c r="BC540" s="34"/>
      <c r="BH540" s="5"/>
      <c r="BI540" s="5"/>
      <c r="BJ540" s="3"/>
      <c r="BK540" s="34"/>
      <c r="BP540" s="5"/>
      <c r="BQ540" s="5"/>
      <c r="BR540" s="3"/>
      <c r="BS540" s="34"/>
      <c r="BX540" s="5"/>
      <c r="BY540" s="5"/>
      <c r="BZ540" s="3"/>
      <c r="CA540" s="34"/>
      <c r="CF540" s="5"/>
      <c r="CH540" s="3"/>
      <c r="CI540" s="34"/>
      <c r="CN540" s="5"/>
      <c r="CO540" s="5"/>
      <c r="CP540" s="3"/>
      <c r="CQ540" s="34"/>
      <c r="CV540" s="5"/>
      <c r="CW540" s="5"/>
      <c r="CX540" s="3"/>
      <c r="CY540" s="34"/>
      <c r="DD540" s="5"/>
      <c r="DE540" s="5"/>
      <c r="DF540" s="3"/>
      <c r="DG540" s="34"/>
      <c r="DL540" s="5"/>
      <c r="DM540" s="5"/>
      <c r="DN540" s="3"/>
      <c r="DO540" s="34"/>
      <c r="DT540" s="5"/>
      <c r="DU540" s="5"/>
      <c r="DV540" s="3"/>
      <c r="DW540" s="34"/>
      <c r="EB540" s="5"/>
      <c r="EC540" s="5"/>
      <c r="ED540" s="3"/>
      <c r="EE540" s="34"/>
      <c r="EJ540" s="5"/>
      <c r="EK540" s="5"/>
      <c r="EL540" s="3"/>
      <c r="EM540" s="34"/>
      <c r="ER540" s="5"/>
      <c r="ES540" s="5"/>
      <c r="ET540" s="3"/>
      <c r="EU540" s="34"/>
      <c r="EZ540" s="5"/>
      <c r="FA540" s="5"/>
      <c r="FB540" s="3"/>
      <c r="FC540" s="34"/>
      <c r="FH540" s="5"/>
      <c r="FJ540" s="3"/>
      <c r="FK540" s="34"/>
      <c r="FP540" s="5"/>
      <c r="FQ540" s="5"/>
      <c r="FR540" s="3"/>
      <c r="FS540" s="34"/>
      <c r="FX540" s="5"/>
      <c r="FY540" s="5"/>
      <c r="FZ540" s="3"/>
      <c r="GA540" s="34"/>
      <c r="GF540" s="5"/>
      <c r="GG540" s="5"/>
      <c r="GH540" s="3"/>
      <c r="GI540" s="34"/>
      <c r="GN540" s="5"/>
      <c r="GO540" s="5"/>
      <c r="GP540" s="3"/>
      <c r="GQ540" s="34"/>
      <c r="GV540" s="5"/>
      <c r="GW540" s="5"/>
      <c r="GX540" s="3"/>
      <c r="GY540" s="34"/>
      <c r="HD540" s="5"/>
      <c r="HE540" s="5"/>
      <c r="HF540" s="3"/>
      <c r="HG540" s="34"/>
      <c r="HL540" s="5"/>
      <c r="HM540" s="5"/>
      <c r="HN540" s="3"/>
      <c r="HO540" s="34"/>
      <c r="HT540" s="5"/>
      <c r="HU540" s="5"/>
      <c r="HV540" s="3"/>
      <c r="HW540" s="34"/>
      <c r="IB540" s="5"/>
      <c r="IC540" s="5"/>
      <c r="ID540" s="3"/>
      <c r="IE540" s="34"/>
      <c r="IJ540" s="5"/>
    </row>
    <row r="541" spans="6:244" s="1" customFormat="1" ht="13.5">
      <c r="F541" s="3"/>
      <c r="G541" s="34"/>
      <c r="L541" s="5"/>
      <c r="M541" s="5"/>
      <c r="N541" s="3"/>
      <c r="O541" s="34"/>
      <c r="T541" s="5"/>
      <c r="U541" s="5"/>
      <c r="V541" s="3"/>
      <c r="W541" s="34"/>
      <c r="AB541" s="5"/>
      <c r="AC541" s="5"/>
      <c r="AD541" s="3"/>
      <c r="AE541" s="34"/>
      <c r="AJ541" s="5"/>
      <c r="AK541" s="5"/>
      <c r="AL541" s="3"/>
      <c r="AM541" s="34"/>
      <c r="AR541" s="5"/>
      <c r="AS541" s="5"/>
      <c r="AT541" s="3"/>
      <c r="AU541" s="34"/>
      <c r="AZ541" s="5"/>
      <c r="BA541" s="5"/>
      <c r="BB541" s="3"/>
      <c r="BC541" s="34"/>
      <c r="BH541" s="5"/>
      <c r="BI541" s="5"/>
      <c r="BJ541" s="3"/>
      <c r="BK541" s="34"/>
      <c r="BP541" s="5"/>
      <c r="BQ541" s="5"/>
      <c r="BR541" s="3"/>
      <c r="BS541" s="34"/>
      <c r="BX541" s="5"/>
      <c r="BY541" s="5"/>
      <c r="BZ541" s="3"/>
      <c r="CA541" s="34"/>
      <c r="CF541" s="5"/>
      <c r="CH541" s="3"/>
      <c r="CI541" s="34"/>
      <c r="CN541" s="5"/>
      <c r="CO541" s="5"/>
      <c r="CP541" s="3"/>
      <c r="CQ541" s="34"/>
      <c r="CV541" s="5"/>
      <c r="CW541" s="5"/>
      <c r="CX541" s="3"/>
      <c r="CY541" s="34"/>
      <c r="DD541" s="5"/>
      <c r="DE541" s="5"/>
      <c r="DF541" s="3"/>
      <c r="DG541" s="34"/>
      <c r="DL541" s="5"/>
      <c r="DM541" s="5"/>
      <c r="DN541" s="3"/>
      <c r="DO541" s="34"/>
      <c r="DT541" s="5"/>
      <c r="DU541" s="5"/>
      <c r="DV541" s="3"/>
      <c r="DW541" s="34"/>
      <c r="EB541" s="5"/>
      <c r="EC541" s="5"/>
      <c r="ED541" s="3"/>
      <c r="EE541" s="34"/>
      <c r="EJ541" s="5"/>
      <c r="EK541" s="5"/>
      <c r="EL541" s="3"/>
      <c r="EM541" s="34"/>
      <c r="ER541" s="5"/>
      <c r="ES541" s="5"/>
      <c r="ET541" s="3"/>
      <c r="EU541" s="34"/>
      <c r="EZ541" s="5"/>
      <c r="FA541" s="5"/>
      <c r="FB541" s="3"/>
      <c r="FC541" s="34"/>
      <c r="FH541" s="5"/>
      <c r="FJ541" s="3"/>
      <c r="FK541" s="34"/>
      <c r="FP541" s="5"/>
      <c r="FQ541" s="5"/>
      <c r="FR541" s="3"/>
      <c r="FS541" s="34"/>
      <c r="FX541" s="5"/>
      <c r="FY541" s="5"/>
      <c r="FZ541" s="3"/>
      <c r="GA541" s="34"/>
      <c r="GF541" s="5"/>
      <c r="GG541" s="5"/>
      <c r="GH541" s="3"/>
      <c r="GI541" s="34"/>
      <c r="GN541" s="5"/>
      <c r="GO541" s="5"/>
      <c r="GP541" s="3"/>
      <c r="GQ541" s="34"/>
      <c r="GV541" s="5"/>
      <c r="GW541" s="5"/>
      <c r="GX541" s="3"/>
      <c r="GY541" s="34"/>
      <c r="HD541" s="5"/>
      <c r="HE541" s="5"/>
      <c r="HF541" s="3"/>
      <c r="HG541" s="34"/>
      <c r="HL541" s="5"/>
      <c r="HM541" s="5"/>
      <c r="HN541" s="3"/>
      <c r="HO541" s="34"/>
      <c r="HT541" s="5"/>
      <c r="HU541" s="5"/>
      <c r="HV541" s="3"/>
      <c r="HW541" s="34"/>
      <c r="IB541" s="5"/>
      <c r="IC541" s="5"/>
      <c r="ID541" s="3"/>
      <c r="IE541" s="34"/>
      <c r="IJ541" s="5"/>
    </row>
    <row r="542" spans="6:244" s="1" customFormat="1" ht="13.5">
      <c r="F542" s="3"/>
      <c r="G542" s="34"/>
      <c r="L542" s="5"/>
      <c r="M542" s="5"/>
      <c r="N542" s="3"/>
      <c r="O542" s="34"/>
      <c r="T542" s="5"/>
      <c r="U542" s="5"/>
      <c r="V542" s="3"/>
      <c r="W542" s="34"/>
      <c r="AB542" s="5"/>
      <c r="AC542" s="5"/>
      <c r="AD542" s="3"/>
      <c r="AE542" s="34"/>
      <c r="AJ542" s="5"/>
      <c r="AK542" s="5"/>
      <c r="AL542" s="3"/>
      <c r="AM542" s="34"/>
      <c r="AR542" s="5"/>
      <c r="AS542" s="5"/>
      <c r="AT542" s="3"/>
      <c r="AU542" s="34"/>
      <c r="AZ542" s="5"/>
      <c r="BA542" s="5"/>
      <c r="BB542" s="3"/>
      <c r="BC542" s="34"/>
      <c r="BH542" s="5"/>
      <c r="BI542" s="5"/>
      <c r="BJ542" s="3"/>
      <c r="BK542" s="34"/>
      <c r="BP542" s="5"/>
      <c r="BQ542" s="5"/>
      <c r="BR542" s="3"/>
      <c r="BS542" s="34"/>
      <c r="BX542" s="5"/>
      <c r="BY542" s="5"/>
      <c r="BZ542" s="3"/>
      <c r="CA542" s="34"/>
      <c r="CF542" s="5"/>
      <c r="CH542" s="3"/>
      <c r="CI542" s="34"/>
      <c r="CN542" s="5"/>
      <c r="CO542" s="5"/>
      <c r="CP542" s="3"/>
      <c r="CQ542" s="34"/>
      <c r="CV542" s="5"/>
      <c r="CW542" s="5"/>
      <c r="CX542" s="3"/>
      <c r="CY542" s="34"/>
      <c r="DD542" s="5"/>
      <c r="DE542" s="5"/>
      <c r="DF542" s="3"/>
      <c r="DG542" s="34"/>
      <c r="DL542" s="5"/>
      <c r="DM542" s="5"/>
      <c r="DN542" s="3"/>
      <c r="DO542" s="34"/>
      <c r="DT542" s="5"/>
      <c r="DU542" s="5"/>
      <c r="DV542" s="3"/>
      <c r="DW542" s="34"/>
      <c r="EB542" s="5"/>
      <c r="EC542" s="5"/>
      <c r="ED542" s="3"/>
      <c r="EE542" s="34"/>
      <c r="EJ542" s="5"/>
      <c r="EK542" s="5"/>
      <c r="EL542" s="3"/>
      <c r="EM542" s="34"/>
      <c r="ER542" s="5"/>
      <c r="ES542" s="5"/>
      <c r="ET542" s="3"/>
      <c r="EU542" s="34"/>
      <c r="EZ542" s="5"/>
      <c r="FA542" s="5"/>
      <c r="FB542" s="3"/>
      <c r="FC542" s="34"/>
      <c r="FH542" s="5"/>
      <c r="FJ542" s="3"/>
      <c r="FK542" s="34"/>
      <c r="FP542" s="5"/>
      <c r="FQ542" s="5"/>
      <c r="FR542" s="3"/>
      <c r="FS542" s="34"/>
      <c r="FX542" s="5"/>
      <c r="FY542" s="5"/>
      <c r="FZ542" s="3"/>
      <c r="GA542" s="34"/>
      <c r="GF542" s="5"/>
      <c r="GG542" s="5"/>
      <c r="GH542" s="3"/>
      <c r="GI542" s="34"/>
      <c r="GN542" s="5"/>
      <c r="GO542" s="5"/>
      <c r="GP542" s="3"/>
      <c r="GQ542" s="34"/>
      <c r="GV542" s="5"/>
      <c r="GW542" s="5"/>
      <c r="GX542" s="3"/>
      <c r="GY542" s="34"/>
      <c r="HD542" s="5"/>
      <c r="HE542" s="5"/>
      <c r="HF542" s="3"/>
      <c r="HG542" s="34"/>
      <c r="HL542" s="5"/>
      <c r="HM542" s="5"/>
      <c r="HN542" s="3"/>
      <c r="HO542" s="34"/>
      <c r="HT542" s="5"/>
      <c r="HU542" s="5"/>
      <c r="HV542" s="3"/>
      <c r="HW542" s="34"/>
      <c r="IB542" s="5"/>
      <c r="IC542" s="5"/>
      <c r="ID542" s="3"/>
      <c r="IE542" s="34"/>
      <c r="IJ542" s="5"/>
    </row>
    <row r="543" spans="6:244" s="1" customFormat="1" ht="13.5">
      <c r="F543" s="3"/>
      <c r="G543" s="34"/>
      <c r="L543" s="5"/>
      <c r="M543" s="5"/>
      <c r="N543" s="3"/>
      <c r="O543" s="34"/>
      <c r="T543" s="5"/>
      <c r="U543" s="5"/>
      <c r="V543" s="3"/>
      <c r="W543" s="34"/>
      <c r="AB543" s="5"/>
      <c r="AC543" s="5"/>
      <c r="AD543" s="3"/>
      <c r="AE543" s="34"/>
      <c r="AJ543" s="5"/>
      <c r="AK543" s="5"/>
      <c r="AL543" s="3"/>
      <c r="AM543" s="34"/>
      <c r="AR543" s="5"/>
      <c r="AS543" s="5"/>
      <c r="AT543" s="3"/>
      <c r="AU543" s="34"/>
      <c r="AZ543" s="5"/>
      <c r="BA543" s="5"/>
      <c r="BB543" s="3"/>
      <c r="BC543" s="34"/>
      <c r="BH543" s="5"/>
      <c r="BI543" s="5"/>
      <c r="BJ543" s="3"/>
      <c r="BK543" s="34"/>
      <c r="BP543" s="5"/>
      <c r="BQ543" s="5"/>
      <c r="BR543" s="3"/>
      <c r="BS543" s="34"/>
      <c r="BX543" s="5"/>
      <c r="BY543" s="5"/>
      <c r="BZ543" s="3"/>
      <c r="CA543" s="34"/>
      <c r="CF543" s="5"/>
      <c r="CH543" s="3"/>
      <c r="CI543" s="34"/>
      <c r="CN543" s="5"/>
      <c r="CO543" s="5"/>
      <c r="CP543" s="3"/>
      <c r="CQ543" s="34"/>
      <c r="CV543" s="5"/>
      <c r="CW543" s="5"/>
      <c r="CX543" s="3"/>
      <c r="CY543" s="34"/>
      <c r="DD543" s="5"/>
      <c r="DE543" s="5"/>
      <c r="DF543" s="3"/>
      <c r="DG543" s="34"/>
      <c r="DL543" s="5"/>
      <c r="DM543" s="5"/>
      <c r="DN543" s="3"/>
      <c r="DO543" s="34"/>
      <c r="DT543" s="5"/>
      <c r="DU543" s="5"/>
      <c r="DV543" s="3"/>
      <c r="DW543" s="34"/>
      <c r="EB543" s="5"/>
      <c r="EC543" s="5"/>
      <c r="ED543" s="3"/>
      <c r="EE543" s="34"/>
      <c r="EJ543" s="5"/>
      <c r="EK543" s="5"/>
      <c r="EL543" s="3"/>
      <c r="EM543" s="34"/>
      <c r="ER543" s="5"/>
      <c r="ES543" s="5"/>
      <c r="ET543" s="3"/>
      <c r="EU543" s="34"/>
      <c r="EZ543" s="5"/>
      <c r="FA543" s="5"/>
      <c r="FB543" s="3"/>
      <c r="FC543" s="34"/>
      <c r="FH543" s="5"/>
      <c r="FJ543" s="3"/>
      <c r="FK543" s="34"/>
      <c r="FP543" s="5"/>
      <c r="FQ543" s="5"/>
      <c r="FR543" s="3"/>
      <c r="FS543" s="34"/>
      <c r="FX543" s="5"/>
      <c r="FY543" s="5"/>
      <c r="FZ543" s="3"/>
      <c r="GA543" s="34"/>
      <c r="GF543" s="5"/>
      <c r="GG543" s="5"/>
      <c r="GH543" s="3"/>
      <c r="GI543" s="34"/>
      <c r="GN543" s="5"/>
      <c r="GO543" s="5"/>
      <c r="GP543" s="3"/>
      <c r="GQ543" s="34"/>
      <c r="GV543" s="5"/>
      <c r="GW543" s="5"/>
      <c r="GX543" s="3"/>
      <c r="GY543" s="34"/>
      <c r="HD543" s="5"/>
      <c r="HE543" s="5"/>
      <c r="HF543" s="3"/>
      <c r="HG543" s="34"/>
      <c r="HL543" s="5"/>
      <c r="HM543" s="5"/>
      <c r="HN543" s="3"/>
      <c r="HO543" s="34"/>
      <c r="HT543" s="5"/>
      <c r="HU543" s="5"/>
      <c r="HV543" s="3"/>
      <c r="HW543" s="34"/>
      <c r="IB543" s="5"/>
      <c r="IC543" s="5"/>
      <c r="ID543" s="3"/>
      <c r="IE543" s="34"/>
      <c r="IJ543" s="5"/>
    </row>
    <row r="544" spans="6:244" s="1" customFormat="1" ht="13.5">
      <c r="F544" s="3"/>
      <c r="G544" s="34"/>
      <c r="L544" s="5"/>
      <c r="M544" s="5"/>
      <c r="N544" s="3"/>
      <c r="O544" s="34"/>
      <c r="T544" s="5"/>
      <c r="U544" s="5"/>
      <c r="V544" s="3"/>
      <c r="W544" s="34"/>
      <c r="AB544" s="5"/>
      <c r="AC544" s="5"/>
      <c r="AD544" s="3"/>
      <c r="AE544" s="34"/>
      <c r="AJ544" s="5"/>
      <c r="AK544" s="5"/>
      <c r="AL544" s="3"/>
      <c r="AM544" s="34"/>
      <c r="AR544" s="5"/>
      <c r="AS544" s="5"/>
      <c r="AT544" s="3"/>
      <c r="AU544" s="34"/>
      <c r="AZ544" s="5"/>
      <c r="BA544" s="5"/>
      <c r="BB544" s="3"/>
      <c r="BC544" s="34"/>
      <c r="BH544" s="5"/>
      <c r="BI544" s="5"/>
      <c r="BJ544" s="3"/>
      <c r="BK544" s="34"/>
      <c r="BP544" s="5"/>
      <c r="BQ544" s="5"/>
      <c r="BR544" s="3"/>
      <c r="BS544" s="34"/>
      <c r="BX544" s="5"/>
      <c r="BY544" s="5"/>
      <c r="BZ544" s="3"/>
      <c r="CA544" s="34"/>
      <c r="CF544" s="5"/>
      <c r="CH544" s="3"/>
      <c r="CI544" s="34"/>
      <c r="CN544" s="5"/>
      <c r="CO544" s="5"/>
      <c r="CP544" s="3"/>
      <c r="CQ544" s="34"/>
      <c r="CV544" s="5"/>
      <c r="CW544" s="5"/>
      <c r="CX544" s="3"/>
      <c r="CY544" s="34"/>
      <c r="DD544" s="5"/>
      <c r="DE544" s="5"/>
      <c r="DF544" s="3"/>
      <c r="DG544" s="34"/>
      <c r="DL544" s="5"/>
      <c r="DM544" s="5"/>
      <c r="DN544" s="3"/>
      <c r="DO544" s="34"/>
      <c r="DT544" s="5"/>
      <c r="DU544" s="5"/>
      <c r="DV544" s="3"/>
      <c r="DW544" s="34"/>
      <c r="EB544" s="5"/>
      <c r="EC544" s="5"/>
      <c r="ED544" s="3"/>
      <c r="EE544" s="34"/>
      <c r="EJ544" s="5"/>
      <c r="EK544" s="5"/>
      <c r="EL544" s="3"/>
      <c r="EM544" s="34"/>
      <c r="ER544" s="5"/>
      <c r="ES544" s="5"/>
      <c r="ET544" s="3"/>
      <c r="EU544" s="34"/>
      <c r="EZ544" s="5"/>
      <c r="FA544" s="5"/>
      <c r="FB544" s="3"/>
      <c r="FC544" s="34"/>
      <c r="FH544" s="5"/>
      <c r="FJ544" s="3"/>
      <c r="FK544" s="34"/>
      <c r="FP544" s="5"/>
      <c r="FQ544" s="5"/>
      <c r="FR544" s="3"/>
      <c r="FS544" s="34"/>
      <c r="FX544" s="5"/>
      <c r="FY544" s="5"/>
      <c r="FZ544" s="3"/>
      <c r="GA544" s="34"/>
      <c r="GF544" s="5"/>
      <c r="GG544" s="5"/>
      <c r="GH544" s="3"/>
      <c r="GI544" s="34"/>
      <c r="GN544" s="5"/>
      <c r="GO544" s="5"/>
      <c r="GP544" s="3"/>
      <c r="GQ544" s="34"/>
      <c r="GV544" s="5"/>
      <c r="GW544" s="5"/>
      <c r="GX544" s="3"/>
      <c r="GY544" s="34"/>
      <c r="HD544" s="5"/>
      <c r="HE544" s="5"/>
      <c r="HF544" s="3"/>
      <c r="HG544" s="34"/>
      <c r="HL544" s="5"/>
      <c r="HM544" s="5"/>
      <c r="HN544" s="3"/>
      <c r="HO544" s="34"/>
      <c r="HT544" s="5"/>
      <c r="HU544" s="5"/>
      <c r="HV544" s="3"/>
      <c r="HW544" s="34"/>
      <c r="IB544" s="5"/>
      <c r="IC544" s="5"/>
      <c r="ID544" s="3"/>
      <c r="IE544" s="34"/>
      <c r="IJ544" s="5"/>
    </row>
    <row r="545" spans="6:244" s="1" customFormat="1" ht="13.5">
      <c r="F545" s="3"/>
      <c r="G545" s="34"/>
      <c r="L545" s="5"/>
      <c r="M545" s="5"/>
      <c r="N545" s="3"/>
      <c r="O545" s="34"/>
      <c r="T545" s="5"/>
      <c r="U545" s="5"/>
      <c r="V545" s="3"/>
      <c r="W545" s="34"/>
      <c r="AB545" s="5"/>
      <c r="AC545" s="5"/>
      <c r="AD545" s="3"/>
      <c r="AE545" s="34"/>
      <c r="AJ545" s="5"/>
      <c r="AK545" s="5"/>
      <c r="AL545" s="3"/>
      <c r="AM545" s="34"/>
      <c r="AR545" s="5"/>
      <c r="AS545" s="5"/>
      <c r="AT545" s="3"/>
      <c r="AU545" s="34"/>
      <c r="AZ545" s="5"/>
      <c r="BA545" s="5"/>
      <c r="BB545" s="3"/>
      <c r="BC545" s="34"/>
      <c r="BH545" s="5"/>
      <c r="BI545" s="5"/>
      <c r="BJ545" s="3"/>
      <c r="BK545" s="34"/>
      <c r="BP545" s="5"/>
      <c r="BQ545" s="5"/>
      <c r="BR545" s="3"/>
      <c r="BS545" s="34"/>
      <c r="BX545" s="5"/>
      <c r="BY545" s="5"/>
      <c r="BZ545" s="3"/>
      <c r="CA545" s="34"/>
      <c r="CF545" s="5"/>
      <c r="CH545" s="3"/>
      <c r="CI545" s="34"/>
      <c r="CN545" s="5"/>
      <c r="CO545" s="5"/>
      <c r="CP545" s="3"/>
      <c r="CQ545" s="34"/>
      <c r="CV545" s="5"/>
      <c r="CW545" s="5"/>
      <c r="CX545" s="3"/>
      <c r="CY545" s="34"/>
      <c r="DD545" s="5"/>
      <c r="DE545" s="5"/>
      <c r="DF545" s="3"/>
      <c r="DG545" s="34"/>
      <c r="DL545" s="5"/>
      <c r="DM545" s="5"/>
      <c r="DN545" s="3"/>
      <c r="DO545" s="34"/>
      <c r="DT545" s="5"/>
      <c r="DU545" s="5"/>
      <c r="DV545" s="3"/>
      <c r="DW545" s="34"/>
      <c r="EB545" s="5"/>
      <c r="EC545" s="5"/>
      <c r="ED545" s="3"/>
      <c r="EE545" s="34"/>
      <c r="EJ545" s="5"/>
      <c r="EK545" s="5"/>
      <c r="EL545" s="3"/>
      <c r="EM545" s="34"/>
      <c r="ER545" s="5"/>
      <c r="ES545" s="5"/>
      <c r="ET545" s="3"/>
      <c r="EU545" s="34"/>
      <c r="EZ545" s="5"/>
      <c r="FA545" s="5"/>
      <c r="FB545" s="3"/>
      <c r="FC545" s="34"/>
      <c r="FH545" s="5"/>
      <c r="FJ545" s="3"/>
      <c r="FK545" s="34"/>
      <c r="FP545" s="5"/>
      <c r="FQ545" s="5"/>
      <c r="FR545" s="3"/>
      <c r="FS545" s="34"/>
      <c r="FX545" s="5"/>
      <c r="FY545" s="5"/>
      <c r="FZ545" s="3"/>
      <c r="GA545" s="34"/>
      <c r="GF545" s="5"/>
      <c r="GG545" s="5"/>
      <c r="GH545" s="3"/>
      <c r="GI545" s="34"/>
      <c r="GN545" s="5"/>
      <c r="GO545" s="5"/>
      <c r="GP545" s="3"/>
      <c r="GQ545" s="34"/>
      <c r="GV545" s="5"/>
      <c r="GW545" s="5"/>
      <c r="GX545" s="3"/>
      <c r="GY545" s="34"/>
      <c r="HD545" s="5"/>
      <c r="HE545" s="5"/>
      <c r="HF545" s="3"/>
      <c r="HG545" s="34"/>
      <c r="HL545" s="5"/>
      <c r="HM545" s="5"/>
      <c r="HN545" s="3"/>
      <c r="HO545" s="34"/>
      <c r="HT545" s="5"/>
      <c r="HU545" s="5"/>
      <c r="HV545" s="3"/>
      <c r="HW545" s="34"/>
      <c r="IB545" s="5"/>
      <c r="IC545" s="5"/>
      <c r="ID545" s="3"/>
      <c r="IE545" s="34"/>
      <c r="IJ545" s="5"/>
    </row>
    <row r="546" spans="6:244" s="1" customFormat="1" ht="13.5">
      <c r="F546" s="3"/>
      <c r="G546" s="34"/>
      <c r="L546" s="5"/>
      <c r="M546" s="5"/>
      <c r="N546" s="3"/>
      <c r="O546" s="34"/>
      <c r="T546" s="5"/>
      <c r="U546" s="5"/>
      <c r="V546" s="3"/>
      <c r="W546" s="34"/>
      <c r="AB546" s="5"/>
      <c r="AC546" s="5"/>
      <c r="AD546" s="3"/>
      <c r="AE546" s="34"/>
      <c r="AJ546" s="5"/>
      <c r="AK546" s="5"/>
      <c r="AL546" s="3"/>
      <c r="AM546" s="34"/>
      <c r="AR546" s="5"/>
      <c r="AS546" s="5"/>
      <c r="AT546" s="3"/>
      <c r="AU546" s="34"/>
      <c r="AZ546" s="5"/>
      <c r="BA546" s="5"/>
      <c r="BB546" s="3"/>
      <c r="BC546" s="34"/>
      <c r="BH546" s="5"/>
      <c r="BI546" s="5"/>
      <c r="BJ546" s="3"/>
      <c r="BK546" s="34"/>
      <c r="BP546" s="5"/>
      <c r="BQ546" s="5"/>
      <c r="BR546" s="3"/>
      <c r="BS546" s="34"/>
      <c r="BX546" s="5"/>
      <c r="BY546" s="5"/>
      <c r="BZ546" s="3"/>
      <c r="CA546" s="34"/>
      <c r="CF546" s="5"/>
      <c r="CH546" s="3"/>
      <c r="CI546" s="34"/>
      <c r="CN546" s="5"/>
      <c r="CO546" s="5"/>
      <c r="CP546" s="3"/>
      <c r="CQ546" s="34"/>
      <c r="CV546" s="5"/>
      <c r="CW546" s="5"/>
      <c r="CX546" s="3"/>
      <c r="CY546" s="34"/>
      <c r="DD546" s="5"/>
      <c r="DE546" s="5"/>
      <c r="DF546" s="3"/>
      <c r="DG546" s="34"/>
      <c r="DL546" s="5"/>
      <c r="DM546" s="5"/>
      <c r="DN546" s="3"/>
      <c r="DO546" s="34"/>
      <c r="DT546" s="5"/>
      <c r="DU546" s="5"/>
      <c r="DV546" s="3"/>
      <c r="DW546" s="34"/>
      <c r="EB546" s="5"/>
      <c r="EC546" s="5"/>
      <c r="ED546" s="3"/>
      <c r="EE546" s="34"/>
      <c r="EJ546" s="5"/>
      <c r="EK546" s="5"/>
      <c r="EL546" s="3"/>
      <c r="EM546" s="34"/>
      <c r="ER546" s="5"/>
      <c r="ES546" s="5"/>
      <c r="ET546" s="3"/>
      <c r="EU546" s="34"/>
      <c r="EZ546" s="5"/>
      <c r="FA546" s="5"/>
      <c r="FB546" s="3"/>
      <c r="FC546" s="34"/>
      <c r="FH546" s="5"/>
      <c r="FJ546" s="3"/>
      <c r="FK546" s="34"/>
      <c r="FP546" s="5"/>
      <c r="FQ546" s="5"/>
      <c r="FR546" s="3"/>
      <c r="FS546" s="34"/>
      <c r="FX546" s="5"/>
      <c r="FY546" s="5"/>
      <c r="FZ546" s="3"/>
      <c r="GA546" s="34"/>
      <c r="GF546" s="5"/>
      <c r="GG546" s="5"/>
      <c r="GH546" s="3"/>
      <c r="GI546" s="34"/>
      <c r="GN546" s="5"/>
      <c r="GO546" s="5"/>
      <c r="GP546" s="3"/>
      <c r="GQ546" s="34"/>
      <c r="GV546" s="5"/>
      <c r="GW546" s="5"/>
      <c r="GX546" s="3"/>
      <c r="GY546" s="34"/>
      <c r="HD546" s="5"/>
      <c r="HE546" s="5"/>
      <c r="HF546" s="3"/>
      <c r="HG546" s="34"/>
      <c r="HL546" s="5"/>
      <c r="HM546" s="5"/>
      <c r="HN546" s="3"/>
      <c r="HO546" s="34"/>
      <c r="HT546" s="5"/>
      <c r="HU546" s="5"/>
      <c r="HV546" s="3"/>
      <c r="HW546" s="34"/>
      <c r="IB546" s="5"/>
      <c r="IC546" s="5"/>
      <c r="ID546" s="3"/>
      <c r="IE546" s="34"/>
      <c r="IJ546" s="5"/>
    </row>
    <row r="547" spans="6:244" s="1" customFormat="1" ht="13.5">
      <c r="F547" s="3"/>
      <c r="G547" s="34"/>
      <c r="L547" s="5"/>
      <c r="M547" s="5"/>
      <c r="N547" s="3"/>
      <c r="O547" s="34"/>
      <c r="T547" s="5"/>
      <c r="U547" s="5"/>
      <c r="V547" s="3"/>
      <c r="W547" s="34"/>
      <c r="AB547" s="5"/>
      <c r="AC547" s="5"/>
      <c r="AD547" s="3"/>
      <c r="AE547" s="34"/>
      <c r="AJ547" s="5"/>
      <c r="AK547" s="5"/>
      <c r="AL547" s="3"/>
      <c r="AM547" s="34"/>
      <c r="AR547" s="5"/>
      <c r="AS547" s="5"/>
      <c r="AT547" s="3"/>
      <c r="AU547" s="34"/>
      <c r="AZ547" s="5"/>
      <c r="BA547" s="5"/>
      <c r="BB547" s="3"/>
      <c r="BC547" s="34"/>
      <c r="BH547" s="5"/>
      <c r="BI547" s="5"/>
      <c r="BJ547" s="3"/>
      <c r="BK547" s="34"/>
      <c r="BP547" s="5"/>
      <c r="BQ547" s="5"/>
      <c r="BR547" s="3"/>
      <c r="BS547" s="34"/>
      <c r="BX547" s="5"/>
      <c r="BY547" s="5"/>
      <c r="BZ547" s="3"/>
      <c r="CA547" s="34"/>
      <c r="CF547" s="5"/>
      <c r="CH547" s="3"/>
      <c r="CI547" s="34"/>
      <c r="CN547" s="5"/>
      <c r="CO547" s="5"/>
      <c r="CP547" s="3"/>
      <c r="CQ547" s="34"/>
      <c r="CV547" s="5"/>
      <c r="CW547" s="5"/>
      <c r="CX547" s="3"/>
      <c r="CY547" s="34"/>
      <c r="DD547" s="5"/>
      <c r="DE547" s="5"/>
      <c r="DF547" s="3"/>
      <c r="DG547" s="34"/>
      <c r="DL547" s="5"/>
      <c r="DM547" s="5"/>
      <c r="DN547" s="3"/>
      <c r="DO547" s="34"/>
      <c r="DT547" s="5"/>
      <c r="DU547" s="5"/>
      <c r="DV547" s="3"/>
      <c r="DW547" s="34"/>
      <c r="EB547" s="5"/>
      <c r="EC547" s="5"/>
      <c r="ED547" s="3"/>
      <c r="EE547" s="34"/>
      <c r="EJ547" s="5"/>
      <c r="EK547" s="5"/>
      <c r="EL547" s="3"/>
      <c r="EM547" s="34"/>
      <c r="ER547" s="5"/>
      <c r="ES547" s="5"/>
      <c r="ET547" s="3"/>
      <c r="EU547" s="34"/>
      <c r="EZ547" s="5"/>
      <c r="FA547" s="5"/>
      <c r="FB547" s="3"/>
      <c r="FC547" s="34"/>
      <c r="FH547" s="5"/>
      <c r="FJ547" s="3"/>
      <c r="FK547" s="34"/>
      <c r="FP547" s="5"/>
      <c r="FQ547" s="5"/>
      <c r="FR547" s="3"/>
      <c r="FS547" s="34"/>
      <c r="FX547" s="5"/>
      <c r="FY547" s="5"/>
      <c r="FZ547" s="3"/>
      <c r="GA547" s="34"/>
      <c r="GF547" s="5"/>
      <c r="GG547" s="5"/>
      <c r="GH547" s="3"/>
      <c r="GI547" s="34"/>
      <c r="GN547" s="5"/>
      <c r="GO547" s="5"/>
      <c r="GP547" s="3"/>
      <c r="GQ547" s="34"/>
      <c r="GV547" s="5"/>
      <c r="GW547" s="5"/>
      <c r="GX547" s="3"/>
      <c r="GY547" s="34"/>
      <c r="HD547" s="5"/>
      <c r="HE547" s="5"/>
      <c r="HF547" s="3"/>
      <c r="HG547" s="34"/>
      <c r="HL547" s="5"/>
      <c r="HM547" s="5"/>
      <c r="HN547" s="3"/>
      <c r="HO547" s="34"/>
      <c r="HT547" s="5"/>
      <c r="HU547" s="5"/>
      <c r="HV547" s="3"/>
      <c r="HW547" s="34"/>
      <c r="IB547" s="5"/>
      <c r="IC547" s="5"/>
      <c r="ID547" s="3"/>
      <c r="IE547" s="34"/>
      <c r="IJ547" s="5"/>
    </row>
    <row r="548" spans="6:244" s="1" customFormat="1" ht="13.5">
      <c r="F548" s="3"/>
      <c r="G548" s="34"/>
      <c r="L548" s="5"/>
      <c r="M548" s="5"/>
      <c r="N548" s="3"/>
      <c r="O548" s="34"/>
      <c r="T548" s="5"/>
      <c r="U548" s="5"/>
      <c r="V548" s="3"/>
      <c r="W548" s="34"/>
      <c r="AB548" s="5"/>
      <c r="AC548" s="5"/>
      <c r="AD548" s="3"/>
      <c r="AE548" s="34"/>
      <c r="AJ548" s="5"/>
      <c r="AK548" s="5"/>
      <c r="AL548" s="3"/>
      <c r="AM548" s="34"/>
      <c r="AR548" s="5"/>
      <c r="AS548" s="5"/>
      <c r="AT548" s="3"/>
      <c r="AU548" s="34"/>
      <c r="AZ548" s="5"/>
      <c r="BA548" s="5"/>
      <c r="BB548" s="3"/>
      <c r="BC548" s="34"/>
      <c r="BH548" s="5"/>
      <c r="BI548" s="5"/>
      <c r="BJ548" s="3"/>
      <c r="BK548" s="34"/>
      <c r="BP548" s="5"/>
      <c r="BQ548" s="5"/>
      <c r="BR548" s="3"/>
      <c r="BS548" s="34"/>
      <c r="BX548" s="5"/>
      <c r="BY548" s="5"/>
      <c r="BZ548" s="3"/>
      <c r="CA548" s="34"/>
      <c r="CF548" s="5"/>
      <c r="CH548" s="3"/>
      <c r="CI548" s="34"/>
      <c r="CN548" s="5"/>
      <c r="CO548" s="5"/>
      <c r="CP548" s="3"/>
      <c r="CQ548" s="34"/>
      <c r="CV548" s="5"/>
      <c r="CW548" s="5"/>
      <c r="CX548" s="3"/>
      <c r="CY548" s="34"/>
      <c r="DD548" s="5"/>
      <c r="DE548" s="5"/>
      <c r="DF548" s="3"/>
      <c r="DG548" s="34"/>
      <c r="DL548" s="5"/>
      <c r="DM548" s="5"/>
      <c r="DN548" s="3"/>
      <c r="DO548" s="34"/>
      <c r="DT548" s="5"/>
      <c r="DU548" s="5"/>
      <c r="DV548" s="3"/>
      <c r="DW548" s="34"/>
      <c r="EB548" s="5"/>
      <c r="EC548" s="5"/>
      <c r="ED548" s="3"/>
      <c r="EE548" s="34"/>
      <c r="EJ548" s="5"/>
      <c r="EK548" s="5"/>
      <c r="EL548" s="3"/>
      <c r="EM548" s="34"/>
      <c r="ER548" s="5"/>
      <c r="ES548" s="5"/>
      <c r="ET548" s="3"/>
      <c r="EU548" s="34"/>
      <c r="EZ548" s="5"/>
      <c r="FA548" s="5"/>
      <c r="FB548" s="3"/>
      <c r="FC548" s="34"/>
      <c r="FH548" s="5"/>
      <c r="FJ548" s="3"/>
      <c r="FK548" s="34"/>
      <c r="FP548" s="5"/>
      <c r="FQ548" s="5"/>
      <c r="FR548" s="3"/>
      <c r="FS548" s="34"/>
      <c r="FX548" s="5"/>
      <c r="FY548" s="5"/>
      <c r="FZ548" s="3"/>
      <c r="GA548" s="34"/>
      <c r="GF548" s="5"/>
      <c r="GG548" s="5"/>
      <c r="GH548" s="3"/>
      <c r="GI548" s="34"/>
      <c r="GN548" s="5"/>
      <c r="GO548" s="5"/>
      <c r="GP548" s="3"/>
      <c r="GQ548" s="34"/>
      <c r="GV548" s="5"/>
      <c r="GW548" s="5"/>
      <c r="GX548" s="3"/>
      <c r="GY548" s="34"/>
      <c r="HD548" s="5"/>
      <c r="HE548" s="5"/>
      <c r="HF548" s="3"/>
      <c r="HG548" s="34"/>
      <c r="HL548" s="5"/>
      <c r="HM548" s="5"/>
      <c r="HN548" s="3"/>
      <c r="HO548" s="34"/>
      <c r="HT548" s="5"/>
      <c r="HU548" s="5"/>
      <c r="HV548" s="3"/>
      <c r="HW548" s="34"/>
      <c r="IB548" s="5"/>
      <c r="IC548" s="5"/>
      <c r="ID548" s="3"/>
      <c r="IE548" s="34"/>
      <c r="IJ548" s="5"/>
    </row>
    <row r="549" spans="6:244" s="1" customFormat="1" ht="13.5">
      <c r="F549" s="3"/>
      <c r="G549" s="34"/>
      <c r="L549" s="5"/>
      <c r="M549" s="5"/>
      <c r="N549" s="3"/>
      <c r="O549" s="34"/>
      <c r="T549" s="5"/>
      <c r="U549" s="5"/>
      <c r="V549" s="3"/>
      <c r="W549" s="34"/>
      <c r="AB549" s="5"/>
      <c r="AC549" s="5"/>
      <c r="AD549" s="3"/>
      <c r="AE549" s="34"/>
      <c r="AJ549" s="5"/>
      <c r="AK549" s="5"/>
      <c r="AL549" s="3"/>
      <c r="AM549" s="34"/>
      <c r="AR549" s="5"/>
      <c r="AS549" s="5"/>
      <c r="AT549" s="3"/>
      <c r="AU549" s="34"/>
      <c r="AZ549" s="5"/>
      <c r="BA549" s="5"/>
      <c r="BB549" s="3"/>
      <c r="BC549" s="34"/>
      <c r="BH549" s="5"/>
      <c r="BI549" s="5"/>
      <c r="BJ549" s="3"/>
      <c r="BK549" s="34"/>
      <c r="BP549" s="5"/>
      <c r="BQ549" s="5"/>
      <c r="BR549" s="3"/>
      <c r="BS549" s="34"/>
      <c r="BX549" s="5"/>
      <c r="BY549" s="5"/>
      <c r="BZ549" s="3"/>
      <c r="CA549" s="34"/>
      <c r="CF549" s="5"/>
      <c r="CH549" s="3"/>
      <c r="CI549" s="34"/>
      <c r="CN549" s="5"/>
      <c r="CO549" s="5"/>
      <c r="CP549" s="3"/>
      <c r="CQ549" s="34"/>
      <c r="CV549" s="5"/>
      <c r="CW549" s="5"/>
      <c r="CX549" s="3"/>
      <c r="CY549" s="34"/>
      <c r="DD549" s="5"/>
      <c r="DE549" s="5"/>
      <c r="DF549" s="3"/>
      <c r="DG549" s="34"/>
      <c r="DL549" s="5"/>
      <c r="DM549" s="5"/>
      <c r="DN549" s="3"/>
      <c r="DO549" s="34"/>
      <c r="DT549" s="5"/>
      <c r="DU549" s="5"/>
      <c r="DV549" s="3"/>
      <c r="DW549" s="34"/>
      <c r="EB549" s="5"/>
      <c r="EC549" s="5"/>
      <c r="ED549" s="3"/>
      <c r="EE549" s="34"/>
      <c r="EJ549" s="5"/>
      <c r="EK549" s="5"/>
      <c r="EL549" s="3"/>
      <c r="EM549" s="34"/>
      <c r="ER549" s="5"/>
      <c r="ES549" s="5"/>
      <c r="ET549" s="3"/>
      <c r="EU549" s="34"/>
      <c r="EZ549" s="5"/>
      <c r="FA549" s="5"/>
      <c r="FB549" s="3"/>
      <c r="FC549" s="34"/>
      <c r="FH549" s="5"/>
      <c r="FJ549" s="3"/>
      <c r="FK549" s="34"/>
      <c r="FP549" s="5"/>
      <c r="FQ549" s="5"/>
      <c r="FR549" s="3"/>
      <c r="FS549" s="34"/>
      <c r="FX549" s="5"/>
      <c r="FY549" s="5"/>
      <c r="FZ549" s="3"/>
      <c r="GA549" s="34"/>
      <c r="GF549" s="5"/>
      <c r="GG549" s="5"/>
      <c r="GH549" s="3"/>
      <c r="GI549" s="34"/>
      <c r="GN549" s="5"/>
      <c r="GO549" s="5"/>
      <c r="GP549" s="3"/>
      <c r="GQ549" s="34"/>
      <c r="GV549" s="5"/>
      <c r="GW549" s="5"/>
      <c r="GX549" s="3"/>
      <c r="GY549" s="34"/>
      <c r="HD549" s="5"/>
      <c r="HE549" s="5"/>
      <c r="HF549" s="3"/>
      <c r="HG549" s="34"/>
      <c r="HL549" s="5"/>
      <c r="HM549" s="5"/>
      <c r="HN549" s="3"/>
      <c r="HO549" s="34"/>
      <c r="HT549" s="5"/>
      <c r="HU549" s="5"/>
      <c r="HV549" s="3"/>
      <c r="HW549" s="34"/>
      <c r="IB549" s="5"/>
      <c r="IC549" s="5"/>
      <c r="ID549" s="3"/>
      <c r="IE549" s="34"/>
      <c r="IJ549" s="5"/>
    </row>
    <row r="550" spans="6:244" s="1" customFormat="1" ht="13.5">
      <c r="F550" s="3"/>
      <c r="G550" s="34"/>
      <c r="L550" s="5"/>
      <c r="M550" s="5"/>
      <c r="N550" s="3"/>
      <c r="O550" s="34"/>
      <c r="T550" s="5"/>
      <c r="U550" s="5"/>
      <c r="V550" s="3"/>
      <c r="W550" s="34"/>
      <c r="AB550" s="5"/>
      <c r="AC550" s="5"/>
      <c r="AD550" s="3"/>
      <c r="AE550" s="34"/>
      <c r="AJ550" s="5"/>
      <c r="AK550" s="5"/>
      <c r="AL550" s="3"/>
      <c r="AM550" s="34"/>
      <c r="AR550" s="5"/>
      <c r="AS550" s="5"/>
      <c r="AT550" s="3"/>
      <c r="AU550" s="34"/>
      <c r="AZ550" s="5"/>
      <c r="BA550" s="5"/>
      <c r="BB550" s="3"/>
      <c r="BC550" s="34"/>
      <c r="BH550" s="5"/>
      <c r="BI550" s="5"/>
      <c r="BJ550" s="3"/>
      <c r="BK550" s="34"/>
      <c r="BP550" s="5"/>
      <c r="BQ550" s="5"/>
      <c r="BR550" s="3"/>
      <c r="BS550" s="34"/>
      <c r="BX550" s="5"/>
      <c r="BY550" s="5"/>
      <c r="BZ550" s="3"/>
      <c r="CA550" s="34"/>
      <c r="CF550" s="5"/>
      <c r="CH550" s="3"/>
      <c r="CI550" s="34"/>
      <c r="CN550" s="5"/>
      <c r="CO550" s="5"/>
      <c r="CP550" s="3"/>
      <c r="CQ550" s="34"/>
      <c r="CV550" s="5"/>
      <c r="CW550" s="5"/>
      <c r="CX550" s="3"/>
      <c r="CY550" s="34"/>
      <c r="DD550" s="5"/>
      <c r="DE550" s="5"/>
      <c r="DF550" s="3"/>
      <c r="DG550" s="34"/>
      <c r="DL550" s="5"/>
      <c r="DM550" s="5"/>
      <c r="DN550" s="3"/>
      <c r="DO550" s="34"/>
      <c r="DT550" s="5"/>
      <c r="DU550" s="5"/>
      <c r="DV550" s="3"/>
      <c r="DW550" s="34"/>
      <c r="EB550" s="5"/>
      <c r="EC550" s="5"/>
      <c r="ED550" s="3"/>
      <c r="EE550" s="34"/>
      <c r="EJ550" s="5"/>
      <c r="EK550" s="5"/>
      <c r="EL550" s="3"/>
      <c r="EM550" s="34"/>
      <c r="ER550" s="5"/>
      <c r="ES550" s="5"/>
      <c r="ET550" s="3"/>
      <c r="EU550" s="34"/>
      <c r="EZ550" s="5"/>
      <c r="FA550" s="5"/>
      <c r="FB550" s="3"/>
      <c r="FC550" s="34"/>
      <c r="FH550" s="5"/>
      <c r="FJ550" s="3"/>
      <c r="FK550" s="34"/>
      <c r="FP550" s="5"/>
      <c r="FQ550" s="5"/>
      <c r="FR550" s="3"/>
      <c r="FS550" s="34"/>
      <c r="FX550" s="5"/>
      <c r="FY550" s="5"/>
      <c r="FZ550" s="3"/>
      <c r="GA550" s="34"/>
      <c r="GF550" s="5"/>
      <c r="GG550" s="5"/>
      <c r="GH550" s="3"/>
      <c r="GI550" s="34"/>
      <c r="GN550" s="5"/>
      <c r="GO550" s="5"/>
      <c r="GP550" s="3"/>
      <c r="GQ550" s="34"/>
      <c r="GV550" s="5"/>
      <c r="GW550" s="5"/>
      <c r="GX550" s="3"/>
      <c r="GY550" s="34"/>
      <c r="HD550" s="5"/>
      <c r="HE550" s="5"/>
      <c r="HF550" s="3"/>
      <c r="HG550" s="34"/>
      <c r="HL550" s="5"/>
      <c r="HM550" s="5"/>
      <c r="HN550" s="3"/>
      <c r="HO550" s="34"/>
      <c r="HT550" s="5"/>
      <c r="HU550" s="5"/>
      <c r="HV550" s="3"/>
      <c r="HW550" s="34"/>
      <c r="IB550" s="5"/>
      <c r="IC550" s="5"/>
      <c r="ID550" s="3"/>
      <c r="IE550" s="34"/>
      <c r="IJ550" s="5"/>
    </row>
    <row r="551" spans="6:244" s="1" customFormat="1" ht="13.5">
      <c r="F551" s="3"/>
      <c r="G551" s="34"/>
      <c r="L551" s="5"/>
      <c r="M551" s="5"/>
      <c r="N551" s="3"/>
      <c r="O551" s="34"/>
      <c r="T551" s="5"/>
      <c r="U551" s="5"/>
      <c r="V551" s="3"/>
      <c r="W551" s="34"/>
      <c r="AB551" s="5"/>
      <c r="AC551" s="5"/>
      <c r="AD551" s="3"/>
      <c r="AE551" s="34"/>
      <c r="AJ551" s="5"/>
      <c r="AK551" s="5"/>
      <c r="AL551" s="3"/>
      <c r="AM551" s="34"/>
      <c r="AR551" s="5"/>
      <c r="AS551" s="5"/>
      <c r="AT551" s="3"/>
      <c r="AU551" s="34"/>
      <c r="AZ551" s="5"/>
      <c r="BA551" s="5"/>
      <c r="BB551" s="3"/>
      <c r="BC551" s="34"/>
      <c r="BH551" s="5"/>
      <c r="BI551" s="5"/>
      <c r="BJ551" s="3"/>
      <c r="BK551" s="34"/>
      <c r="BP551" s="5"/>
      <c r="BQ551" s="5"/>
      <c r="BR551" s="3"/>
      <c r="BS551" s="34"/>
      <c r="BX551" s="5"/>
      <c r="BY551" s="5"/>
      <c r="BZ551" s="3"/>
      <c r="CA551" s="34"/>
      <c r="CF551" s="5"/>
      <c r="CH551" s="3"/>
      <c r="CI551" s="34"/>
      <c r="CN551" s="5"/>
      <c r="CO551" s="5"/>
      <c r="CP551" s="3"/>
      <c r="CQ551" s="34"/>
      <c r="CV551" s="5"/>
      <c r="CW551" s="5"/>
      <c r="CX551" s="3"/>
      <c r="CY551" s="34"/>
      <c r="DD551" s="5"/>
      <c r="DE551" s="5"/>
      <c r="DF551" s="3"/>
      <c r="DG551" s="34"/>
      <c r="DL551" s="5"/>
      <c r="DM551" s="5"/>
      <c r="DN551" s="3"/>
      <c r="DO551" s="34"/>
      <c r="DT551" s="5"/>
      <c r="DU551" s="5"/>
      <c r="DV551" s="3"/>
      <c r="DW551" s="34"/>
      <c r="EB551" s="5"/>
      <c r="EC551" s="5"/>
      <c r="ED551" s="3"/>
      <c r="EE551" s="34"/>
      <c r="EJ551" s="5"/>
      <c r="EK551" s="5"/>
      <c r="EL551" s="3"/>
      <c r="EM551" s="34"/>
      <c r="ER551" s="5"/>
      <c r="ES551" s="5"/>
      <c r="ET551" s="3"/>
      <c r="EU551" s="34"/>
      <c r="EZ551" s="5"/>
      <c r="FA551" s="5"/>
      <c r="FB551" s="3"/>
      <c r="FC551" s="34"/>
      <c r="FH551" s="5"/>
      <c r="FJ551" s="3"/>
      <c r="FK551" s="34"/>
      <c r="FP551" s="5"/>
      <c r="FQ551" s="5"/>
      <c r="FR551" s="3"/>
      <c r="FS551" s="34"/>
      <c r="FX551" s="5"/>
      <c r="FY551" s="5"/>
      <c r="FZ551" s="3"/>
      <c r="GA551" s="34"/>
      <c r="GF551" s="5"/>
      <c r="GG551" s="5"/>
      <c r="GH551" s="3"/>
      <c r="GI551" s="34"/>
      <c r="GN551" s="5"/>
      <c r="GO551" s="5"/>
      <c r="GP551" s="3"/>
      <c r="GQ551" s="34"/>
      <c r="GV551" s="5"/>
      <c r="GW551" s="5"/>
      <c r="GX551" s="3"/>
      <c r="GY551" s="34"/>
      <c r="HD551" s="5"/>
      <c r="HE551" s="5"/>
      <c r="HF551" s="3"/>
      <c r="HG551" s="34"/>
      <c r="HL551" s="5"/>
      <c r="HM551" s="5"/>
      <c r="HN551" s="3"/>
      <c r="HO551" s="34"/>
      <c r="HT551" s="5"/>
      <c r="HU551" s="5"/>
      <c r="HV551" s="3"/>
      <c r="HW551" s="34"/>
      <c r="IB551" s="5"/>
      <c r="IC551" s="5"/>
      <c r="ID551" s="3"/>
      <c r="IE551" s="34"/>
      <c r="IJ551" s="5"/>
    </row>
    <row r="552" spans="6:244" s="1" customFormat="1" ht="13.5">
      <c r="F552" s="3"/>
      <c r="G552" s="34"/>
      <c r="L552" s="5"/>
      <c r="M552" s="5"/>
      <c r="N552" s="3"/>
      <c r="O552" s="34"/>
      <c r="T552" s="5"/>
      <c r="U552" s="5"/>
      <c r="V552" s="3"/>
      <c r="W552" s="34"/>
      <c r="AB552" s="5"/>
      <c r="AC552" s="5"/>
      <c r="AD552" s="3"/>
      <c r="AE552" s="34"/>
      <c r="AJ552" s="5"/>
      <c r="AK552" s="5"/>
      <c r="AL552" s="3"/>
      <c r="AM552" s="34"/>
      <c r="AR552" s="5"/>
      <c r="AS552" s="5"/>
      <c r="AT552" s="3"/>
      <c r="AU552" s="34"/>
      <c r="AZ552" s="5"/>
      <c r="BA552" s="5"/>
      <c r="BB552" s="3"/>
      <c r="BC552" s="34"/>
      <c r="BH552" s="5"/>
      <c r="BI552" s="5"/>
      <c r="BJ552" s="3"/>
      <c r="BK552" s="34"/>
      <c r="BP552" s="5"/>
      <c r="BQ552" s="5"/>
      <c r="BR552" s="3"/>
      <c r="BS552" s="34"/>
      <c r="BX552" s="5"/>
      <c r="BY552" s="5"/>
      <c r="BZ552" s="3"/>
      <c r="CA552" s="34"/>
      <c r="CF552" s="5"/>
      <c r="CH552" s="3"/>
      <c r="CI552" s="34"/>
      <c r="CN552" s="5"/>
      <c r="CO552" s="5"/>
      <c r="CP552" s="3"/>
      <c r="CQ552" s="34"/>
      <c r="CV552" s="5"/>
      <c r="CW552" s="5"/>
      <c r="CX552" s="3"/>
      <c r="CY552" s="34"/>
      <c r="DD552" s="5"/>
      <c r="DE552" s="5"/>
      <c r="DF552" s="3"/>
      <c r="DG552" s="34"/>
      <c r="DL552" s="5"/>
      <c r="DM552" s="5"/>
      <c r="DN552" s="3"/>
      <c r="DO552" s="34"/>
      <c r="DT552" s="5"/>
      <c r="DU552" s="5"/>
      <c r="DV552" s="3"/>
      <c r="DW552" s="34"/>
      <c r="EB552" s="5"/>
      <c r="EC552" s="5"/>
      <c r="ED552" s="3"/>
      <c r="EE552" s="34"/>
      <c r="EJ552" s="5"/>
      <c r="EK552" s="5"/>
      <c r="EL552" s="3"/>
      <c r="EM552" s="34"/>
      <c r="ER552" s="5"/>
      <c r="ES552" s="5"/>
      <c r="ET552" s="3"/>
      <c r="EU552" s="34"/>
      <c r="EZ552" s="5"/>
      <c r="FA552" s="5"/>
      <c r="FB552" s="3"/>
      <c r="FC552" s="34"/>
      <c r="FH552" s="5"/>
      <c r="FJ552" s="3"/>
      <c r="FK552" s="34"/>
      <c r="FP552" s="5"/>
      <c r="FQ552" s="5"/>
      <c r="FR552" s="3"/>
      <c r="FS552" s="34"/>
      <c r="FX552" s="5"/>
      <c r="FY552" s="5"/>
      <c r="FZ552" s="3"/>
      <c r="GA552" s="34"/>
      <c r="GF552" s="5"/>
      <c r="GG552" s="5"/>
      <c r="GH552" s="3"/>
      <c r="GI552" s="34"/>
      <c r="GN552" s="5"/>
      <c r="GO552" s="5"/>
      <c r="GP552" s="3"/>
      <c r="GQ552" s="34"/>
      <c r="GV552" s="5"/>
      <c r="GW552" s="5"/>
      <c r="GX552" s="3"/>
      <c r="GY552" s="34"/>
      <c r="HD552" s="5"/>
      <c r="HE552" s="5"/>
      <c r="HF552" s="3"/>
      <c r="HG552" s="34"/>
      <c r="HL552" s="5"/>
      <c r="HM552" s="5"/>
      <c r="HN552" s="3"/>
      <c r="HO552" s="34"/>
      <c r="HT552" s="5"/>
      <c r="HU552" s="5"/>
      <c r="HV552" s="3"/>
      <c r="HW552" s="34"/>
      <c r="IB552" s="5"/>
      <c r="IC552" s="5"/>
      <c r="ID552" s="3"/>
      <c r="IE552" s="34"/>
      <c r="IJ552" s="5"/>
    </row>
    <row r="553" spans="6:244" s="1" customFormat="1" ht="13.5">
      <c r="F553" s="3"/>
      <c r="G553" s="34"/>
      <c r="L553" s="5"/>
      <c r="M553" s="5"/>
      <c r="N553" s="3"/>
      <c r="O553" s="34"/>
      <c r="T553" s="5"/>
      <c r="U553" s="5"/>
      <c r="V553" s="3"/>
      <c r="W553" s="34"/>
      <c r="AB553" s="5"/>
      <c r="AC553" s="5"/>
      <c r="AD553" s="3"/>
      <c r="AE553" s="34"/>
      <c r="AJ553" s="5"/>
      <c r="AK553" s="5"/>
      <c r="AL553" s="3"/>
      <c r="AM553" s="34"/>
      <c r="AR553" s="5"/>
      <c r="AS553" s="5"/>
      <c r="AT553" s="3"/>
      <c r="AU553" s="34"/>
      <c r="AZ553" s="5"/>
      <c r="BA553" s="5"/>
      <c r="BB553" s="3"/>
      <c r="BC553" s="34"/>
      <c r="BH553" s="5"/>
      <c r="BI553" s="5"/>
      <c r="BJ553" s="3"/>
      <c r="BK553" s="34"/>
      <c r="BP553" s="5"/>
      <c r="BQ553" s="5"/>
      <c r="BR553" s="3"/>
      <c r="BS553" s="34"/>
      <c r="BX553" s="5"/>
      <c r="BY553" s="5"/>
      <c r="BZ553" s="3"/>
      <c r="CA553" s="34"/>
      <c r="CF553" s="5"/>
      <c r="CH553" s="3"/>
      <c r="CI553" s="34"/>
      <c r="CN553" s="5"/>
      <c r="CO553" s="5"/>
      <c r="CP553" s="3"/>
      <c r="CQ553" s="34"/>
      <c r="CV553" s="5"/>
      <c r="CW553" s="5"/>
      <c r="CX553" s="3"/>
      <c r="CY553" s="34"/>
      <c r="DD553" s="5"/>
      <c r="DE553" s="5"/>
      <c r="DF553" s="3"/>
      <c r="DG553" s="34"/>
      <c r="DL553" s="5"/>
      <c r="DM553" s="5"/>
      <c r="DN553" s="3"/>
      <c r="DO553" s="34"/>
      <c r="DT553" s="5"/>
      <c r="DU553" s="5"/>
      <c r="DV553" s="3"/>
      <c r="DW553" s="34"/>
      <c r="EB553" s="5"/>
      <c r="EC553" s="5"/>
      <c r="ED553" s="3"/>
      <c r="EE553" s="34"/>
      <c r="EJ553" s="5"/>
      <c r="EK553" s="5"/>
      <c r="EL553" s="3"/>
      <c r="EM553" s="34"/>
      <c r="ER553" s="5"/>
      <c r="ES553" s="5"/>
      <c r="ET553" s="3"/>
      <c r="EU553" s="34"/>
      <c r="EZ553" s="5"/>
      <c r="FA553" s="5"/>
      <c r="FB553" s="3"/>
      <c r="FC553" s="34"/>
      <c r="FH553" s="5"/>
      <c r="FJ553" s="3"/>
      <c r="FK553" s="34"/>
      <c r="FP553" s="5"/>
      <c r="FQ553" s="5"/>
      <c r="FR553" s="3"/>
      <c r="FS553" s="34"/>
      <c r="FX553" s="5"/>
      <c r="FY553" s="5"/>
      <c r="FZ553" s="3"/>
      <c r="GA553" s="34"/>
      <c r="GF553" s="5"/>
      <c r="GG553" s="5"/>
      <c r="GH553" s="3"/>
      <c r="GI553" s="34"/>
      <c r="GN553" s="5"/>
      <c r="GO553" s="5"/>
      <c r="GP553" s="3"/>
      <c r="GQ553" s="34"/>
      <c r="GV553" s="5"/>
      <c r="GW553" s="5"/>
      <c r="GX553" s="3"/>
      <c r="GY553" s="34"/>
      <c r="HD553" s="5"/>
      <c r="HE553" s="5"/>
      <c r="HF553" s="3"/>
      <c r="HG553" s="34"/>
      <c r="HL553" s="5"/>
      <c r="HM553" s="5"/>
      <c r="HN553" s="3"/>
      <c r="HO553" s="34"/>
      <c r="HT553" s="5"/>
      <c r="HU553" s="5"/>
      <c r="HV553" s="3"/>
      <c r="HW553" s="34"/>
      <c r="IB553" s="5"/>
      <c r="IC553" s="5"/>
      <c r="ID553" s="3"/>
      <c r="IE553" s="34"/>
      <c r="IJ553" s="5"/>
    </row>
    <row r="554" spans="6:244" s="1" customFormat="1" ht="13.5">
      <c r="F554" s="3"/>
      <c r="G554" s="34"/>
      <c r="L554" s="5"/>
      <c r="M554" s="5"/>
      <c r="N554" s="3"/>
      <c r="O554" s="34"/>
      <c r="T554" s="5"/>
      <c r="U554" s="5"/>
      <c r="V554" s="3"/>
      <c r="W554" s="34"/>
      <c r="AB554" s="5"/>
      <c r="AC554" s="5"/>
      <c r="AD554" s="3"/>
      <c r="AE554" s="34"/>
      <c r="AJ554" s="5"/>
      <c r="AK554" s="5"/>
      <c r="AL554" s="3"/>
      <c r="AM554" s="34"/>
      <c r="AR554" s="5"/>
      <c r="AS554" s="5"/>
      <c r="AT554" s="3"/>
      <c r="AU554" s="34"/>
      <c r="AZ554" s="5"/>
      <c r="BA554" s="5"/>
      <c r="BB554" s="3"/>
      <c r="BC554" s="34"/>
      <c r="BH554" s="5"/>
      <c r="BI554" s="5"/>
      <c r="BJ554" s="3"/>
      <c r="BK554" s="34"/>
      <c r="BP554" s="5"/>
      <c r="BQ554" s="5"/>
      <c r="BR554" s="3"/>
      <c r="BS554" s="34"/>
      <c r="BX554" s="5"/>
      <c r="BY554" s="5"/>
      <c r="BZ554" s="3"/>
      <c r="CA554" s="34"/>
      <c r="CF554" s="5"/>
      <c r="CH554" s="3"/>
      <c r="CI554" s="34"/>
      <c r="CN554" s="5"/>
      <c r="CO554" s="5"/>
      <c r="CP554" s="3"/>
      <c r="CQ554" s="34"/>
      <c r="CV554" s="5"/>
      <c r="CW554" s="5"/>
      <c r="CX554" s="3"/>
      <c r="CY554" s="34"/>
      <c r="DD554" s="5"/>
      <c r="DE554" s="5"/>
      <c r="DF554" s="3"/>
      <c r="DG554" s="34"/>
      <c r="DL554" s="5"/>
      <c r="DM554" s="5"/>
      <c r="DN554" s="3"/>
      <c r="DO554" s="34"/>
      <c r="DT554" s="5"/>
      <c r="DU554" s="5"/>
      <c r="DV554" s="3"/>
      <c r="DW554" s="34"/>
      <c r="EB554" s="5"/>
      <c r="EC554" s="5"/>
      <c r="ED554" s="3"/>
      <c r="EE554" s="34"/>
      <c r="EJ554" s="5"/>
      <c r="EK554" s="5"/>
      <c r="EL554" s="3"/>
      <c r="EM554" s="34"/>
      <c r="ER554" s="5"/>
      <c r="ES554" s="5"/>
      <c r="ET554" s="3"/>
      <c r="EU554" s="34"/>
      <c r="EZ554" s="5"/>
      <c r="FA554" s="5"/>
      <c r="FB554" s="3"/>
      <c r="FC554" s="34"/>
      <c r="FH554" s="5"/>
      <c r="FJ554" s="3"/>
      <c r="FK554" s="34"/>
      <c r="FP554" s="5"/>
      <c r="FQ554" s="5"/>
      <c r="FR554" s="3"/>
      <c r="FS554" s="34"/>
      <c r="FX554" s="5"/>
      <c r="FY554" s="5"/>
      <c r="FZ554" s="3"/>
      <c r="GA554" s="34"/>
      <c r="GF554" s="5"/>
      <c r="GG554" s="5"/>
      <c r="GH554" s="3"/>
      <c r="GI554" s="34"/>
      <c r="GN554" s="5"/>
      <c r="GO554" s="5"/>
      <c r="GP554" s="3"/>
      <c r="GQ554" s="34"/>
      <c r="GV554" s="5"/>
      <c r="GW554" s="5"/>
      <c r="GX554" s="3"/>
      <c r="GY554" s="34"/>
      <c r="HD554" s="5"/>
      <c r="HE554" s="5"/>
      <c r="HF554" s="3"/>
      <c r="HG554" s="34"/>
      <c r="HL554" s="5"/>
      <c r="HM554" s="5"/>
      <c r="HN554" s="3"/>
      <c r="HO554" s="34"/>
      <c r="HT554" s="5"/>
      <c r="HU554" s="5"/>
      <c r="HV554" s="3"/>
      <c r="HW554" s="34"/>
      <c r="IB554" s="5"/>
      <c r="IC554" s="5"/>
      <c r="ID554" s="3"/>
      <c r="IE554" s="34"/>
      <c r="IJ554" s="5"/>
    </row>
    <row r="555" spans="6:244" s="1" customFormat="1" ht="13.5">
      <c r="F555" s="3"/>
      <c r="G555" s="34"/>
      <c r="L555" s="5"/>
      <c r="M555" s="5"/>
      <c r="N555" s="3"/>
      <c r="O555" s="34"/>
      <c r="T555" s="5"/>
      <c r="U555" s="5"/>
      <c r="V555" s="3"/>
      <c r="W555" s="34"/>
      <c r="AB555" s="5"/>
      <c r="AC555" s="5"/>
      <c r="AD555" s="3"/>
      <c r="AE555" s="34"/>
      <c r="AJ555" s="5"/>
      <c r="AK555" s="5"/>
      <c r="AL555" s="3"/>
      <c r="AM555" s="34"/>
      <c r="AR555" s="5"/>
      <c r="AS555" s="5"/>
      <c r="AT555" s="3"/>
      <c r="AU555" s="34"/>
      <c r="AZ555" s="5"/>
      <c r="BA555" s="5"/>
      <c r="BB555" s="3"/>
      <c r="BC555" s="34"/>
      <c r="BH555" s="5"/>
      <c r="BI555" s="5"/>
      <c r="BJ555" s="3"/>
      <c r="BK555" s="34"/>
      <c r="BP555" s="5"/>
      <c r="BQ555" s="5"/>
      <c r="BR555" s="3"/>
      <c r="BS555" s="34"/>
      <c r="BX555" s="5"/>
      <c r="BY555" s="5"/>
      <c r="BZ555" s="3"/>
      <c r="CA555" s="34"/>
      <c r="CF555" s="5"/>
      <c r="CH555" s="3"/>
      <c r="CI555" s="34"/>
      <c r="CN555" s="5"/>
      <c r="CO555" s="5"/>
      <c r="CP555" s="3"/>
      <c r="CQ555" s="34"/>
      <c r="CV555" s="5"/>
      <c r="CW555" s="5"/>
      <c r="CX555" s="3"/>
      <c r="CY555" s="34"/>
      <c r="DD555" s="5"/>
      <c r="DE555" s="5"/>
      <c r="DF555" s="3"/>
      <c r="DG555" s="34"/>
      <c r="DL555" s="5"/>
      <c r="DM555" s="5"/>
      <c r="DN555" s="3"/>
      <c r="DO555" s="34"/>
      <c r="DT555" s="5"/>
      <c r="DU555" s="5"/>
      <c r="DV555" s="3"/>
      <c r="DW555" s="34"/>
      <c r="EB555" s="5"/>
      <c r="EC555" s="5"/>
      <c r="ED555" s="3"/>
      <c r="EE555" s="34"/>
      <c r="EJ555" s="5"/>
      <c r="EK555" s="5"/>
      <c r="EL555" s="3"/>
      <c r="EM555" s="34"/>
      <c r="ER555" s="5"/>
      <c r="ES555" s="5"/>
      <c r="ET555" s="3"/>
      <c r="EU555" s="34"/>
      <c r="EZ555" s="5"/>
      <c r="FA555" s="5"/>
      <c r="FB555" s="3"/>
      <c r="FC555" s="34"/>
      <c r="FH555" s="5"/>
      <c r="FJ555" s="3"/>
      <c r="FK555" s="34"/>
      <c r="FP555" s="5"/>
      <c r="FQ555" s="5"/>
      <c r="FR555" s="3"/>
      <c r="FS555" s="34"/>
      <c r="FX555" s="5"/>
      <c r="FY555" s="5"/>
      <c r="FZ555" s="3"/>
      <c r="GA555" s="34"/>
      <c r="GF555" s="5"/>
      <c r="GG555" s="5"/>
      <c r="GH555" s="3"/>
      <c r="GI555" s="34"/>
      <c r="GN555" s="5"/>
      <c r="GO555" s="5"/>
      <c r="GP555" s="3"/>
      <c r="GQ555" s="34"/>
      <c r="GV555" s="5"/>
      <c r="GW555" s="5"/>
      <c r="GX555" s="3"/>
      <c r="GY555" s="34"/>
      <c r="HD555" s="5"/>
      <c r="HE555" s="5"/>
      <c r="HF555" s="3"/>
      <c r="HG555" s="34"/>
      <c r="HL555" s="5"/>
      <c r="HM555" s="5"/>
      <c r="HN555" s="3"/>
      <c r="HO555" s="34"/>
      <c r="HT555" s="5"/>
      <c r="HU555" s="5"/>
      <c r="HV555" s="3"/>
      <c r="HW555" s="34"/>
      <c r="IB555" s="5"/>
      <c r="IC555" s="5"/>
      <c r="ID555" s="3"/>
      <c r="IE555" s="34"/>
      <c r="IJ555" s="5"/>
    </row>
    <row r="556" spans="6:244" s="1" customFormat="1" ht="13.5">
      <c r="F556" s="3"/>
      <c r="G556" s="34"/>
      <c r="L556" s="5"/>
      <c r="M556" s="5"/>
      <c r="N556" s="3"/>
      <c r="O556" s="34"/>
      <c r="T556" s="5"/>
      <c r="U556" s="5"/>
      <c r="V556" s="3"/>
      <c r="W556" s="34"/>
      <c r="AB556" s="5"/>
      <c r="AC556" s="5"/>
      <c r="AD556" s="3"/>
      <c r="AE556" s="34"/>
      <c r="AJ556" s="5"/>
      <c r="AK556" s="5"/>
      <c r="AL556" s="3"/>
      <c r="AM556" s="34"/>
      <c r="AR556" s="5"/>
      <c r="AS556" s="5"/>
      <c r="AT556" s="3"/>
      <c r="AU556" s="34"/>
      <c r="AZ556" s="5"/>
      <c r="BA556" s="5"/>
      <c r="BB556" s="3"/>
      <c r="BC556" s="34"/>
      <c r="BH556" s="5"/>
      <c r="BI556" s="5"/>
      <c r="BJ556" s="3"/>
      <c r="BK556" s="34"/>
      <c r="BP556" s="5"/>
      <c r="BQ556" s="5"/>
      <c r="BR556" s="3"/>
      <c r="BS556" s="34"/>
      <c r="BX556" s="5"/>
      <c r="BY556" s="5"/>
      <c r="BZ556" s="3"/>
      <c r="CA556" s="34"/>
      <c r="CF556" s="5"/>
      <c r="CH556" s="3"/>
      <c r="CI556" s="34"/>
      <c r="CN556" s="5"/>
      <c r="CO556" s="5"/>
      <c r="CP556" s="3"/>
      <c r="CQ556" s="34"/>
      <c r="CV556" s="5"/>
      <c r="CW556" s="5"/>
      <c r="CX556" s="3"/>
      <c r="CY556" s="34"/>
      <c r="DD556" s="5"/>
      <c r="DE556" s="5"/>
      <c r="DF556" s="3"/>
      <c r="DG556" s="34"/>
      <c r="DL556" s="5"/>
      <c r="DM556" s="5"/>
      <c r="DN556" s="3"/>
      <c r="DO556" s="34"/>
      <c r="DT556" s="5"/>
      <c r="DU556" s="5"/>
      <c r="DV556" s="3"/>
      <c r="DW556" s="34"/>
      <c r="EB556" s="5"/>
      <c r="EC556" s="5"/>
      <c r="ED556" s="3"/>
      <c r="EE556" s="34"/>
      <c r="EJ556" s="5"/>
      <c r="EK556" s="5"/>
      <c r="EL556" s="3"/>
      <c r="EM556" s="34"/>
      <c r="ER556" s="5"/>
      <c r="ES556" s="5"/>
      <c r="ET556" s="3"/>
      <c r="EU556" s="34"/>
      <c r="EZ556" s="5"/>
      <c r="FA556" s="5"/>
      <c r="FB556" s="3"/>
      <c r="FC556" s="34"/>
      <c r="FH556" s="5"/>
      <c r="FJ556" s="3"/>
      <c r="FK556" s="34"/>
      <c r="FP556" s="5"/>
      <c r="FQ556" s="5"/>
      <c r="FR556" s="3"/>
      <c r="FS556" s="34"/>
      <c r="FX556" s="5"/>
      <c r="FY556" s="5"/>
      <c r="FZ556" s="3"/>
      <c r="GA556" s="34"/>
      <c r="GF556" s="5"/>
      <c r="GG556" s="5"/>
      <c r="GH556" s="3"/>
      <c r="GI556" s="34"/>
      <c r="GN556" s="5"/>
      <c r="GO556" s="5"/>
      <c r="GP556" s="3"/>
      <c r="GQ556" s="34"/>
      <c r="GV556" s="5"/>
      <c r="GW556" s="5"/>
      <c r="GX556" s="3"/>
      <c r="GY556" s="34"/>
      <c r="HD556" s="5"/>
      <c r="HE556" s="5"/>
      <c r="HF556" s="3"/>
      <c r="HG556" s="34"/>
      <c r="HL556" s="5"/>
      <c r="HM556" s="5"/>
      <c r="HN556" s="3"/>
      <c r="HO556" s="34"/>
      <c r="HT556" s="5"/>
      <c r="HU556" s="5"/>
      <c r="HV556" s="3"/>
      <c r="HW556" s="34"/>
      <c r="IB556" s="5"/>
      <c r="IC556" s="5"/>
      <c r="ID556" s="3"/>
      <c r="IE556" s="34"/>
      <c r="IJ556" s="5"/>
    </row>
    <row r="557" spans="6:244" s="1" customFormat="1" ht="13.5">
      <c r="F557" s="3"/>
      <c r="G557" s="34"/>
      <c r="L557" s="5"/>
      <c r="M557" s="5"/>
      <c r="N557" s="3"/>
      <c r="O557" s="34"/>
      <c r="T557" s="5"/>
      <c r="U557" s="5"/>
      <c r="V557" s="3"/>
      <c r="W557" s="34"/>
      <c r="AB557" s="5"/>
      <c r="AC557" s="5"/>
      <c r="AD557" s="3"/>
      <c r="AE557" s="34"/>
      <c r="AJ557" s="5"/>
      <c r="AK557" s="5"/>
      <c r="AL557" s="3"/>
      <c r="AM557" s="34"/>
      <c r="AR557" s="5"/>
      <c r="AS557" s="5"/>
      <c r="AT557" s="3"/>
      <c r="AU557" s="34"/>
      <c r="AZ557" s="5"/>
      <c r="BA557" s="5"/>
      <c r="BB557" s="3"/>
      <c r="BC557" s="34"/>
      <c r="BH557" s="5"/>
      <c r="BI557" s="5"/>
      <c r="BJ557" s="3"/>
      <c r="BK557" s="34"/>
      <c r="BP557" s="5"/>
      <c r="BQ557" s="5"/>
      <c r="BR557" s="3"/>
      <c r="BS557" s="34"/>
      <c r="BX557" s="5"/>
      <c r="BY557" s="5"/>
      <c r="BZ557" s="3"/>
      <c r="CA557" s="34"/>
      <c r="CF557" s="5"/>
      <c r="CH557" s="3"/>
      <c r="CI557" s="34"/>
      <c r="CN557" s="5"/>
      <c r="CO557" s="5"/>
      <c r="CP557" s="3"/>
      <c r="CQ557" s="34"/>
      <c r="CV557" s="5"/>
      <c r="CW557" s="5"/>
      <c r="CX557" s="3"/>
      <c r="CY557" s="34"/>
      <c r="DD557" s="5"/>
      <c r="DE557" s="5"/>
      <c r="DF557" s="3"/>
      <c r="DG557" s="34"/>
      <c r="DL557" s="5"/>
      <c r="DM557" s="5"/>
      <c r="DN557" s="3"/>
      <c r="DO557" s="34"/>
      <c r="DT557" s="5"/>
      <c r="DU557" s="5"/>
      <c r="DV557" s="3"/>
      <c r="DW557" s="34"/>
      <c r="EB557" s="5"/>
      <c r="EC557" s="5"/>
      <c r="ED557" s="3"/>
      <c r="EE557" s="34"/>
      <c r="EJ557" s="5"/>
      <c r="EK557" s="5"/>
      <c r="EL557" s="3"/>
      <c r="EM557" s="34"/>
      <c r="ER557" s="5"/>
      <c r="ES557" s="5"/>
      <c r="ET557" s="3"/>
      <c r="EU557" s="34"/>
      <c r="EZ557" s="5"/>
      <c r="FA557" s="5"/>
      <c r="FB557" s="3"/>
      <c r="FC557" s="34"/>
      <c r="FH557" s="5"/>
      <c r="FJ557" s="3"/>
      <c r="FK557" s="34"/>
      <c r="FP557" s="5"/>
      <c r="FQ557" s="5"/>
      <c r="FR557" s="3"/>
      <c r="FS557" s="34"/>
      <c r="FX557" s="5"/>
      <c r="FY557" s="5"/>
      <c r="FZ557" s="3"/>
      <c r="GA557" s="34"/>
      <c r="GF557" s="5"/>
      <c r="GG557" s="5"/>
      <c r="GH557" s="3"/>
      <c r="GI557" s="34"/>
      <c r="GN557" s="5"/>
      <c r="GO557" s="5"/>
      <c r="GP557" s="3"/>
      <c r="GQ557" s="34"/>
      <c r="GV557" s="5"/>
      <c r="GW557" s="5"/>
      <c r="GX557" s="3"/>
      <c r="GY557" s="34"/>
      <c r="HD557" s="5"/>
      <c r="HE557" s="5"/>
      <c r="HF557" s="3"/>
      <c r="HG557" s="34"/>
      <c r="HL557" s="5"/>
      <c r="HM557" s="5"/>
      <c r="HN557" s="3"/>
      <c r="HO557" s="34"/>
      <c r="HT557" s="5"/>
      <c r="HU557" s="5"/>
      <c r="HV557" s="3"/>
      <c r="HW557" s="34"/>
      <c r="IB557" s="5"/>
      <c r="IC557" s="5"/>
      <c r="ID557" s="3"/>
      <c r="IE557" s="34"/>
      <c r="IJ557" s="5"/>
    </row>
    <row r="558" spans="6:244" s="1" customFormat="1" ht="13.5">
      <c r="F558" s="3"/>
      <c r="G558" s="34"/>
      <c r="L558" s="5"/>
      <c r="M558" s="5"/>
      <c r="N558" s="3"/>
      <c r="O558" s="34"/>
      <c r="T558" s="5"/>
      <c r="U558" s="5"/>
      <c r="V558" s="3"/>
      <c r="W558" s="34"/>
      <c r="AB558" s="5"/>
      <c r="AC558" s="5"/>
      <c r="AD558" s="3"/>
      <c r="AE558" s="34"/>
      <c r="AJ558" s="5"/>
      <c r="AK558" s="5"/>
      <c r="AL558" s="3"/>
      <c r="AM558" s="34"/>
      <c r="AR558" s="5"/>
      <c r="AS558" s="5"/>
      <c r="AT558" s="3"/>
      <c r="AU558" s="34"/>
      <c r="AZ558" s="5"/>
      <c r="BA558" s="5"/>
      <c r="BB558" s="3"/>
      <c r="BC558" s="34"/>
      <c r="BH558" s="5"/>
      <c r="BI558" s="5"/>
      <c r="BJ558" s="3"/>
      <c r="BK558" s="34"/>
      <c r="BP558" s="5"/>
      <c r="BQ558" s="5"/>
      <c r="BR558" s="3"/>
      <c r="BS558" s="34"/>
      <c r="BX558" s="5"/>
      <c r="BY558" s="5"/>
      <c r="BZ558" s="3"/>
      <c r="CA558" s="34"/>
      <c r="CF558" s="5"/>
      <c r="CH558" s="3"/>
      <c r="CI558" s="34"/>
      <c r="CN558" s="5"/>
      <c r="CO558" s="5"/>
      <c r="CP558" s="3"/>
      <c r="CQ558" s="34"/>
      <c r="CV558" s="5"/>
      <c r="CW558" s="5"/>
      <c r="CX558" s="3"/>
      <c r="CY558" s="34"/>
      <c r="DD558" s="5"/>
      <c r="DE558" s="5"/>
      <c r="DF558" s="3"/>
      <c r="DG558" s="34"/>
      <c r="DL558" s="5"/>
      <c r="DM558" s="5"/>
      <c r="DN558" s="3"/>
      <c r="DO558" s="34"/>
      <c r="DT558" s="5"/>
      <c r="DU558" s="5"/>
      <c r="DV558" s="3"/>
      <c r="DW558" s="34"/>
      <c r="EB558" s="5"/>
      <c r="EC558" s="5"/>
      <c r="ED558" s="3"/>
      <c r="EE558" s="34"/>
      <c r="EJ558" s="5"/>
      <c r="EK558" s="5"/>
      <c r="EL558" s="3"/>
      <c r="EM558" s="34"/>
      <c r="ER558" s="5"/>
      <c r="ES558" s="5"/>
      <c r="ET558" s="3"/>
      <c r="EU558" s="34"/>
      <c r="EZ558" s="5"/>
      <c r="FA558" s="5"/>
      <c r="FB558" s="3"/>
      <c r="FC558" s="34"/>
      <c r="FH558" s="5"/>
      <c r="FJ558" s="3"/>
      <c r="FK558" s="34"/>
      <c r="FP558" s="5"/>
      <c r="FQ558" s="5"/>
      <c r="FR558" s="3"/>
      <c r="FS558" s="34"/>
      <c r="FX558" s="5"/>
      <c r="FY558" s="5"/>
      <c r="FZ558" s="3"/>
      <c r="GA558" s="34"/>
      <c r="GF558" s="5"/>
      <c r="GG558" s="5"/>
      <c r="GH558" s="3"/>
      <c r="GI558" s="34"/>
      <c r="GN558" s="5"/>
      <c r="GO558" s="5"/>
      <c r="GP558" s="3"/>
      <c r="GQ558" s="34"/>
      <c r="GV558" s="5"/>
      <c r="GW558" s="5"/>
      <c r="GX558" s="3"/>
      <c r="GY558" s="34"/>
      <c r="HD558" s="5"/>
      <c r="HE558" s="5"/>
      <c r="HF558" s="3"/>
      <c r="HG558" s="34"/>
      <c r="HL558" s="5"/>
      <c r="HM558" s="5"/>
      <c r="HN558" s="3"/>
      <c r="HO558" s="34"/>
      <c r="HT558" s="5"/>
      <c r="HU558" s="5"/>
      <c r="HV558" s="3"/>
      <c r="HW558" s="34"/>
      <c r="IB558" s="5"/>
      <c r="IC558" s="5"/>
      <c r="ID558" s="3"/>
      <c r="IE558" s="34"/>
      <c r="IJ558" s="5"/>
    </row>
    <row r="559" spans="6:244" s="1" customFormat="1" ht="13.5">
      <c r="F559" s="3"/>
      <c r="G559" s="34"/>
      <c r="L559" s="5"/>
      <c r="M559" s="5"/>
      <c r="N559" s="3"/>
      <c r="O559" s="34"/>
      <c r="T559" s="5"/>
      <c r="U559" s="5"/>
      <c r="V559" s="3"/>
      <c r="W559" s="34"/>
      <c r="AB559" s="5"/>
      <c r="AC559" s="5"/>
      <c r="AD559" s="3"/>
      <c r="AE559" s="34"/>
      <c r="AJ559" s="5"/>
      <c r="AK559" s="5"/>
      <c r="AL559" s="3"/>
      <c r="AM559" s="34"/>
      <c r="AR559" s="5"/>
      <c r="AS559" s="5"/>
      <c r="AT559" s="3"/>
      <c r="AU559" s="34"/>
      <c r="AZ559" s="5"/>
      <c r="BA559" s="5"/>
      <c r="BB559" s="3"/>
      <c r="BC559" s="34"/>
      <c r="BH559" s="5"/>
      <c r="BI559" s="5"/>
      <c r="BJ559" s="3"/>
      <c r="BK559" s="34"/>
      <c r="BP559" s="5"/>
      <c r="BQ559" s="5"/>
      <c r="BR559" s="3"/>
      <c r="BS559" s="34"/>
      <c r="BX559" s="5"/>
      <c r="BY559" s="5"/>
      <c r="BZ559" s="3"/>
      <c r="CA559" s="34"/>
      <c r="CF559" s="5"/>
      <c r="CH559" s="3"/>
      <c r="CI559" s="34"/>
      <c r="CN559" s="5"/>
      <c r="CO559" s="5"/>
      <c r="CP559" s="3"/>
      <c r="CQ559" s="34"/>
      <c r="CV559" s="5"/>
      <c r="CW559" s="5"/>
      <c r="CX559" s="3"/>
      <c r="CY559" s="34"/>
      <c r="DD559" s="5"/>
      <c r="DE559" s="5"/>
      <c r="DF559" s="3"/>
      <c r="DG559" s="34"/>
      <c r="DL559" s="5"/>
      <c r="DM559" s="5"/>
      <c r="DN559" s="3"/>
      <c r="DO559" s="34"/>
      <c r="DT559" s="5"/>
      <c r="DU559" s="5"/>
      <c r="DV559" s="3"/>
      <c r="DW559" s="34"/>
      <c r="EB559" s="5"/>
      <c r="EC559" s="5"/>
      <c r="ED559" s="3"/>
      <c r="EE559" s="34"/>
      <c r="EJ559" s="5"/>
      <c r="EK559" s="5"/>
      <c r="EL559" s="3"/>
      <c r="EM559" s="34"/>
      <c r="ER559" s="5"/>
      <c r="ES559" s="5"/>
      <c r="ET559" s="3"/>
      <c r="EU559" s="34"/>
      <c r="EZ559" s="5"/>
      <c r="FA559" s="5"/>
      <c r="FB559" s="3"/>
      <c r="FC559" s="34"/>
      <c r="FH559" s="5"/>
      <c r="FJ559" s="3"/>
      <c r="FK559" s="34"/>
      <c r="FP559" s="5"/>
      <c r="FQ559" s="5"/>
      <c r="FR559" s="3"/>
      <c r="FS559" s="34"/>
      <c r="FX559" s="5"/>
      <c r="FY559" s="5"/>
      <c r="FZ559" s="3"/>
      <c r="GA559" s="34"/>
      <c r="GF559" s="5"/>
      <c r="GG559" s="5"/>
      <c r="GH559" s="3"/>
      <c r="GI559" s="34"/>
      <c r="GN559" s="5"/>
      <c r="GO559" s="5"/>
      <c r="GP559" s="3"/>
      <c r="GQ559" s="34"/>
      <c r="GV559" s="5"/>
      <c r="GW559" s="5"/>
      <c r="GX559" s="3"/>
      <c r="GY559" s="34"/>
      <c r="HD559" s="5"/>
      <c r="HE559" s="5"/>
      <c r="HF559" s="3"/>
      <c r="HG559" s="34"/>
      <c r="HL559" s="5"/>
      <c r="HM559" s="5"/>
      <c r="HN559" s="3"/>
      <c r="HO559" s="34"/>
      <c r="HT559" s="5"/>
      <c r="HU559" s="5"/>
      <c r="HV559" s="3"/>
      <c r="HW559" s="34"/>
      <c r="IB559" s="5"/>
      <c r="IC559" s="5"/>
      <c r="ID559" s="3"/>
      <c r="IE559" s="34"/>
      <c r="IJ559" s="5"/>
    </row>
    <row r="560" spans="6:244" s="1" customFormat="1" ht="13.5">
      <c r="F560" s="3"/>
      <c r="G560" s="34"/>
      <c r="L560" s="5"/>
      <c r="M560" s="5"/>
      <c r="N560" s="3"/>
      <c r="O560" s="34"/>
      <c r="T560" s="5"/>
      <c r="U560" s="5"/>
      <c r="V560" s="3"/>
      <c r="W560" s="34"/>
      <c r="AB560" s="5"/>
      <c r="AC560" s="5"/>
      <c r="AD560" s="3"/>
      <c r="AE560" s="34"/>
      <c r="AJ560" s="5"/>
      <c r="AK560" s="5"/>
      <c r="AL560" s="3"/>
      <c r="AM560" s="34"/>
      <c r="AR560" s="5"/>
      <c r="AS560" s="5"/>
      <c r="AT560" s="3"/>
      <c r="AU560" s="34"/>
      <c r="AZ560" s="5"/>
      <c r="BA560" s="5"/>
      <c r="BB560" s="3"/>
      <c r="BC560" s="34"/>
      <c r="BH560" s="5"/>
      <c r="BI560" s="5"/>
      <c r="BJ560" s="3"/>
      <c r="BK560" s="34"/>
      <c r="BP560" s="5"/>
      <c r="BQ560" s="5"/>
      <c r="BR560" s="3"/>
      <c r="BS560" s="34"/>
      <c r="BX560" s="5"/>
      <c r="BY560" s="5"/>
      <c r="BZ560" s="3"/>
      <c r="CA560" s="34"/>
      <c r="CF560" s="5"/>
      <c r="CH560" s="3"/>
      <c r="CI560" s="34"/>
      <c r="CN560" s="5"/>
      <c r="CO560" s="5"/>
      <c r="CP560" s="3"/>
      <c r="CQ560" s="34"/>
      <c r="CV560" s="5"/>
      <c r="CW560" s="5"/>
      <c r="CX560" s="3"/>
      <c r="CY560" s="34"/>
      <c r="DD560" s="5"/>
      <c r="DE560" s="5"/>
      <c r="DF560" s="3"/>
      <c r="DG560" s="34"/>
      <c r="DL560" s="5"/>
      <c r="DM560" s="5"/>
      <c r="DN560" s="3"/>
      <c r="DO560" s="34"/>
      <c r="DT560" s="5"/>
      <c r="DU560" s="5"/>
      <c r="DV560" s="3"/>
      <c r="DW560" s="34"/>
      <c r="EB560" s="5"/>
      <c r="EC560" s="5"/>
      <c r="ED560" s="3"/>
      <c r="EE560" s="34"/>
      <c r="EJ560" s="5"/>
      <c r="EK560" s="5"/>
      <c r="EL560" s="3"/>
      <c r="EM560" s="34"/>
      <c r="ER560" s="5"/>
      <c r="ES560" s="5"/>
      <c r="ET560" s="3"/>
      <c r="EU560" s="34"/>
      <c r="EZ560" s="5"/>
      <c r="FA560" s="5"/>
      <c r="FB560" s="3"/>
      <c r="FC560" s="34"/>
      <c r="FH560" s="5"/>
      <c r="FJ560" s="3"/>
      <c r="FK560" s="34"/>
      <c r="FP560" s="5"/>
      <c r="FQ560" s="5"/>
      <c r="FR560" s="3"/>
      <c r="FS560" s="34"/>
      <c r="FX560" s="5"/>
      <c r="FY560" s="5"/>
      <c r="FZ560" s="3"/>
      <c r="GA560" s="34"/>
      <c r="GF560" s="5"/>
      <c r="GG560" s="5"/>
      <c r="GH560" s="3"/>
      <c r="GI560" s="34"/>
      <c r="GN560" s="5"/>
      <c r="GO560" s="5"/>
      <c r="GP560" s="3"/>
      <c r="GQ560" s="34"/>
      <c r="GV560" s="5"/>
      <c r="GW560" s="5"/>
      <c r="GX560" s="3"/>
      <c r="GY560" s="34"/>
      <c r="HD560" s="5"/>
      <c r="HE560" s="5"/>
      <c r="HF560" s="3"/>
      <c r="HG560" s="34"/>
      <c r="HL560" s="5"/>
      <c r="HM560" s="5"/>
      <c r="HN560" s="3"/>
      <c r="HO560" s="34"/>
      <c r="HT560" s="5"/>
      <c r="HU560" s="5"/>
      <c r="HV560" s="3"/>
      <c r="HW560" s="34"/>
      <c r="IB560" s="5"/>
      <c r="IC560" s="5"/>
      <c r="ID560" s="3"/>
      <c r="IE560" s="34"/>
      <c r="IJ560" s="5"/>
    </row>
    <row r="561" spans="6:244" s="1" customFormat="1" ht="13.5">
      <c r="F561" s="3"/>
      <c r="G561" s="34"/>
      <c r="L561" s="5"/>
      <c r="M561" s="5"/>
      <c r="N561" s="3"/>
      <c r="O561" s="34"/>
      <c r="T561" s="5"/>
      <c r="U561" s="5"/>
      <c r="V561" s="3"/>
      <c r="W561" s="34"/>
      <c r="AB561" s="5"/>
      <c r="AC561" s="5"/>
      <c r="AD561" s="3"/>
      <c r="AE561" s="34"/>
      <c r="AJ561" s="5"/>
      <c r="AK561" s="5"/>
      <c r="AL561" s="3"/>
      <c r="AM561" s="34"/>
      <c r="AR561" s="5"/>
      <c r="AS561" s="5"/>
      <c r="AT561" s="3"/>
      <c r="AU561" s="34"/>
      <c r="AZ561" s="5"/>
      <c r="BA561" s="5"/>
      <c r="BB561" s="3"/>
      <c r="BC561" s="34"/>
      <c r="BH561" s="5"/>
      <c r="BI561" s="5"/>
      <c r="BJ561" s="3"/>
      <c r="BK561" s="34"/>
      <c r="BP561" s="5"/>
      <c r="BQ561" s="5"/>
      <c r="BR561" s="3"/>
      <c r="BS561" s="34"/>
      <c r="BX561" s="5"/>
      <c r="BY561" s="5"/>
      <c r="BZ561" s="3"/>
      <c r="CA561" s="34"/>
      <c r="CF561" s="5"/>
      <c r="CH561" s="3"/>
      <c r="CI561" s="34"/>
      <c r="CN561" s="5"/>
      <c r="CO561" s="5"/>
      <c r="CP561" s="3"/>
      <c r="CQ561" s="34"/>
      <c r="CV561" s="5"/>
      <c r="CW561" s="5"/>
      <c r="CX561" s="3"/>
      <c r="CY561" s="34"/>
      <c r="DD561" s="5"/>
      <c r="DE561" s="5"/>
      <c r="DF561" s="3"/>
      <c r="DG561" s="34"/>
      <c r="DL561" s="5"/>
      <c r="DM561" s="5"/>
      <c r="DN561" s="3"/>
      <c r="DO561" s="34"/>
      <c r="DT561" s="5"/>
      <c r="DU561" s="5"/>
      <c r="DV561" s="3"/>
      <c r="DW561" s="34"/>
      <c r="EB561" s="5"/>
      <c r="EC561" s="5"/>
      <c r="ED561" s="3"/>
      <c r="EE561" s="34"/>
      <c r="EJ561" s="5"/>
      <c r="EK561" s="5"/>
      <c r="EL561" s="3"/>
      <c r="EM561" s="34"/>
      <c r="ER561" s="5"/>
      <c r="ES561" s="5"/>
      <c r="ET561" s="3"/>
      <c r="EU561" s="34"/>
      <c r="EZ561" s="5"/>
      <c r="FA561" s="5"/>
      <c r="FB561" s="3"/>
      <c r="FC561" s="34"/>
      <c r="FH561" s="5"/>
      <c r="FJ561" s="3"/>
      <c r="FK561" s="34"/>
      <c r="FP561" s="5"/>
      <c r="FQ561" s="5"/>
      <c r="FR561" s="3"/>
      <c r="FS561" s="34"/>
      <c r="FX561" s="5"/>
      <c r="FY561" s="5"/>
      <c r="FZ561" s="3"/>
      <c r="GA561" s="34"/>
      <c r="GF561" s="5"/>
      <c r="GG561" s="5"/>
      <c r="GH561" s="3"/>
      <c r="GI561" s="34"/>
      <c r="GN561" s="5"/>
      <c r="GO561" s="5"/>
      <c r="GP561" s="3"/>
      <c r="GQ561" s="34"/>
      <c r="GV561" s="5"/>
      <c r="GW561" s="5"/>
      <c r="GX561" s="3"/>
      <c r="GY561" s="34"/>
      <c r="HD561" s="5"/>
      <c r="HE561" s="5"/>
      <c r="HF561" s="3"/>
      <c r="HG561" s="34"/>
      <c r="HL561" s="5"/>
      <c r="HM561" s="5"/>
      <c r="HN561" s="3"/>
      <c r="HO561" s="34"/>
      <c r="HT561" s="5"/>
      <c r="HU561" s="5"/>
      <c r="HV561" s="3"/>
      <c r="HW561" s="34"/>
      <c r="IB561" s="5"/>
      <c r="IC561" s="5"/>
      <c r="ID561" s="3"/>
      <c r="IE561" s="34"/>
      <c r="IJ561" s="5"/>
    </row>
    <row r="562" spans="6:244" s="1" customFormat="1" ht="13.5">
      <c r="F562" s="3"/>
      <c r="G562" s="34"/>
      <c r="L562" s="5"/>
      <c r="M562" s="5"/>
      <c r="N562" s="3"/>
      <c r="O562" s="34"/>
      <c r="T562" s="5"/>
      <c r="U562" s="5"/>
      <c r="V562" s="3"/>
      <c r="W562" s="34"/>
      <c r="AB562" s="5"/>
      <c r="AC562" s="5"/>
      <c r="AD562" s="3"/>
      <c r="AE562" s="34"/>
      <c r="AJ562" s="5"/>
      <c r="AK562" s="5"/>
      <c r="AL562" s="3"/>
      <c r="AM562" s="34"/>
      <c r="AR562" s="5"/>
      <c r="AS562" s="5"/>
      <c r="AT562" s="3"/>
      <c r="AU562" s="34"/>
      <c r="AZ562" s="5"/>
      <c r="BA562" s="5"/>
      <c r="BB562" s="3"/>
      <c r="BC562" s="34"/>
      <c r="BH562" s="5"/>
      <c r="BI562" s="5"/>
      <c r="BJ562" s="3"/>
      <c r="BK562" s="34"/>
      <c r="BP562" s="5"/>
      <c r="BQ562" s="5"/>
      <c r="BR562" s="3"/>
      <c r="BS562" s="34"/>
      <c r="BX562" s="5"/>
      <c r="BY562" s="5"/>
      <c r="BZ562" s="3"/>
      <c r="CA562" s="34"/>
      <c r="CF562" s="5"/>
      <c r="CH562" s="3"/>
      <c r="CI562" s="34"/>
      <c r="CN562" s="5"/>
      <c r="CO562" s="5"/>
      <c r="CP562" s="3"/>
      <c r="CQ562" s="34"/>
      <c r="CV562" s="5"/>
      <c r="CW562" s="5"/>
      <c r="CX562" s="3"/>
      <c r="CY562" s="34"/>
      <c r="DD562" s="5"/>
      <c r="DE562" s="5"/>
      <c r="DF562" s="3"/>
      <c r="DG562" s="34"/>
      <c r="DL562" s="5"/>
      <c r="DM562" s="5"/>
      <c r="DN562" s="3"/>
      <c r="DO562" s="34"/>
      <c r="DT562" s="5"/>
      <c r="DU562" s="5"/>
      <c r="DV562" s="3"/>
      <c r="DW562" s="34"/>
      <c r="EB562" s="5"/>
      <c r="EC562" s="5"/>
      <c r="ED562" s="3"/>
      <c r="EE562" s="34"/>
      <c r="EJ562" s="5"/>
      <c r="EK562" s="5"/>
      <c r="EL562" s="3"/>
      <c r="EM562" s="34"/>
      <c r="ER562" s="5"/>
      <c r="ES562" s="5"/>
      <c r="ET562" s="3"/>
      <c r="EU562" s="34"/>
      <c r="EZ562" s="5"/>
      <c r="FA562" s="5"/>
      <c r="FB562" s="3"/>
      <c r="FC562" s="34"/>
      <c r="FH562" s="5"/>
      <c r="FJ562" s="3"/>
      <c r="FK562" s="34"/>
      <c r="FP562" s="5"/>
      <c r="FQ562" s="5"/>
      <c r="FR562" s="3"/>
      <c r="FS562" s="34"/>
      <c r="FX562" s="5"/>
      <c r="FY562" s="5"/>
      <c r="FZ562" s="3"/>
      <c r="GA562" s="34"/>
      <c r="GF562" s="5"/>
      <c r="GG562" s="5"/>
      <c r="GH562" s="3"/>
      <c r="GI562" s="34"/>
      <c r="GN562" s="5"/>
      <c r="GO562" s="5"/>
      <c r="GP562" s="3"/>
      <c r="GQ562" s="34"/>
      <c r="GV562" s="5"/>
      <c r="GW562" s="5"/>
      <c r="GX562" s="3"/>
      <c r="GY562" s="34"/>
      <c r="HD562" s="5"/>
      <c r="HE562" s="5"/>
      <c r="HF562" s="3"/>
      <c r="HG562" s="34"/>
      <c r="HL562" s="5"/>
      <c r="HM562" s="5"/>
      <c r="HN562" s="3"/>
      <c r="HO562" s="34"/>
      <c r="HT562" s="5"/>
      <c r="HU562" s="5"/>
      <c r="HV562" s="3"/>
      <c r="HW562" s="34"/>
      <c r="IB562" s="5"/>
      <c r="IC562" s="5"/>
      <c r="ID562" s="3"/>
      <c r="IE562" s="34"/>
      <c r="IJ562" s="5"/>
    </row>
    <row r="563" spans="6:244" s="1" customFormat="1" ht="13.5">
      <c r="F563" s="3"/>
      <c r="G563" s="34"/>
      <c r="L563" s="5"/>
      <c r="M563" s="5"/>
      <c r="N563" s="3"/>
      <c r="O563" s="34"/>
      <c r="T563" s="5"/>
      <c r="U563" s="5"/>
      <c r="V563" s="3"/>
      <c r="W563" s="34"/>
      <c r="AB563" s="5"/>
      <c r="AC563" s="5"/>
      <c r="AD563" s="3"/>
      <c r="AE563" s="34"/>
      <c r="AJ563" s="5"/>
      <c r="AK563" s="5"/>
      <c r="AL563" s="3"/>
      <c r="AM563" s="34"/>
      <c r="AR563" s="5"/>
      <c r="AS563" s="5"/>
      <c r="AT563" s="3"/>
      <c r="AU563" s="34"/>
      <c r="AZ563" s="5"/>
      <c r="BA563" s="5"/>
      <c r="BB563" s="3"/>
      <c r="BC563" s="34"/>
      <c r="BH563" s="5"/>
      <c r="BI563" s="5"/>
      <c r="BJ563" s="3"/>
      <c r="BK563" s="34"/>
      <c r="BP563" s="5"/>
      <c r="BQ563" s="5"/>
      <c r="BR563" s="3"/>
      <c r="BS563" s="34"/>
      <c r="BX563" s="5"/>
      <c r="BY563" s="5"/>
      <c r="BZ563" s="3"/>
      <c r="CA563" s="34"/>
      <c r="CF563" s="5"/>
      <c r="CH563" s="3"/>
      <c r="CI563" s="34"/>
      <c r="CN563" s="5"/>
      <c r="CO563" s="5"/>
      <c r="CP563" s="3"/>
      <c r="CQ563" s="34"/>
      <c r="CV563" s="5"/>
      <c r="CW563" s="5"/>
      <c r="CX563" s="3"/>
      <c r="CY563" s="34"/>
      <c r="DD563" s="5"/>
      <c r="DE563" s="5"/>
      <c r="DF563" s="3"/>
      <c r="DG563" s="34"/>
      <c r="DL563" s="5"/>
      <c r="DM563" s="5"/>
      <c r="DN563" s="3"/>
      <c r="DO563" s="34"/>
      <c r="DT563" s="5"/>
      <c r="DU563" s="5"/>
      <c r="DV563" s="3"/>
      <c r="DW563" s="34"/>
      <c r="EB563" s="5"/>
      <c r="EC563" s="5"/>
      <c r="ED563" s="3"/>
      <c r="EE563" s="34"/>
      <c r="EJ563" s="5"/>
      <c r="EK563" s="5"/>
      <c r="EL563" s="3"/>
      <c r="EM563" s="34"/>
      <c r="ER563" s="5"/>
      <c r="ES563" s="5"/>
      <c r="ET563" s="3"/>
      <c r="EU563" s="34"/>
      <c r="EZ563" s="5"/>
      <c r="FA563" s="5"/>
      <c r="FB563" s="3"/>
      <c r="FC563" s="34"/>
      <c r="FH563" s="5"/>
      <c r="FJ563" s="3"/>
      <c r="FK563" s="34"/>
      <c r="FP563" s="5"/>
      <c r="FQ563" s="5"/>
      <c r="FR563" s="3"/>
      <c r="FS563" s="34"/>
      <c r="FX563" s="5"/>
      <c r="FY563" s="5"/>
      <c r="FZ563" s="3"/>
      <c r="GA563" s="34"/>
      <c r="GF563" s="5"/>
      <c r="GG563" s="5"/>
      <c r="GH563" s="3"/>
      <c r="GI563" s="34"/>
      <c r="GN563" s="5"/>
      <c r="GO563" s="5"/>
      <c r="GP563" s="3"/>
      <c r="GQ563" s="34"/>
      <c r="GV563" s="5"/>
      <c r="GW563" s="5"/>
      <c r="GX563" s="3"/>
      <c r="GY563" s="34"/>
      <c r="HD563" s="5"/>
      <c r="HE563" s="5"/>
      <c r="HF563" s="3"/>
      <c r="HG563" s="34"/>
      <c r="HL563" s="5"/>
      <c r="HM563" s="5"/>
      <c r="HN563" s="3"/>
      <c r="HO563" s="34"/>
      <c r="HT563" s="5"/>
      <c r="HU563" s="5"/>
      <c r="HV563" s="3"/>
      <c r="HW563" s="34"/>
      <c r="IB563" s="5"/>
      <c r="IC563" s="5"/>
      <c r="ID563" s="3"/>
      <c r="IE563" s="34"/>
      <c r="IJ563" s="5"/>
    </row>
    <row r="564" spans="6:244" s="1" customFormat="1" ht="13.5">
      <c r="F564" s="3"/>
      <c r="G564" s="34"/>
      <c r="L564" s="5"/>
      <c r="M564" s="5"/>
      <c r="N564" s="3"/>
      <c r="O564" s="34"/>
      <c r="T564" s="5"/>
      <c r="U564" s="5"/>
      <c r="V564" s="3"/>
      <c r="W564" s="34"/>
      <c r="AB564" s="5"/>
      <c r="AC564" s="5"/>
      <c r="AD564" s="3"/>
      <c r="AE564" s="34"/>
      <c r="AJ564" s="5"/>
      <c r="AK564" s="5"/>
      <c r="AL564" s="3"/>
      <c r="AM564" s="34"/>
      <c r="AR564" s="5"/>
      <c r="AS564" s="5"/>
      <c r="AT564" s="3"/>
      <c r="AU564" s="34"/>
      <c r="AZ564" s="5"/>
      <c r="BA564" s="5"/>
      <c r="BB564" s="3"/>
      <c r="BC564" s="34"/>
      <c r="BH564" s="5"/>
      <c r="BI564" s="5"/>
      <c r="BJ564" s="3"/>
      <c r="BK564" s="34"/>
      <c r="BP564" s="5"/>
      <c r="BQ564" s="5"/>
      <c r="BR564" s="3"/>
      <c r="BS564" s="34"/>
      <c r="BX564" s="5"/>
      <c r="BY564" s="5"/>
      <c r="BZ564" s="3"/>
      <c r="CA564" s="34"/>
      <c r="CF564" s="5"/>
      <c r="CH564" s="3"/>
      <c r="CI564" s="34"/>
      <c r="CN564" s="5"/>
      <c r="CO564" s="5"/>
      <c r="CP564" s="3"/>
      <c r="CQ564" s="34"/>
      <c r="CV564" s="5"/>
      <c r="CW564" s="5"/>
      <c r="CX564" s="3"/>
      <c r="CY564" s="34"/>
      <c r="DD564" s="5"/>
      <c r="DE564" s="5"/>
      <c r="DF564" s="3"/>
      <c r="DG564" s="34"/>
      <c r="DL564" s="5"/>
      <c r="DM564" s="5"/>
      <c r="DN564" s="3"/>
      <c r="DO564" s="34"/>
      <c r="DT564" s="5"/>
      <c r="DU564" s="5"/>
      <c r="DV564" s="3"/>
      <c r="DW564" s="34"/>
      <c r="EB564" s="5"/>
      <c r="EC564" s="5"/>
      <c r="ED564" s="3"/>
      <c r="EE564" s="34"/>
      <c r="EJ564" s="5"/>
      <c r="EK564" s="5"/>
      <c r="EL564" s="3"/>
      <c r="EM564" s="34"/>
      <c r="ER564" s="5"/>
      <c r="ES564" s="5"/>
      <c r="ET564" s="3"/>
      <c r="EU564" s="34"/>
      <c r="EZ564" s="5"/>
      <c r="FA564" s="5"/>
      <c r="FB564" s="3"/>
      <c r="FC564" s="34"/>
      <c r="FH564" s="5"/>
      <c r="FJ564" s="3"/>
      <c r="FK564" s="34"/>
      <c r="FP564" s="5"/>
      <c r="FQ564" s="5"/>
      <c r="FR564" s="3"/>
      <c r="FS564" s="34"/>
      <c r="FX564" s="5"/>
      <c r="FY564" s="5"/>
      <c r="FZ564" s="3"/>
      <c r="GA564" s="34"/>
      <c r="GF564" s="5"/>
      <c r="GG564" s="5"/>
      <c r="GH564" s="3"/>
      <c r="GI564" s="34"/>
      <c r="GN564" s="5"/>
      <c r="GO564" s="5"/>
      <c r="GP564" s="3"/>
      <c r="GQ564" s="34"/>
      <c r="GV564" s="5"/>
      <c r="GW564" s="5"/>
      <c r="GX564" s="3"/>
      <c r="GY564" s="34"/>
      <c r="HD564" s="5"/>
      <c r="HE564" s="5"/>
      <c r="HF564" s="3"/>
      <c r="HG564" s="34"/>
      <c r="HL564" s="5"/>
      <c r="HM564" s="5"/>
      <c r="HN564" s="3"/>
      <c r="HO564" s="34"/>
      <c r="HT564" s="5"/>
      <c r="HU564" s="5"/>
      <c r="HV564" s="3"/>
      <c r="HW564" s="34"/>
      <c r="IB564" s="5"/>
      <c r="IC564" s="5"/>
      <c r="ID564" s="3"/>
      <c r="IE564" s="34"/>
      <c r="IJ564" s="5"/>
    </row>
    <row r="565" spans="6:244" s="1" customFormat="1" ht="13.5">
      <c r="F565" s="3"/>
      <c r="G565" s="34"/>
      <c r="L565" s="5"/>
      <c r="M565" s="5"/>
      <c r="N565" s="3"/>
      <c r="O565" s="34"/>
      <c r="T565" s="5"/>
      <c r="U565" s="5"/>
      <c r="V565" s="3"/>
      <c r="W565" s="34"/>
      <c r="AB565" s="5"/>
      <c r="AC565" s="5"/>
      <c r="AD565" s="3"/>
      <c r="AE565" s="34"/>
      <c r="AJ565" s="5"/>
      <c r="AK565" s="5"/>
      <c r="AL565" s="3"/>
      <c r="AM565" s="34"/>
      <c r="AR565" s="5"/>
      <c r="AS565" s="5"/>
      <c r="AT565" s="3"/>
      <c r="AU565" s="34"/>
      <c r="AZ565" s="5"/>
      <c r="BA565" s="5"/>
      <c r="BB565" s="3"/>
      <c r="BC565" s="34"/>
      <c r="BH565" s="5"/>
      <c r="BI565" s="5"/>
      <c r="BJ565" s="3"/>
      <c r="BK565" s="34"/>
      <c r="BP565" s="5"/>
      <c r="BQ565" s="5"/>
      <c r="BR565" s="3"/>
      <c r="BS565" s="34"/>
      <c r="BX565" s="5"/>
      <c r="BY565" s="5"/>
      <c r="BZ565" s="3"/>
      <c r="CA565" s="34"/>
      <c r="CF565" s="5"/>
      <c r="CH565" s="3"/>
      <c r="CI565" s="34"/>
      <c r="CN565" s="5"/>
      <c r="CO565" s="5"/>
      <c r="CP565" s="3"/>
      <c r="CQ565" s="34"/>
      <c r="CV565" s="5"/>
      <c r="CW565" s="5"/>
      <c r="CX565" s="3"/>
      <c r="CY565" s="34"/>
      <c r="DD565" s="5"/>
      <c r="DE565" s="5"/>
      <c r="DF565" s="3"/>
      <c r="DG565" s="34"/>
      <c r="DL565" s="5"/>
      <c r="DM565" s="5"/>
      <c r="DN565" s="3"/>
      <c r="DO565" s="34"/>
      <c r="DT565" s="5"/>
      <c r="DU565" s="5"/>
      <c r="DV565" s="3"/>
      <c r="DW565" s="34"/>
      <c r="EB565" s="5"/>
      <c r="EC565" s="5"/>
      <c r="ED565" s="3"/>
      <c r="EE565" s="34"/>
      <c r="EJ565" s="5"/>
      <c r="EK565" s="5"/>
      <c r="EL565" s="3"/>
      <c r="EM565" s="34"/>
      <c r="ER565" s="5"/>
      <c r="ES565" s="5"/>
      <c r="ET565" s="3"/>
      <c r="EU565" s="34"/>
      <c r="EZ565" s="5"/>
      <c r="FA565" s="5"/>
      <c r="FB565" s="3"/>
      <c r="FC565" s="34"/>
      <c r="FH565" s="5"/>
      <c r="FJ565" s="3"/>
      <c r="FK565" s="34"/>
      <c r="FP565" s="5"/>
      <c r="FQ565" s="5"/>
      <c r="FR565" s="3"/>
      <c r="FS565" s="34"/>
      <c r="FX565" s="5"/>
      <c r="FY565" s="5"/>
      <c r="FZ565" s="3"/>
      <c r="GA565" s="34"/>
      <c r="GF565" s="5"/>
      <c r="GG565" s="5"/>
      <c r="GH565" s="3"/>
      <c r="GI565" s="34"/>
      <c r="GN565" s="5"/>
      <c r="GO565" s="5"/>
      <c r="GP565" s="3"/>
      <c r="GQ565" s="34"/>
      <c r="GV565" s="5"/>
      <c r="GW565" s="5"/>
      <c r="GX565" s="3"/>
      <c r="GY565" s="34"/>
      <c r="HD565" s="5"/>
      <c r="HE565" s="5"/>
      <c r="HF565" s="3"/>
      <c r="HG565" s="34"/>
      <c r="HL565" s="5"/>
      <c r="HM565" s="5"/>
      <c r="HN565" s="3"/>
      <c r="HO565" s="34"/>
      <c r="HT565" s="5"/>
      <c r="HU565" s="5"/>
      <c r="HV565" s="3"/>
      <c r="HW565" s="34"/>
      <c r="IB565" s="5"/>
      <c r="IC565" s="5"/>
      <c r="ID565" s="3"/>
      <c r="IE565" s="34"/>
      <c r="IJ565" s="5"/>
    </row>
    <row r="566" spans="6:244" s="1" customFormat="1" ht="13.5">
      <c r="F566" s="3"/>
      <c r="G566" s="34"/>
      <c r="L566" s="5"/>
      <c r="M566" s="5"/>
      <c r="N566" s="3"/>
      <c r="O566" s="34"/>
      <c r="T566" s="5"/>
      <c r="U566" s="5"/>
      <c r="V566" s="3"/>
      <c r="W566" s="34"/>
      <c r="AB566" s="5"/>
      <c r="AC566" s="5"/>
      <c r="AD566" s="3"/>
      <c r="AE566" s="34"/>
      <c r="AJ566" s="5"/>
      <c r="AK566" s="5"/>
      <c r="AL566" s="3"/>
      <c r="AM566" s="34"/>
      <c r="AR566" s="5"/>
      <c r="AS566" s="5"/>
      <c r="AT566" s="3"/>
      <c r="AU566" s="34"/>
      <c r="AZ566" s="5"/>
      <c r="BA566" s="5"/>
      <c r="BB566" s="3"/>
      <c r="BC566" s="34"/>
      <c r="BH566" s="5"/>
      <c r="BI566" s="5"/>
      <c r="BJ566" s="3"/>
      <c r="BK566" s="34"/>
      <c r="BP566" s="5"/>
      <c r="BQ566" s="5"/>
      <c r="BR566" s="3"/>
      <c r="BS566" s="34"/>
      <c r="BX566" s="5"/>
      <c r="BY566" s="5"/>
      <c r="BZ566" s="3"/>
      <c r="CA566" s="34"/>
      <c r="CF566" s="5"/>
      <c r="CH566" s="3"/>
      <c r="CI566" s="34"/>
      <c r="CN566" s="5"/>
      <c r="CO566" s="5"/>
      <c r="CP566" s="3"/>
      <c r="CQ566" s="34"/>
      <c r="CV566" s="5"/>
      <c r="CW566" s="5"/>
      <c r="CX566" s="3"/>
      <c r="CY566" s="34"/>
      <c r="DD566" s="5"/>
      <c r="DE566" s="5"/>
      <c r="DF566" s="3"/>
      <c r="DG566" s="34"/>
      <c r="DL566" s="5"/>
      <c r="DM566" s="5"/>
      <c r="DN566" s="3"/>
      <c r="DO566" s="34"/>
      <c r="DT566" s="5"/>
      <c r="DU566" s="5"/>
      <c r="DV566" s="3"/>
      <c r="DW566" s="34"/>
      <c r="EB566" s="5"/>
      <c r="EC566" s="5"/>
      <c r="ED566" s="3"/>
      <c r="EE566" s="34"/>
      <c r="EJ566" s="5"/>
      <c r="EK566" s="5"/>
      <c r="EL566" s="3"/>
      <c r="EM566" s="34"/>
      <c r="ER566" s="5"/>
      <c r="ES566" s="5"/>
      <c r="ET566" s="3"/>
      <c r="EU566" s="34"/>
      <c r="EZ566" s="5"/>
      <c r="FA566" s="5"/>
      <c r="FB566" s="3"/>
      <c r="FC566" s="34"/>
      <c r="FH566" s="5"/>
      <c r="FJ566" s="3"/>
      <c r="FK566" s="34"/>
      <c r="FP566" s="5"/>
      <c r="FQ566" s="5"/>
      <c r="FR566" s="3"/>
      <c r="FS566" s="34"/>
      <c r="FX566" s="5"/>
      <c r="FY566" s="5"/>
      <c r="FZ566" s="3"/>
      <c r="GA566" s="34"/>
      <c r="GF566" s="5"/>
      <c r="GG566" s="5"/>
      <c r="GH566" s="3"/>
      <c r="GI566" s="34"/>
      <c r="GN566" s="5"/>
      <c r="GO566" s="5"/>
      <c r="GP566" s="3"/>
      <c r="GQ566" s="34"/>
      <c r="GV566" s="5"/>
      <c r="GW566" s="5"/>
      <c r="GX566" s="3"/>
      <c r="GY566" s="34"/>
      <c r="HD566" s="5"/>
      <c r="HE566" s="5"/>
      <c r="HF566" s="3"/>
      <c r="HG566" s="34"/>
      <c r="HL566" s="5"/>
      <c r="HM566" s="5"/>
      <c r="HN566" s="3"/>
      <c r="HO566" s="34"/>
      <c r="HT566" s="5"/>
      <c r="HU566" s="5"/>
      <c r="HV566" s="3"/>
      <c r="HW566" s="34"/>
      <c r="IB566" s="5"/>
      <c r="IC566" s="5"/>
      <c r="ID566" s="3"/>
      <c r="IE566" s="34"/>
      <c r="IJ566" s="5"/>
    </row>
    <row r="567" spans="6:244" s="1" customFormat="1" ht="13.5">
      <c r="F567" s="3"/>
      <c r="G567" s="34"/>
      <c r="L567" s="5"/>
      <c r="M567" s="5"/>
      <c r="N567" s="3"/>
      <c r="O567" s="34"/>
      <c r="T567" s="5"/>
      <c r="U567" s="5"/>
      <c r="V567" s="3"/>
      <c r="W567" s="34"/>
      <c r="AB567" s="5"/>
      <c r="AC567" s="5"/>
      <c r="AD567" s="3"/>
      <c r="AE567" s="34"/>
      <c r="AJ567" s="5"/>
      <c r="AK567" s="5"/>
      <c r="AL567" s="3"/>
      <c r="AM567" s="34"/>
      <c r="AR567" s="5"/>
      <c r="AS567" s="5"/>
      <c r="AT567" s="3"/>
      <c r="AU567" s="34"/>
      <c r="AZ567" s="5"/>
      <c r="BA567" s="5"/>
      <c r="BB567" s="3"/>
      <c r="BC567" s="34"/>
      <c r="BH567" s="5"/>
      <c r="BI567" s="5"/>
      <c r="BJ567" s="3"/>
      <c r="BK567" s="34"/>
      <c r="BP567" s="5"/>
      <c r="BQ567" s="5"/>
      <c r="BR567" s="3"/>
      <c r="BS567" s="34"/>
      <c r="BX567" s="5"/>
      <c r="BY567" s="5"/>
      <c r="BZ567" s="3"/>
      <c r="CA567" s="34"/>
      <c r="CF567" s="5"/>
      <c r="CH567" s="3"/>
      <c r="CI567" s="34"/>
      <c r="CN567" s="5"/>
      <c r="CO567" s="5"/>
      <c r="CP567" s="3"/>
      <c r="CQ567" s="34"/>
      <c r="CV567" s="5"/>
      <c r="CW567" s="5"/>
      <c r="CX567" s="3"/>
      <c r="CY567" s="34"/>
      <c r="DD567" s="5"/>
      <c r="DE567" s="5"/>
      <c r="DF567" s="3"/>
      <c r="DG567" s="34"/>
      <c r="DL567" s="5"/>
      <c r="DM567" s="5"/>
      <c r="DN567" s="3"/>
      <c r="DO567" s="34"/>
      <c r="DT567" s="5"/>
      <c r="DU567" s="5"/>
      <c r="DV567" s="3"/>
      <c r="DW567" s="34"/>
      <c r="EB567" s="5"/>
      <c r="EC567" s="5"/>
      <c r="ED567" s="3"/>
      <c r="EE567" s="34"/>
      <c r="EJ567" s="5"/>
      <c r="EK567" s="5"/>
      <c r="EL567" s="3"/>
      <c r="EM567" s="34"/>
      <c r="ER567" s="5"/>
      <c r="ES567" s="5"/>
      <c r="ET567" s="3"/>
      <c r="EU567" s="34"/>
      <c r="EZ567" s="5"/>
      <c r="FA567" s="5"/>
      <c r="FB567" s="3"/>
      <c r="FC567" s="34"/>
      <c r="FH567" s="5"/>
      <c r="FJ567" s="3"/>
      <c r="FK567" s="34"/>
      <c r="FP567" s="5"/>
      <c r="FQ567" s="5"/>
      <c r="FR567" s="3"/>
      <c r="FS567" s="34"/>
      <c r="FX567" s="5"/>
      <c r="FY567" s="5"/>
      <c r="FZ567" s="3"/>
      <c r="GA567" s="34"/>
      <c r="GF567" s="5"/>
      <c r="GG567" s="5"/>
      <c r="GH567" s="3"/>
      <c r="GI567" s="34"/>
      <c r="GN567" s="5"/>
      <c r="GO567" s="5"/>
      <c r="GP567" s="3"/>
      <c r="GQ567" s="34"/>
      <c r="GV567" s="5"/>
      <c r="GW567" s="5"/>
      <c r="GX567" s="3"/>
      <c r="GY567" s="34"/>
      <c r="HD567" s="5"/>
      <c r="HE567" s="5"/>
      <c r="HF567" s="3"/>
      <c r="HG567" s="34"/>
      <c r="HL567" s="5"/>
      <c r="HM567" s="5"/>
      <c r="HN567" s="3"/>
      <c r="HO567" s="34"/>
      <c r="HT567" s="5"/>
      <c r="HU567" s="5"/>
      <c r="HV567" s="3"/>
      <c r="HW567" s="34"/>
      <c r="IB567" s="5"/>
      <c r="IC567" s="5"/>
      <c r="ID567" s="3"/>
      <c r="IE567" s="34"/>
      <c r="IJ567" s="5"/>
    </row>
    <row r="568" spans="6:244" s="1" customFormat="1" ht="13.5">
      <c r="F568" s="3"/>
      <c r="G568" s="34"/>
      <c r="L568" s="5"/>
      <c r="M568" s="5"/>
      <c r="N568" s="3"/>
      <c r="O568" s="34"/>
      <c r="T568" s="5"/>
      <c r="U568" s="5"/>
      <c r="V568" s="3"/>
      <c r="W568" s="34"/>
      <c r="AB568" s="5"/>
      <c r="AC568" s="5"/>
      <c r="AD568" s="3"/>
      <c r="AE568" s="34"/>
      <c r="AJ568" s="5"/>
      <c r="AK568" s="5"/>
      <c r="AL568" s="3"/>
      <c r="AM568" s="34"/>
      <c r="AR568" s="5"/>
      <c r="AS568" s="5"/>
      <c r="AT568" s="3"/>
      <c r="AU568" s="34"/>
      <c r="AZ568" s="5"/>
      <c r="BA568" s="5"/>
      <c r="BB568" s="3"/>
      <c r="BC568" s="34"/>
      <c r="BH568" s="5"/>
      <c r="BI568" s="5"/>
      <c r="BJ568" s="3"/>
      <c r="BK568" s="34"/>
      <c r="BP568" s="5"/>
      <c r="BQ568" s="5"/>
      <c r="BR568" s="3"/>
      <c r="BS568" s="34"/>
      <c r="BX568" s="5"/>
      <c r="BY568" s="5"/>
      <c r="BZ568" s="3"/>
      <c r="CA568" s="34"/>
      <c r="CF568" s="5"/>
      <c r="CH568" s="3"/>
      <c r="CI568" s="34"/>
      <c r="CN568" s="5"/>
      <c r="CO568" s="5"/>
      <c r="CP568" s="3"/>
      <c r="CQ568" s="34"/>
      <c r="CV568" s="5"/>
      <c r="CW568" s="5"/>
      <c r="CX568" s="3"/>
      <c r="CY568" s="34"/>
      <c r="DD568" s="5"/>
      <c r="DE568" s="5"/>
      <c r="DF568" s="3"/>
      <c r="DG568" s="34"/>
      <c r="DL568" s="5"/>
      <c r="DM568" s="5"/>
      <c r="DN568" s="3"/>
      <c r="DO568" s="34"/>
      <c r="DT568" s="5"/>
      <c r="DU568" s="5"/>
      <c r="DV568" s="3"/>
      <c r="DW568" s="34"/>
      <c r="EB568" s="5"/>
      <c r="EC568" s="5"/>
      <c r="ED568" s="3"/>
      <c r="EE568" s="34"/>
      <c r="EJ568" s="5"/>
      <c r="EK568" s="5"/>
      <c r="EL568" s="3"/>
      <c r="EM568" s="34"/>
      <c r="ER568" s="5"/>
      <c r="ES568" s="5"/>
      <c r="ET568" s="3"/>
      <c r="EU568" s="34"/>
      <c r="EZ568" s="5"/>
      <c r="FA568" s="5"/>
      <c r="FB568" s="3"/>
      <c r="FC568" s="34"/>
      <c r="FH568" s="5"/>
      <c r="FJ568" s="3"/>
      <c r="FK568" s="34"/>
      <c r="FP568" s="5"/>
      <c r="FQ568" s="5"/>
      <c r="FR568" s="3"/>
      <c r="FS568" s="34"/>
      <c r="FX568" s="5"/>
      <c r="FY568" s="5"/>
      <c r="FZ568" s="3"/>
      <c r="GA568" s="34"/>
      <c r="GF568" s="5"/>
      <c r="GG568" s="5"/>
      <c r="GH568" s="3"/>
      <c r="GI568" s="34"/>
      <c r="GN568" s="5"/>
      <c r="GO568" s="5"/>
      <c r="GP568" s="3"/>
      <c r="GQ568" s="34"/>
      <c r="GV568" s="5"/>
      <c r="GW568" s="5"/>
      <c r="GX568" s="3"/>
      <c r="GY568" s="34"/>
      <c r="HD568" s="5"/>
      <c r="HE568" s="5"/>
      <c r="HF568" s="3"/>
      <c r="HG568" s="34"/>
      <c r="HL568" s="5"/>
      <c r="HM568" s="5"/>
      <c r="HN568" s="3"/>
      <c r="HO568" s="34"/>
      <c r="HT568" s="5"/>
      <c r="HU568" s="5"/>
      <c r="HV568" s="3"/>
      <c r="HW568" s="34"/>
      <c r="IB568" s="5"/>
      <c r="IC568" s="5"/>
      <c r="ID568" s="3"/>
      <c r="IE568" s="34"/>
      <c r="IJ568" s="5"/>
    </row>
    <row r="569" spans="6:244" s="1" customFormat="1" ht="13.5">
      <c r="F569" s="3"/>
      <c r="G569" s="34"/>
      <c r="L569" s="5"/>
      <c r="M569" s="5"/>
      <c r="N569" s="3"/>
      <c r="O569" s="34"/>
      <c r="T569" s="5"/>
      <c r="U569" s="5"/>
      <c r="V569" s="3"/>
      <c r="W569" s="34"/>
      <c r="AB569" s="5"/>
      <c r="AC569" s="5"/>
      <c r="AD569" s="3"/>
      <c r="AE569" s="34"/>
      <c r="AJ569" s="5"/>
      <c r="AK569" s="5"/>
      <c r="AL569" s="3"/>
      <c r="AM569" s="34"/>
      <c r="AR569" s="5"/>
      <c r="AS569" s="5"/>
      <c r="AT569" s="3"/>
      <c r="AU569" s="34"/>
      <c r="AZ569" s="5"/>
      <c r="BA569" s="5"/>
      <c r="BB569" s="3"/>
      <c r="BC569" s="34"/>
      <c r="BH569" s="5"/>
      <c r="BI569" s="5"/>
      <c r="BJ569" s="3"/>
      <c r="BK569" s="34"/>
      <c r="BP569" s="5"/>
      <c r="BQ569" s="5"/>
      <c r="BR569" s="3"/>
      <c r="BS569" s="34"/>
      <c r="BX569" s="5"/>
      <c r="BY569" s="5"/>
      <c r="BZ569" s="3"/>
      <c r="CA569" s="34"/>
      <c r="CF569" s="5"/>
      <c r="CH569" s="3"/>
      <c r="CI569" s="34"/>
      <c r="CN569" s="5"/>
      <c r="CO569" s="5"/>
      <c r="CP569" s="3"/>
      <c r="CQ569" s="34"/>
      <c r="CV569" s="5"/>
      <c r="CW569" s="5"/>
      <c r="CX569" s="3"/>
      <c r="CY569" s="34"/>
      <c r="DD569" s="5"/>
      <c r="DE569" s="5"/>
      <c r="DF569" s="3"/>
      <c r="DG569" s="34"/>
      <c r="DL569" s="5"/>
      <c r="DM569" s="5"/>
      <c r="DN569" s="3"/>
      <c r="DO569" s="34"/>
      <c r="DT569" s="5"/>
      <c r="DU569" s="5"/>
      <c r="DV569" s="3"/>
      <c r="DW569" s="34"/>
      <c r="EB569" s="5"/>
      <c r="EC569" s="5"/>
      <c r="ED569" s="3"/>
      <c r="EE569" s="34"/>
      <c r="EJ569" s="5"/>
      <c r="EK569" s="5"/>
      <c r="EL569" s="3"/>
      <c r="EM569" s="34"/>
      <c r="ER569" s="5"/>
      <c r="ES569" s="5"/>
      <c r="ET569" s="3"/>
      <c r="EU569" s="34"/>
      <c r="EZ569" s="5"/>
      <c r="FA569" s="5"/>
      <c r="FB569" s="3"/>
      <c r="FC569" s="34"/>
      <c r="FH569" s="5"/>
      <c r="FJ569" s="3"/>
      <c r="FK569" s="34"/>
      <c r="FP569" s="5"/>
      <c r="FQ569" s="5"/>
      <c r="FR569" s="3"/>
      <c r="FS569" s="34"/>
      <c r="FX569" s="5"/>
      <c r="FY569" s="5"/>
      <c r="FZ569" s="3"/>
      <c r="GA569" s="34"/>
      <c r="GF569" s="5"/>
      <c r="GG569" s="5"/>
      <c r="GH569" s="3"/>
      <c r="GI569" s="34"/>
      <c r="GN569" s="5"/>
      <c r="GO569" s="5"/>
      <c r="GP569" s="3"/>
      <c r="GQ569" s="34"/>
      <c r="GV569" s="5"/>
      <c r="GW569" s="5"/>
      <c r="GX569" s="3"/>
      <c r="GY569" s="34"/>
      <c r="HD569" s="5"/>
      <c r="HE569" s="5"/>
      <c r="HF569" s="3"/>
      <c r="HG569" s="34"/>
      <c r="HL569" s="5"/>
      <c r="HM569" s="5"/>
      <c r="HN569" s="3"/>
      <c r="HO569" s="34"/>
      <c r="HT569" s="5"/>
      <c r="HU569" s="5"/>
      <c r="HV569" s="3"/>
      <c r="HW569" s="34"/>
      <c r="IB569" s="5"/>
      <c r="IC569" s="5"/>
      <c r="ID569" s="3"/>
      <c r="IE569" s="34"/>
      <c r="IJ569" s="5"/>
    </row>
    <row r="570" spans="6:244" s="1" customFormat="1" ht="13.5">
      <c r="F570" s="3"/>
      <c r="G570" s="34"/>
      <c r="L570" s="5"/>
      <c r="M570" s="5"/>
      <c r="N570" s="3"/>
      <c r="O570" s="34"/>
      <c r="T570" s="5"/>
      <c r="U570" s="5"/>
      <c r="V570" s="3"/>
      <c r="W570" s="34"/>
      <c r="AB570" s="5"/>
      <c r="AC570" s="5"/>
      <c r="AD570" s="3"/>
      <c r="AE570" s="34"/>
      <c r="AJ570" s="5"/>
      <c r="AK570" s="5"/>
      <c r="AL570" s="3"/>
      <c r="AM570" s="34"/>
      <c r="AR570" s="5"/>
      <c r="AS570" s="5"/>
      <c r="AT570" s="3"/>
      <c r="AU570" s="34"/>
      <c r="AZ570" s="5"/>
      <c r="BA570" s="5"/>
      <c r="BB570" s="3"/>
      <c r="BC570" s="34"/>
      <c r="BH570" s="5"/>
      <c r="BI570" s="5"/>
      <c r="BJ570" s="3"/>
      <c r="BK570" s="34"/>
      <c r="BP570" s="5"/>
      <c r="BQ570" s="5"/>
      <c r="BR570" s="3"/>
      <c r="BS570" s="34"/>
      <c r="BX570" s="5"/>
      <c r="BY570" s="5"/>
      <c r="BZ570" s="3"/>
      <c r="CA570" s="34"/>
      <c r="CF570" s="5"/>
      <c r="CH570" s="3"/>
      <c r="CI570" s="34"/>
      <c r="CN570" s="5"/>
      <c r="CO570" s="5"/>
      <c r="CP570" s="3"/>
      <c r="CQ570" s="34"/>
      <c r="CV570" s="5"/>
      <c r="CW570" s="5"/>
      <c r="CX570" s="3"/>
      <c r="CY570" s="34"/>
      <c r="DD570" s="5"/>
      <c r="DE570" s="5"/>
      <c r="DF570" s="3"/>
      <c r="DG570" s="34"/>
      <c r="DL570" s="5"/>
      <c r="DM570" s="5"/>
      <c r="DN570" s="3"/>
      <c r="DO570" s="34"/>
      <c r="DT570" s="5"/>
      <c r="DU570" s="5"/>
      <c r="DV570" s="3"/>
      <c r="DW570" s="34"/>
      <c r="EB570" s="5"/>
      <c r="EC570" s="5"/>
      <c r="ED570" s="3"/>
      <c r="EE570" s="34"/>
      <c r="EJ570" s="5"/>
      <c r="EK570" s="5"/>
      <c r="EL570" s="3"/>
      <c r="EM570" s="34"/>
      <c r="ER570" s="5"/>
      <c r="ES570" s="5"/>
      <c r="ET570" s="3"/>
      <c r="EU570" s="34"/>
      <c r="EZ570" s="5"/>
      <c r="FA570" s="5"/>
      <c r="FB570" s="3"/>
      <c r="FC570" s="34"/>
      <c r="FH570" s="5"/>
      <c r="FJ570" s="3"/>
      <c r="FK570" s="34"/>
      <c r="FP570" s="5"/>
      <c r="FQ570" s="5"/>
      <c r="FR570" s="3"/>
      <c r="FS570" s="34"/>
      <c r="FX570" s="5"/>
      <c r="FY570" s="5"/>
      <c r="FZ570" s="3"/>
      <c r="GA570" s="34"/>
      <c r="GF570" s="5"/>
      <c r="GG570" s="5"/>
      <c r="GH570" s="3"/>
      <c r="GI570" s="34"/>
      <c r="GN570" s="5"/>
      <c r="GO570" s="5"/>
      <c r="GP570" s="3"/>
      <c r="GQ570" s="34"/>
      <c r="GV570" s="5"/>
      <c r="GW570" s="5"/>
      <c r="GX570" s="3"/>
      <c r="GY570" s="34"/>
      <c r="HD570" s="5"/>
      <c r="HE570" s="5"/>
      <c r="HF570" s="3"/>
      <c r="HG570" s="34"/>
      <c r="HL570" s="5"/>
      <c r="HM570" s="5"/>
      <c r="HN570" s="3"/>
      <c r="HO570" s="34"/>
      <c r="HT570" s="5"/>
      <c r="HU570" s="5"/>
      <c r="HV570" s="3"/>
      <c r="HW570" s="34"/>
      <c r="IB570" s="5"/>
      <c r="IC570" s="5"/>
      <c r="ID570" s="3"/>
      <c r="IE570" s="34"/>
      <c r="IJ570" s="5"/>
    </row>
    <row r="571" spans="6:244" s="1" customFormat="1" ht="13.5">
      <c r="F571" s="3"/>
      <c r="G571" s="34"/>
      <c r="L571" s="5"/>
      <c r="M571" s="5"/>
      <c r="N571" s="3"/>
      <c r="O571" s="34"/>
      <c r="T571" s="5"/>
      <c r="U571" s="5"/>
      <c r="V571" s="3"/>
      <c r="W571" s="34"/>
      <c r="AB571" s="5"/>
      <c r="AC571" s="5"/>
      <c r="AD571" s="3"/>
      <c r="AE571" s="34"/>
      <c r="AJ571" s="5"/>
      <c r="AK571" s="5"/>
      <c r="AL571" s="3"/>
      <c r="AM571" s="34"/>
      <c r="AR571" s="5"/>
      <c r="AS571" s="5"/>
      <c r="AT571" s="3"/>
      <c r="AU571" s="34"/>
      <c r="AZ571" s="5"/>
      <c r="BA571" s="5"/>
      <c r="BB571" s="3"/>
      <c r="BC571" s="34"/>
      <c r="BH571" s="5"/>
      <c r="BI571" s="5"/>
      <c r="BJ571" s="3"/>
      <c r="BK571" s="34"/>
      <c r="BP571" s="5"/>
      <c r="BQ571" s="5"/>
      <c r="BR571" s="3"/>
      <c r="BS571" s="34"/>
      <c r="BX571" s="5"/>
      <c r="BY571" s="5"/>
      <c r="BZ571" s="3"/>
      <c r="CA571" s="34"/>
      <c r="CF571" s="5"/>
      <c r="CH571" s="3"/>
      <c r="CI571" s="34"/>
      <c r="CN571" s="5"/>
      <c r="CO571" s="5"/>
      <c r="CP571" s="3"/>
      <c r="CQ571" s="34"/>
      <c r="CV571" s="5"/>
      <c r="CW571" s="5"/>
      <c r="CX571" s="3"/>
      <c r="CY571" s="34"/>
      <c r="DD571" s="5"/>
      <c r="DE571" s="5"/>
      <c r="DF571" s="3"/>
      <c r="DG571" s="34"/>
      <c r="DL571" s="5"/>
      <c r="DM571" s="5"/>
      <c r="DN571" s="3"/>
      <c r="DO571" s="34"/>
      <c r="DT571" s="5"/>
      <c r="DU571" s="5"/>
      <c r="DV571" s="3"/>
      <c r="DW571" s="34"/>
      <c r="EB571" s="5"/>
      <c r="EC571" s="5"/>
      <c r="ED571" s="3"/>
      <c r="EE571" s="34"/>
      <c r="EJ571" s="5"/>
      <c r="EK571" s="5"/>
      <c r="EL571" s="3"/>
      <c r="EM571" s="34"/>
      <c r="ER571" s="5"/>
      <c r="ES571" s="5"/>
      <c r="ET571" s="3"/>
      <c r="EU571" s="34"/>
      <c r="EZ571" s="5"/>
      <c r="FA571" s="5"/>
      <c r="FB571" s="3"/>
      <c r="FC571" s="34"/>
      <c r="FH571" s="5"/>
      <c r="FJ571" s="3"/>
      <c r="FK571" s="34"/>
      <c r="FP571" s="5"/>
      <c r="FQ571" s="5"/>
      <c r="FR571" s="3"/>
      <c r="FS571" s="34"/>
      <c r="FX571" s="5"/>
      <c r="FY571" s="5"/>
      <c r="FZ571" s="3"/>
      <c r="GA571" s="34"/>
      <c r="GF571" s="5"/>
      <c r="GG571" s="5"/>
      <c r="GH571" s="3"/>
      <c r="GI571" s="34"/>
      <c r="GN571" s="5"/>
      <c r="GO571" s="5"/>
      <c r="GP571" s="3"/>
      <c r="GQ571" s="34"/>
      <c r="GV571" s="5"/>
      <c r="GW571" s="5"/>
      <c r="GX571" s="3"/>
      <c r="GY571" s="34"/>
      <c r="HD571" s="5"/>
      <c r="HE571" s="5"/>
      <c r="HF571" s="3"/>
      <c r="HG571" s="34"/>
      <c r="HL571" s="5"/>
      <c r="HM571" s="5"/>
      <c r="HN571" s="3"/>
      <c r="HO571" s="34"/>
      <c r="HT571" s="5"/>
      <c r="HU571" s="5"/>
      <c r="HV571" s="3"/>
      <c r="HW571" s="34"/>
      <c r="IB571" s="5"/>
      <c r="IC571" s="5"/>
      <c r="ID571" s="3"/>
      <c r="IE571" s="34"/>
      <c r="IJ571" s="5"/>
    </row>
    <row r="572" spans="6:244" s="1" customFormat="1" ht="13.5">
      <c r="F572" s="3"/>
      <c r="G572" s="34"/>
      <c r="L572" s="5"/>
      <c r="M572" s="5"/>
      <c r="N572" s="3"/>
      <c r="O572" s="34"/>
      <c r="T572" s="5"/>
      <c r="U572" s="5"/>
      <c r="V572" s="3"/>
      <c r="W572" s="34"/>
      <c r="AB572" s="5"/>
      <c r="AC572" s="5"/>
      <c r="AD572" s="3"/>
      <c r="AE572" s="34"/>
      <c r="AJ572" s="5"/>
      <c r="AK572" s="5"/>
      <c r="AL572" s="3"/>
      <c r="AM572" s="34"/>
      <c r="AR572" s="5"/>
      <c r="AS572" s="5"/>
      <c r="AT572" s="3"/>
      <c r="AU572" s="34"/>
      <c r="AZ572" s="5"/>
      <c r="BA572" s="5"/>
      <c r="BB572" s="3"/>
      <c r="BC572" s="34"/>
      <c r="BH572" s="5"/>
      <c r="BI572" s="5"/>
      <c r="BJ572" s="3"/>
      <c r="BK572" s="34"/>
      <c r="BP572" s="5"/>
      <c r="BQ572" s="5"/>
      <c r="BR572" s="3"/>
      <c r="BS572" s="34"/>
      <c r="BX572" s="5"/>
      <c r="BY572" s="5"/>
      <c r="BZ572" s="3"/>
      <c r="CA572" s="34"/>
      <c r="CF572" s="5"/>
      <c r="CH572" s="3"/>
      <c r="CI572" s="34"/>
      <c r="CN572" s="5"/>
      <c r="CO572" s="5"/>
      <c r="CP572" s="3"/>
      <c r="CQ572" s="34"/>
      <c r="CV572" s="5"/>
      <c r="CW572" s="5"/>
      <c r="CX572" s="3"/>
      <c r="CY572" s="34"/>
      <c r="DD572" s="5"/>
      <c r="DE572" s="5"/>
      <c r="DF572" s="3"/>
      <c r="DG572" s="34"/>
      <c r="DL572" s="5"/>
      <c r="DM572" s="5"/>
      <c r="DN572" s="3"/>
      <c r="DO572" s="34"/>
      <c r="DT572" s="5"/>
      <c r="DU572" s="5"/>
      <c r="DV572" s="3"/>
      <c r="DW572" s="34"/>
      <c r="EB572" s="5"/>
      <c r="EC572" s="5"/>
      <c r="ED572" s="3"/>
      <c r="EE572" s="34"/>
      <c r="EJ572" s="5"/>
      <c r="EK572" s="5"/>
      <c r="EL572" s="3"/>
      <c r="EM572" s="34"/>
      <c r="ER572" s="5"/>
      <c r="ES572" s="5"/>
      <c r="ET572" s="3"/>
      <c r="EU572" s="34"/>
      <c r="EZ572" s="5"/>
      <c r="FA572" s="5"/>
      <c r="FB572" s="3"/>
      <c r="FC572" s="34"/>
      <c r="FH572" s="5"/>
      <c r="FJ572" s="3"/>
      <c r="FK572" s="34"/>
      <c r="FP572" s="5"/>
      <c r="FQ572" s="5"/>
      <c r="FR572" s="3"/>
      <c r="FS572" s="34"/>
      <c r="FX572" s="5"/>
      <c r="FY572" s="5"/>
      <c r="FZ572" s="3"/>
      <c r="GA572" s="34"/>
      <c r="GF572" s="5"/>
      <c r="GG572" s="5"/>
      <c r="GH572" s="3"/>
      <c r="GI572" s="34"/>
      <c r="GN572" s="5"/>
      <c r="GO572" s="5"/>
      <c r="GP572" s="3"/>
      <c r="GQ572" s="34"/>
      <c r="GV572" s="5"/>
      <c r="GW572" s="5"/>
      <c r="GX572" s="3"/>
      <c r="GY572" s="34"/>
      <c r="HD572" s="5"/>
      <c r="HE572" s="5"/>
      <c r="HF572" s="3"/>
      <c r="HG572" s="34"/>
      <c r="HL572" s="5"/>
      <c r="HM572" s="5"/>
      <c r="HN572" s="3"/>
      <c r="HO572" s="34"/>
      <c r="HT572" s="5"/>
      <c r="HU572" s="5"/>
      <c r="HV572" s="3"/>
      <c r="HW572" s="34"/>
      <c r="IB572" s="5"/>
      <c r="IC572" s="5"/>
      <c r="ID572" s="3"/>
      <c r="IE572" s="34"/>
      <c r="IJ572" s="5"/>
    </row>
    <row r="573" spans="6:244" s="1" customFormat="1" ht="13.5">
      <c r="F573" s="3"/>
      <c r="G573" s="34"/>
      <c r="L573" s="5"/>
      <c r="M573" s="5"/>
      <c r="N573" s="3"/>
      <c r="O573" s="34"/>
      <c r="T573" s="5"/>
      <c r="U573" s="5"/>
      <c r="V573" s="3"/>
      <c r="W573" s="34"/>
      <c r="AB573" s="5"/>
      <c r="AC573" s="5"/>
      <c r="AD573" s="3"/>
      <c r="AE573" s="34"/>
      <c r="AJ573" s="5"/>
      <c r="AK573" s="5"/>
      <c r="AL573" s="3"/>
      <c r="AM573" s="34"/>
      <c r="AR573" s="5"/>
      <c r="AS573" s="5"/>
      <c r="AT573" s="3"/>
      <c r="AU573" s="34"/>
      <c r="AZ573" s="5"/>
      <c r="BA573" s="5"/>
      <c r="BB573" s="3"/>
      <c r="BC573" s="34"/>
      <c r="BH573" s="5"/>
      <c r="BI573" s="5"/>
      <c r="BJ573" s="3"/>
      <c r="BK573" s="34"/>
      <c r="BP573" s="5"/>
      <c r="BQ573" s="5"/>
      <c r="BR573" s="3"/>
      <c r="BS573" s="34"/>
      <c r="BX573" s="5"/>
      <c r="BY573" s="5"/>
      <c r="BZ573" s="3"/>
      <c r="CA573" s="34"/>
      <c r="CF573" s="5"/>
      <c r="CH573" s="3"/>
      <c r="CI573" s="34"/>
      <c r="CN573" s="5"/>
      <c r="CO573" s="5"/>
      <c r="CP573" s="3"/>
      <c r="CQ573" s="34"/>
      <c r="CV573" s="5"/>
      <c r="CW573" s="5"/>
      <c r="CX573" s="3"/>
      <c r="CY573" s="34"/>
      <c r="DD573" s="5"/>
      <c r="DE573" s="5"/>
      <c r="DF573" s="3"/>
      <c r="DG573" s="34"/>
      <c r="DL573" s="5"/>
      <c r="DM573" s="5"/>
      <c r="DN573" s="3"/>
      <c r="DO573" s="34"/>
      <c r="DT573" s="5"/>
      <c r="DU573" s="5"/>
      <c r="DV573" s="3"/>
      <c r="DW573" s="34"/>
      <c r="EB573" s="5"/>
      <c r="EC573" s="5"/>
      <c r="ED573" s="3"/>
      <c r="EE573" s="34"/>
      <c r="EJ573" s="5"/>
      <c r="EK573" s="5"/>
      <c r="EL573" s="3"/>
      <c r="EM573" s="34"/>
      <c r="ER573" s="5"/>
      <c r="ES573" s="5"/>
      <c r="ET573" s="3"/>
      <c r="EU573" s="34"/>
      <c r="EZ573" s="5"/>
      <c r="FA573" s="5"/>
      <c r="FB573" s="3"/>
      <c r="FC573" s="34"/>
      <c r="FH573" s="5"/>
      <c r="FJ573" s="3"/>
      <c r="FK573" s="34"/>
      <c r="FP573" s="5"/>
      <c r="FQ573" s="5"/>
      <c r="FR573" s="3"/>
      <c r="FS573" s="34"/>
      <c r="FX573" s="5"/>
      <c r="FY573" s="5"/>
      <c r="FZ573" s="3"/>
      <c r="GA573" s="34"/>
      <c r="GF573" s="5"/>
      <c r="GG573" s="5"/>
      <c r="GH573" s="3"/>
      <c r="GI573" s="34"/>
      <c r="GN573" s="5"/>
      <c r="GO573" s="5"/>
      <c r="GP573" s="3"/>
      <c r="GQ573" s="34"/>
      <c r="GV573" s="5"/>
      <c r="GW573" s="5"/>
      <c r="GX573" s="3"/>
      <c r="GY573" s="34"/>
      <c r="HD573" s="5"/>
      <c r="HE573" s="5"/>
      <c r="HF573" s="3"/>
      <c r="HG573" s="34"/>
      <c r="HL573" s="5"/>
      <c r="HM573" s="5"/>
      <c r="HN573" s="3"/>
      <c r="HO573" s="34"/>
      <c r="HT573" s="5"/>
      <c r="HU573" s="5"/>
      <c r="HV573" s="3"/>
      <c r="HW573" s="34"/>
      <c r="IB573" s="5"/>
      <c r="IC573" s="5"/>
      <c r="ID573" s="3"/>
      <c r="IE573" s="34"/>
      <c r="IJ573" s="5"/>
    </row>
    <row r="574" spans="6:244" s="1" customFormat="1" ht="13.5">
      <c r="F574" s="3"/>
      <c r="G574" s="34"/>
      <c r="L574" s="5"/>
      <c r="M574" s="5"/>
      <c r="N574" s="3"/>
      <c r="O574" s="34"/>
      <c r="T574" s="5"/>
      <c r="U574" s="5"/>
      <c r="V574" s="3"/>
      <c r="W574" s="34"/>
      <c r="AB574" s="5"/>
      <c r="AC574" s="5"/>
      <c r="AD574" s="3"/>
      <c r="AE574" s="34"/>
      <c r="AJ574" s="5"/>
      <c r="AK574" s="5"/>
      <c r="AL574" s="3"/>
      <c r="AM574" s="34"/>
      <c r="AR574" s="5"/>
      <c r="AS574" s="5"/>
      <c r="AT574" s="3"/>
      <c r="AU574" s="34"/>
      <c r="AZ574" s="5"/>
      <c r="BA574" s="5"/>
      <c r="BB574" s="3"/>
      <c r="BC574" s="34"/>
      <c r="BH574" s="5"/>
      <c r="BI574" s="5"/>
      <c r="BJ574" s="3"/>
      <c r="BK574" s="34"/>
      <c r="BP574" s="5"/>
      <c r="BQ574" s="5"/>
      <c r="BR574" s="3"/>
      <c r="BS574" s="34"/>
      <c r="BX574" s="5"/>
      <c r="BY574" s="5"/>
      <c r="BZ574" s="3"/>
      <c r="CA574" s="34"/>
      <c r="CF574" s="5"/>
      <c r="CH574" s="3"/>
      <c r="CI574" s="34"/>
      <c r="CN574" s="5"/>
      <c r="CO574" s="5"/>
      <c r="CP574" s="3"/>
      <c r="CQ574" s="34"/>
      <c r="CV574" s="5"/>
      <c r="CW574" s="5"/>
      <c r="CX574" s="3"/>
      <c r="CY574" s="34"/>
      <c r="DD574" s="5"/>
      <c r="DE574" s="5"/>
      <c r="DF574" s="3"/>
      <c r="DG574" s="34"/>
      <c r="DL574" s="5"/>
      <c r="DM574" s="5"/>
      <c r="DN574" s="3"/>
      <c r="DO574" s="34"/>
      <c r="DT574" s="5"/>
      <c r="DU574" s="5"/>
      <c r="DV574" s="3"/>
      <c r="DW574" s="34"/>
      <c r="EB574" s="5"/>
      <c r="EC574" s="5"/>
      <c r="ED574" s="3"/>
      <c r="EE574" s="34"/>
      <c r="EJ574" s="5"/>
      <c r="EK574" s="5"/>
      <c r="EL574" s="3"/>
      <c r="EM574" s="34"/>
      <c r="ER574" s="5"/>
      <c r="ES574" s="5"/>
      <c r="ET574" s="3"/>
      <c r="EU574" s="34"/>
      <c r="EZ574" s="5"/>
      <c r="FA574" s="5"/>
      <c r="FB574" s="3"/>
      <c r="FC574" s="34"/>
      <c r="FH574" s="5"/>
      <c r="FJ574" s="3"/>
      <c r="FK574" s="34"/>
      <c r="FP574" s="5"/>
      <c r="FQ574" s="5"/>
      <c r="FR574" s="3"/>
      <c r="FS574" s="34"/>
      <c r="FX574" s="5"/>
      <c r="FY574" s="5"/>
      <c r="FZ574" s="3"/>
      <c r="GA574" s="34"/>
      <c r="GF574" s="5"/>
      <c r="GG574" s="5"/>
      <c r="GH574" s="3"/>
      <c r="GI574" s="34"/>
      <c r="GN574" s="5"/>
      <c r="GO574" s="5"/>
      <c r="GP574" s="3"/>
      <c r="GQ574" s="34"/>
      <c r="GV574" s="5"/>
      <c r="GW574" s="5"/>
      <c r="GX574" s="3"/>
      <c r="GY574" s="34"/>
      <c r="HD574" s="5"/>
      <c r="HE574" s="5"/>
      <c r="HF574" s="3"/>
      <c r="HG574" s="34"/>
      <c r="HL574" s="5"/>
      <c r="HM574" s="5"/>
      <c r="HN574" s="3"/>
      <c r="HO574" s="34"/>
      <c r="HT574" s="5"/>
      <c r="HU574" s="5"/>
      <c r="HV574" s="3"/>
      <c r="HW574" s="34"/>
      <c r="IB574" s="5"/>
      <c r="IC574" s="5"/>
      <c r="ID574" s="3"/>
      <c r="IE574" s="34"/>
      <c r="IJ574" s="5"/>
    </row>
    <row r="575" spans="6:244" s="1" customFormat="1" ht="13.5">
      <c r="F575" s="3"/>
      <c r="G575" s="34"/>
      <c r="L575" s="5"/>
      <c r="M575" s="5"/>
      <c r="N575" s="3"/>
      <c r="O575" s="34"/>
      <c r="T575" s="5"/>
      <c r="U575" s="5"/>
      <c r="V575" s="3"/>
      <c r="W575" s="34"/>
      <c r="AB575" s="5"/>
      <c r="AC575" s="5"/>
      <c r="AD575" s="3"/>
      <c r="AE575" s="34"/>
      <c r="AJ575" s="5"/>
      <c r="AK575" s="5"/>
      <c r="AL575" s="3"/>
      <c r="AM575" s="34"/>
      <c r="AR575" s="5"/>
      <c r="AS575" s="5"/>
      <c r="AT575" s="3"/>
      <c r="AU575" s="34"/>
      <c r="AZ575" s="5"/>
      <c r="BA575" s="5"/>
      <c r="BB575" s="3"/>
      <c r="BC575" s="34"/>
      <c r="BH575" s="5"/>
      <c r="BI575" s="5"/>
      <c r="BJ575" s="3"/>
      <c r="BK575" s="34"/>
      <c r="BP575" s="5"/>
      <c r="BQ575" s="5"/>
      <c r="BR575" s="3"/>
      <c r="BS575" s="34"/>
      <c r="BX575" s="5"/>
      <c r="BY575" s="5"/>
      <c r="BZ575" s="3"/>
      <c r="CA575" s="34"/>
      <c r="CF575" s="5"/>
      <c r="CH575" s="3"/>
      <c r="CI575" s="34"/>
      <c r="CN575" s="5"/>
      <c r="CO575" s="5"/>
      <c r="CP575" s="3"/>
      <c r="CQ575" s="34"/>
      <c r="CV575" s="5"/>
      <c r="CW575" s="5"/>
      <c r="CX575" s="3"/>
      <c r="CY575" s="34"/>
      <c r="DD575" s="5"/>
      <c r="DE575" s="5"/>
      <c r="DF575" s="3"/>
      <c r="DG575" s="34"/>
      <c r="DL575" s="5"/>
      <c r="DM575" s="5"/>
      <c r="DN575" s="3"/>
      <c r="DO575" s="34"/>
      <c r="DT575" s="5"/>
      <c r="DU575" s="5"/>
      <c r="DV575" s="3"/>
      <c r="DW575" s="34"/>
      <c r="EB575" s="5"/>
      <c r="EC575" s="5"/>
      <c r="ED575" s="3"/>
      <c r="EE575" s="34"/>
      <c r="EJ575" s="5"/>
      <c r="EK575" s="5"/>
      <c r="EL575" s="3"/>
      <c r="EM575" s="34"/>
      <c r="ER575" s="5"/>
      <c r="ES575" s="5"/>
      <c r="ET575" s="3"/>
      <c r="EU575" s="34"/>
      <c r="EZ575" s="5"/>
      <c r="FA575" s="5"/>
      <c r="FB575" s="3"/>
      <c r="FC575" s="34"/>
      <c r="FH575" s="5"/>
      <c r="FJ575" s="3"/>
      <c r="FK575" s="34"/>
      <c r="FP575" s="5"/>
      <c r="FQ575" s="5"/>
      <c r="FR575" s="3"/>
      <c r="FS575" s="34"/>
      <c r="FX575" s="5"/>
      <c r="FY575" s="5"/>
      <c r="FZ575" s="3"/>
      <c r="GA575" s="34"/>
      <c r="GF575" s="5"/>
      <c r="GG575" s="5"/>
      <c r="GH575" s="3"/>
      <c r="GI575" s="34"/>
      <c r="GN575" s="5"/>
      <c r="GO575" s="5"/>
      <c r="GP575" s="3"/>
      <c r="GQ575" s="34"/>
      <c r="GV575" s="5"/>
      <c r="GW575" s="5"/>
      <c r="GX575" s="3"/>
      <c r="GY575" s="34"/>
      <c r="HD575" s="5"/>
      <c r="HE575" s="5"/>
      <c r="HF575" s="3"/>
      <c r="HG575" s="34"/>
      <c r="HL575" s="5"/>
      <c r="HM575" s="5"/>
      <c r="HN575" s="3"/>
      <c r="HO575" s="34"/>
      <c r="HT575" s="5"/>
      <c r="HU575" s="5"/>
      <c r="HV575" s="3"/>
      <c r="HW575" s="34"/>
      <c r="IB575" s="5"/>
      <c r="IC575" s="5"/>
      <c r="ID575" s="3"/>
      <c r="IE575" s="34"/>
      <c r="IJ575" s="5"/>
    </row>
    <row r="576" spans="6:244" s="1" customFormat="1" ht="13.5">
      <c r="F576" s="3"/>
      <c r="G576" s="34"/>
      <c r="L576" s="5"/>
      <c r="M576" s="5"/>
      <c r="N576" s="3"/>
      <c r="O576" s="34"/>
      <c r="T576" s="5"/>
      <c r="U576" s="5"/>
      <c r="V576" s="3"/>
      <c r="W576" s="34"/>
      <c r="AB576" s="5"/>
      <c r="AC576" s="5"/>
      <c r="AD576" s="3"/>
      <c r="AE576" s="34"/>
      <c r="AJ576" s="5"/>
      <c r="AK576" s="5"/>
      <c r="AL576" s="3"/>
      <c r="AM576" s="34"/>
      <c r="AR576" s="5"/>
      <c r="AS576" s="5"/>
      <c r="AT576" s="3"/>
      <c r="AU576" s="34"/>
      <c r="AZ576" s="5"/>
      <c r="BA576" s="5"/>
      <c r="BB576" s="3"/>
      <c r="BC576" s="34"/>
      <c r="BH576" s="5"/>
      <c r="BI576" s="5"/>
      <c r="BJ576" s="3"/>
      <c r="BK576" s="34"/>
      <c r="BP576" s="5"/>
      <c r="BQ576" s="5"/>
      <c r="BR576" s="3"/>
      <c r="BS576" s="34"/>
      <c r="BX576" s="5"/>
      <c r="BY576" s="5"/>
      <c r="BZ576" s="3"/>
      <c r="CA576" s="34"/>
      <c r="CF576" s="5"/>
      <c r="CH576" s="3"/>
      <c r="CI576" s="34"/>
      <c r="CN576" s="5"/>
      <c r="CO576" s="5"/>
      <c r="CP576" s="3"/>
      <c r="CQ576" s="34"/>
      <c r="CV576" s="5"/>
      <c r="CW576" s="5"/>
      <c r="CX576" s="3"/>
      <c r="CY576" s="34"/>
      <c r="DD576" s="5"/>
      <c r="DE576" s="5"/>
      <c r="DF576" s="3"/>
      <c r="DG576" s="34"/>
      <c r="DL576" s="5"/>
      <c r="DM576" s="5"/>
      <c r="DN576" s="3"/>
      <c r="DO576" s="34"/>
      <c r="DT576" s="5"/>
      <c r="DU576" s="5"/>
      <c r="DV576" s="3"/>
      <c r="DW576" s="34"/>
      <c r="EB576" s="5"/>
      <c r="EC576" s="5"/>
      <c r="ED576" s="3"/>
      <c r="EE576" s="34"/>
      <c r="EJ576" s="5"/>
      <c r="EK576" s="5"/>
      <c r="EL576" s="3"/>
      <c r="EM576" s="34"/>
      <c r="ER576" s="5"/>
      <c r="ES576" s="5"/>
      <c r="ET576" s="3"/>
      <c r="EU576" s="34"/>
      <c r="EZ576" s="5"/>
      <c r="FA576" s="5"/>
      <c r="FB576" s="3"/>
      <c r="FC576" s="34"/>
      <c r="FH576" s="5"/>
      <c r="FJ576" s="3"/>
      <c r="FK576" s="34"/>
      <c r="FP576" s="5"/>
      <c r="FQ576" s="5"/>
      <c r="FR576" s="3"/>
      <c r="FS576" s="34"/>
      <c r="FX576" s="5"/>
      <c r="FY576" s="5"/>
      <c r="FZ576" s="3"/>
      <c r="GA576" s="34"/>
      <c r="GF576" s="5"/>
      <c r="GG576" s="5"/>
      <c r="GH576" s="3"/>
      <c r="GI576" s="34"/>
      <c r="GN576" s="5"/>
      <c r="GO576" s="5"/>
      <c r="GP576" s="3"/>
      <c r="GQ576" s="34"/>
      <c r="GV576" s="5"/>
      <c r="GW576" s="5"/>
      <c r="GX576" s="3"/>
      <c r="GY576" s="34"/>
      <c r="HD576" s="5"/>
      <c r="HE576" s="5"/>
      <c r="HF576" s="3"/>
      <c r="HG576" s="34"/>
      <c r="HL576" s="5"/>
      <c r="HM576" s="5"/>
      <c r="HN576" s="3"/>
      <c r="HO576" s="34"/>
      <c r="HT576" s="5"/>
      <c r="HU576" s="5"/>
      <c r="HV576" s="3"/>
      <c r="HW576" s="34"/>
      <c r="IB576" s="5"/>
      <c r="IC576" s="5"/>
      <c r="ID576" s="3"/>
      <c r="IE576" s="34"/>
      <c r="IJ576" s="5"/>
    </row>
    <row r="577" spans="6:244" s="1" customFormat="1" ht="13.5">
      <c r="F577" s="3"/>
      <c r="G577" s="34"/>
      <c r="L577" s="5"/>
      <c r="M577" s="5"/>
      <c r="N577" s="3"/>
      <c r="O577" s="34"/>
      <c r="T577" s="5"/>
      <c r="U577" s="5"/>
      <c r="V577" s="3"/>
      <c r="W577" s="34"/>
      <c r="AB577" s="5"/>
      <c r="AC577" s="5"/>
      <c r="AD577" s="3"/>
      <c r="AE577" s="34"/>
      <c r="AJ577" s="5"/>
      <c r="AK577" s="5"/>
      <c r="AL577" s="3"/>
      <c r="AM577" s="34"/>
      <c r="AR577" s="5"/>
      <c r="AS577" s="5"/>
      <c r="AT577" s="3"/>
      <c r="AU577" s="34"/>
      <c r="AZ577" s="5"/>
      <c r="BA577" s="5"/>
      <c r="BB577" s="3"/>
      <c r="BC577" s="34"/>
      <c r="BH577" s="5"/>
      <c r="BI577" s="5"/>
      <c r="BJ577" s="3"/>
      <c r="BK577" s="34"/>
      <c r="BP577" s="5"/>
      <c r="BQ577" s="5"/>
      <c r="BR577" s="3"/>
      <c r="BS577" s="34"/>
      <c r="BX577" s="5"/>
      <c r="BY577" s="5"/>
      <c r="BZ577" s="3"/>
      <c r="CA577" s="34"/>
      <c r="CF577" s="5"/>
      <c r="CH577" s="3"/>
      <c r="CI577" s="34"/>
      <c r="CN577" s="5"/>
      <c r="CO577" s="5"/>
      <c r="CP577" s="3"/>
      <c r="CQ577" s="34"/>
      <c r="CV577" s="5"/>
      <c r="CW577" s="5"/>
      <c r="CX577" s="3"/>
      <c r="CY577" s="34"/>
      <c r="DD577" s="5"/>
      <c r="DE577" s="5"/>
      <c r="DF577" s="3"/>
      <c r="DG577" s="34"/>
      <c r="DL577" s="5"/>
      <c r="DM577" s="5"/>
      <c r="DN577" s="3"/>
      <c r="DO577" s="34"/>
      <c r="DT577" s="5"/>
      <c r="DU577" s="5"/>
      <c r="DV577" s="3"/>
      <c r="DW577" s="34"/>
      <c r="EB577" s="5"/>
      <c r="EC577" s="5"/>
      <c r="ED577" s="3"/>
      <c r="EE577" s="34"/>
      <c r="EJ577" s="5"/>
      <c r="EK577" s="5"/>
      <c r="EL577" s="3"/>
      <c r="EM577" s="34"/>
      <c r="ER577" s="5"/>
      <c r="ES577" s="5"/>
      <c r="ET577" s="3"/>
      <c r="EU577" s="34"/>
      <c r="EZ577" s="5"/>
      <c r="FA577" s="5"/>
      <c r="FB577" s="3"/>
      <c r="FC577" s="34"/>
      <c r="FH577" s="5"/>
      <c r="FJ577" s="3"/>
      <c r="FK577" s="34"/>
      <c r="FP577" s="5"/>
      <c r="FQ577" s="5"/>
      <c r="FR577" s="3"/>
      <c r="FS577" s="34"/>
      <c r="FX577" s="5"/>
      <c r="FY577" s="5"/>
      <c r="FZ577" s="3"/>
      <c r="GA577" s="34"/>
      <c r="GF577" s="5"/>
      <c r="GG577" s="5"/>
      <c r="GH577" s="3"/>
      <c r="GI577" s="34"/>
      <c r="GN577" s="5"/>
      <c r="GO577" s="5"/>
      <c r="GP577" s="3"/>
      <c r="GQ577" s="34"/>
      <c r="GV577" s="5"/>
      <c r="GW577" s="5"/>
      <c r="GX577" s="3"/>
      <c r="GY577" s="34"/>
      <c r="HD577" s="5"/>
      <c r="HE577" s="5"/>
      <c r="HF577" s="3"/>
      <c r="HG577" s="34"/>
      <c r="HL577" s="5"/>
      <c r="HM577" s="5"/>
      <c r="HN577" s="3"/>
      <c r="HO577" s="34"/>
      <c r="HT577" s="5"/>
      <c r="HU577" s="5"/>
      <c r="HV577" s="3"/>
      <c r="HW577" s="34"/>
      <c r="IB577" s="5"/>
      <c r="IC577" s="5"/>
      <c r="ID577" s="3"/>
      <c r="IE577" s="34"/>
      <c r="IJ577" s="5"/>
    </row>
    <row r="578" spans="6:244" s="1" customFormat="1" ht="13.5">
      <c r="F578" s="3"/>
      <c r="G578" s="34"/>
      <c r="L578" s="5"/>
      <c r="M578" s="5"/>
      <c r="N578" s="3"/>
      <c r="O578" s="34"/>
      <c r="T578" s="5"/>
      <c r="U578" s="5"/>
      <c r="V578" s="3"/>
      <c r="W578" s="34"/>
      <c r="AB578" s="5"/>
      <c r="AC578" s="5"/>
      <c r="AD578" s="3"/>
      <c r="AE578" s="34"/>
      <c r="AJ578" s="5"/>
      <c r="AK578" s="5"/>
      <c r="AL578" s="3"/>
      <c r="AM578" s="34"/>
      <c r="AR578" s="5"/>
      <c r="AS578" s="5"/>
      <c r="AT578" s="3"/>
      <c r="AU578" s="34"/>
      <c r="AZ578" s="5"/>
      <c r="BA578" s="5"/>
      <c r="BB578" s="3"/>
      <c r="BC578" s="34"/>
      <c r="BH578" s="5"/>
      <c r="BI578" s="5"/>
      <c r="BJ578" s="3"/>
      <c r="BK578" s="34"/>
      <c r="BP578" s="5"/>
      <c r="BQ578" s="5"/>
      <c r="BR578" s="3"/>
      <c r="BS578" s="34"/>
      <c r="BX578" s="5"/>
      <c r="BY578" s="5"/>
      <c r="BZ578" s="3"/>
      <c r="CA578" s="34"/>
      <c r="CF578" s="5"/>
      <c r="CH578" s="3"/>
      <c r="CI578" s="34"/>
      <c r="CN578" s="5"/>
      <c r="CO578" s="5"/>
      <c r="CP578" s="3"/>
      <c r="CQ578" s="34"/>
      <c r="CV578" s="5"/>
      <c r="CW578" s="5"/>
      <c r="CX578" s="3"/>
      <c r="CY578" s="34"/>
      <c r="DD578" s="5"/>
      <c r="DE578" s="5"/>
      <c r="DF578" s="3"/>
      <c r="DG578" s="34"/>
      <c r="DL578" s="5"/>
      <c r="DM578" s="5"/>
      <c r="DN578" s="3"/>
      <c r="DO578" s="34"/>
      <c r="DT578" s="5"/>
      <c r="DU578" s="5"/>
      <c r="DV578" s="3"/>
      <c r="DW578" s="34"/>
      <c r="EB578" s="5"/>
      <c r="EC578" s="5"/>
      <c r="ED578" s="3"/>
      <c r="EE578" s="34"/>
      <c r="EJ578" s="5"/>
      <c r="EK578" s="5"/>
      <c r="EL578" s="3"/>
      <c r="EM578" s="34"/>
      <c r="ER578" s="5"/>
      <c r="ES578" s="5"/>
      <c r="ET578" s="3"/>
      <c r="EU578" s="34"/>
      <c r="EZ578" s="5"/>
      <c r="FA578" s="5"/>
      <c r="FB578" s="3"/>
      <c r="FC578" s="34"/>
      <c r="FH578" s="5"/>
      <c r="FJ578" s="3"/>
      <c r="FK578" s="34"/>
      <c r="FP578" s="5"/>
      <c r="FQ578" s="5"/>
      <c r="FR578" s="3"/>
      <c r="FS578" s="34"/>
      <c r="FX578" s="5"/>
      <c r="FY578" s="5"/>
      <c r="FZ578" s="3"/>
      <c r="GA578" s="34"/>
      <c r="GF578" s="5"/>
      <c r="GG578" s="5"/>
      <c r="GH578" s="3"/>
      <c r="GI578" s="34"/>
      <c r="GN578" s="5"/>
      <c r="GO578" s="5"/>
      <c r="GP578" s="3"/>
      <c r="GQ578" s="34"/>
      <c r="GV578" s="5"/>
      <c r="GW578" s="5"/>
      <c r="GX578" s="3"/>
      <c r="GY578" s="34"/>
      <c r="HD578" s="5"/>
      <c r="HE578" s="5"/>
      <c r="HF578" s="3"/>
      <c r="HG578" s="34"/>
      <c r="HL578" s="5"/>
      <c r="HM578" s="5"/>
      <c r="HN578" s="3"/>
      <c r="HO578" s="34"/>
      <c r="HT578" s="5"/>
      <c r="HU578" s="5"/>
      <c r="HV578" s="3"/>
      <c r="HW578" s="34"/>
      <c r="IB578" s="5"/>
      <c r="IC578" s="5"/>
      <c r="ID578" s="3"/>
      <c r="IE578" s="34"/>
      <c r="IJ578" s="5"/>
    </row>
    <row r="579" spans="6:244" s="1" customFormat="1" ht="13.5">
      <c r="F579" s="3"/>
      <c r="G579" s="34"/>
      <c r="L579" s="5"/>
      <c r="M579" s="5"/>
      <c r="N579" s="3"/>
      <c r="O579" s="34"/>
      <c r="T579" s="5"/>
      <c r="U579" s="5"/>
      <c r="V579" s="3"/>
      <c r="W579" s="34"/>
      <c r="AB579" s="5"/>
      <c r="AC579" s="5"/>
      <c r="AD579" s="3"/>
      <c r="AE579" s="34"/>
      <c r="AJ579" s="5"/>
      <c r="AK579" s="5"/>
      <c r="AL579" s="3"/>
      <c r="AM579" s="34"/>
      <c r="AR579" s="5"/>
      <c r="AS579" s="5"/>
      <c r="AT579" s="3"/>
      <c r="AU579" s="34"/>
      <c r="AZ579" s="5"/>
      <c r="BA579" s="5"/>
      <c r="BB579" s="3"/>
      <c r="BC579" s="34"/>
      <c r="BH579" s="5"/>
      <c r="BI579" s="5"/>
      <c r="BJ579" s="3"/>
      <c r="BK579" s="34"/>
      <c r="BP579" s="5"/>
      <c r="BQ579" s="5"/>
      <c r="BR579" s="3"/>
      <c r="BS579" s="34"/>
      <c r="BX579" s="5"/>
      <c r="BY579" s="5"/>
      <c r="BZ579" s="3"/>
      <c r="CA579" s="34"/>
      <c r="CF579" s="5"/>
      <c r="CH579" s="3"/>
      <c r="CI579" s="34"/>
      <c r="CN579" s="5"/>
      <c r="CO579" s="5"/>
      <c r="CP579" s="3"/>
      <c r="CQ579" s="34"/>
      <c r="CV579" s="5"/>
      <c r="CW579" s="5"/>
      <c r="CX579" s="3"/>
      <c r="CY579" s="34"/>
      <c r="DD579" s="5"/>
      <c r="DE579" s="5"/>
      <c r="DF579" s="3"/>
      <c r="DG579" s="34"/>
      <c r="DL579" s="5"/>
      <c r="DM579" s="5"/>
      <c r="DN579" s="3"/>
      <c r="DO579" s="34"/>
      <c r="DT579" s="5"/>
      <c r="DU579" s="5"/>
      <c r="DV579" s="3"/>
      <c r="DW579" s="34"/>
      <c r="EB579" s="5"/>
      <c r="EC579" s="5"/>
      <c r="ED579" s="3"/>
      <c r="EE579" s="34"/>
      <c r="EJ579" s="5"/>
      <c r="EK579" s="5"/>
      <c r="EL579" s="3"/>
      <c r="EM579" s="34"/>
      <c r="ER579" s="5"/>
      <c r="ES579" s="5"/>
      <c r="ET579" s="3"/>
      <c r="EU579" s="34"/>
      <c r="EZ579" s="5"/>
      <c r="FA579" s="5"/>
      <c r="FB579" s="3"/>
      <c r="FC579" s="34"/>
      <c r="FH579" s="5"/>
      <c r="FJ579" s="3"/>
      <c r="FK579" s="34"/>
      <c r="FP579" s="5"/>
      <c r="FQ579" s="5"/>
      <c r="FR579" s="3"/>
      <c r="FS579" s="34"/>
      <c r="FX579" s="5"/>
      <c r="FY579" s="5"/>
      <c r="FZ579" s="3"/>
      <c r="GA579" s="34"/>
      <c r="GF579" s="5"/>
      <c r="GG579" s="5"/>
      <c r="GH579" s="3"/>
      <c r="GI579" s="34"/>
      <c r="GN579" s="5"/>
      <c r="GO579" s="5"/>
      <c r="GP579" s="3"/>
      <c r="GQ579" s="34"/>
      <c r="GV579" s="5"/>
      <c r="GW579" s="5"/>
      <c r="GX579" s="3"/>
      <c r="GY579" s="34"/>
      <c r="HD579" s="5"/>
      <c r="HE579" s="5"/>
      <c r="HF579" s="3"/>
      <c r="HG579" s="34"/>
      <c r="HL579" s="5"/>
      <c r="HM579" s="5"/>
      <c r="HN579" s="3"/>
      <c r="HO579" s="34"/>
      <c r="HT579" s="5"/>
      <c r="HU579" s="5"/>
      <c r="HV579" s="3"/>
      <c r="HW579" s="34"/>
      <c r="IB579" s="5"/>
      <c r="IC579" s="5"/>
      <c r="ID579" s="3"/>
      <c r="IE579" s="34"/>
      <c r="IJ579" s="5"/>
    </row>
    <row r="580" spans="6:244" s="1" customFormat="1" ht="13.5">
      <c r="F580" s="3"/>
      <c r="G580" s="34"/>
      <c r="L580" s="5"/>
      <c r="M580" s="5"/>
      <c r="N580" s="3"/>
      <c r="O580" s="34"/>
      <c r="T580" s="5"/>
      <c r="U580" s="5"/>
      <c r="V580" s="3"/>
      <c r="W580" s="34"/>
      <c r="AB580" s="5"/>
      <c r="AC580" s="5"/>
      <c r="AD580" s="3"/>
      <c r="AE580" s="34"/>
      <c r="AJ580" s="5"/>
      <c r="AK580" s="5"/>
      <c r="AL580" s="3"/>
      <c r="AM580" s="34"/>
      <c r="AR580" s="5"/>
      <c r="AS580" s="5"/>
      <c r="AT580" s="3"/>
      <c r="AU580" s="34"/>
      <c r="AZ580" s="5"/>
      <c r="BA580" s="5"/>
      <c r="BB580" s="3"/>
      <c r="BC580" s="34"/>
      <c r="BH580" s="5"/>
      <c r="BI580" s="5"/>
      <c r="BJ580" s="3"/>
      <c r="BK580" s="34"/>
      <c r="BP580" s="5"/>
      <c r="BQ580" s="5"/>
      <c r="BR580" s="3"/>
      <c r="BS580" s="34"/>
      <c r="BX580" s="5"/>
      <c r="BY580" s="5"/>
      <c r="BZ580" s="3"/>
      <c r="CA580" s="34"/>
      <c r="CF580" s="5"/>
      <c r="CH580" s="3"/>
      <c r="CI580" s="34"/>
      <c r="CN580" s="5"/>
      <c r="CO580" s="5"/>
      <c r="CP580" s="3"/>
      <c r="CQ580" s="34"/>
      <c r="CV580" s="5"/>
      <c r="CW580" s="5"/>
      <c r="CX580" s="3"/>
      <c r="CY580" s="34"/>
      <c r="DD580" s="5"/>
      <c r="DE580" s="5"/>
      <c r="DF580" s="3"/>
      <c r="DG580" s="34"/>
      <c r="DL580" s="5"/>
      <c r="DM580" s="5"/>
      <c r="DN580" s="3"/>
      <c r="DO580" s="34"/>
      <c r="DT580" s="5"/>
      <c r="DU580" s="5"/>
      <c r="DV580" s="3"/>
      <c r="DW580" s="34"/>
      <c r="EB580" s="5"/>
      <c r="EC580" s="5"/>
      <c r="ED580" s="3"/>
      <c r="EE580" s="34"/>
      <c r="EJ580" s="5"/>
      <c r="EK580" s="5"/>
      <c r="EL580" s="3"/>
      <c r="EM580" s="34"/>
      <c r="ER580" s="5"/>
      <c r="ES580" s="5"/>
      <c r="ET580" s="3"/>
      <c r="EU580" s="34"/>
      <c r="EZ580" s="5"/>
      <c r="FA580" s="5"/>
      <c r="FB580" s="3"/>
      <c r="FC580" s="34"/>
      <c r="FH580" s="5"/>
      <c r="FJ580" s="3"/>
      <c r="FK580" s="34"/>
      <c r="FP580" s="5"/>
      <c r="FQ580" s="5"/>
      <c r="FR580" s="3"/>
      <c r="FS580" s="34"/>
      <c r="FX580" s="5"/>
      <c r="FY580" s="5"/>
      <c r="FZ580" s="3"/>
      <c r="GA580" s="34"/>
      <c r="GF580" s="5"/>
      <c r="GG580" s="5"/>
      <c r="GH580" s="3"/>
      <c r="GI580" s="34"/>
      <c r="GN580" s="5"/>
      <c r="GO580" s="5"/>
      <c r="GP580" s="3"/>
      <c r="GQ580" s="34"/>
      <c r="GV580" s="5"/>
      <c r="GW580" s="5"/>
      <c r="GX580" s="3"/>
      <c r="GY580" s="34"/>
      <c r="HD580" s="5"/>
      <c r="HE580" s="5"/>
      <c r="HF580" s="3"/>
      <c r="HG580" s="34"/>
      <c r="HL580" s="5"/>
      <c r="HM580" s="5"/>
      <c r="HN580" s="3"/>
      <c r="HO580" s="34"/>
      <c r="HT580" s="5"/>
      <c r="HU580" s="5"/>
      <c r="HV580" s="3"/>
      <c r="HW580" s="34"/>
      <c r="IB580" s="5"/>
      <c r="IC580" s="5"/>
      <c r="ID580" s="3"/>
      <c r="IE580" s="34"/>
      <c r="IJ580" s="5"/>
    </row>
    <row r="581" spans="6:244" s="1" customFormat="1" ht="13.5">
      <c r="F581" s="3"/>
      <c r="G581" s="34"/>
      <c r="L581" s="5"/>
      <c r="M581" s="5"/>
      <c r="N581" s="3"/>
      <c r="O581" s="34"/>
      <c r="T581" s="5"/>
      <c r="U581" s="5"/>
      <c r="V581" s="3"/>
      <c r="W581" s="34"/>
      <c r="AB581" s="5"/>
      <c r="AC581" s="5"/>
      <c r="AD581" s="3"/>
      <c r="AE581" s="34"/>
      <c r="AJ581" s="5"/>
      <c r="AK581" s="5"/>
      <c r="AL581" s="3"/>
      <c r="AM581" s="34"/>
      <c r="AR581" s="5"/>
      <c r="AS581" s="5"/>
      <c r="AT581" s="3"/>
      <c r="AU581" s="34"/>
      <c r="AZ581" s="5"/>
      <c r="BA581" s="5"/>
      <c r="BB581" s="3"/>
      <c r="BC581" s="34"/>
      <c r="BH581" s="5"/>
      <c r="BI581" s="5"/>
      <c r="BJ581" s="3"/>
      <c r="BK581" s="34"/>
      <c r="BP581" s="5"/>
      <c r="BQ581" s="5"/>
      <c r="BR581" s="3"/>
      <c r="BS581" s="34"/>
      <c r="BX581" s="5"/>
      <c r="BY581" s="5"/>
      <c r="BZ581" s="3"/>
      <c r="CA581" s="34"/>
      <c r="CF581" s="5"/>
      <c r="CH581" s="3"/>
      <c r="CI581" s="34"/>
      <c r="CN581" s="5"/>
      <c r="CO581" s="5"/>
      <c r="CP581" s="3"/>
      <c r="CQ581" s="34"/>
      <c r="CV581" s="5"/>
      <c r="CW581" s="5"/>
      <c r="CX581" s="3"/>
      <c r="CY581" s="34"/>
      <c r="DD581" s="5"/>
      <c r="DE581" s="5"/>
      <c r="DF581" s="3"/>
      <c r="DG581" s="34"/>
      <c r="DL581" s="5"/>
      <c r="DM581" s="5"/>
      <c r="DN581" s="3"/>
      <c r="DO581" s="34"/>
      <c r="DT581" s="5"/>
      <c r="DU581" s="5"/>
      <c r="DV581" s="3"/>
      <c r="DW581" s="34"/>
      <c r="EB581" s="5"/>
      <c r="EC581" s="5"/>
      <c r="ED581" s="3"/>
      <c r="EE581" s="34"/>
      <c r="EJ581" s="5"/>
      <c r="EK581" s="5"/>
      <c r="EL581" s="3"/>
      <c r="EM581" s="34"/>
      <c r="ER581" s="5"/>
      <c r="ES581" s="5"/>
      <c r="ET581" s="3"/>
      <c r="EU581" s="34"/>
      <c r="EZ581" s="5"/>
      <c r="FA581" s="5"/>
      <c r="FB581" s="3"/>
      <c r="FC581" s="34"/>
      <c r="FH581" s="5"/>
      <c r="FJ581" s="3"/>
      <c r="FK581" s="34"/>
      <c r="FP581" s="5"/>
      <c r="FQ581" s="5"/>
      <c r="FR581" s="3"/>
      <c r="FS581" s="34"/>
      <c r="FX581" s="5"/>
      <c r="FY581" s="5"/>
      <c r="FZ581" s="3"/>
      <c r="GA581" s="34"/>
      <c r="GF581" s="5"/>
      <c r="GG581" s="5"/>
      <c r="GH581" s="3"/>
      <c r="GI581" s="34"/>
      <c r="GN581" s="5"/>
      <c r="GO581" s="5"/>
      <c r="GP581" s="3"/>
      <c r="GQ581" s="34"/>
      <c r="GV581" s="5"/>
      <c r="GW581" s="5"/>
      <c r="GX581" s="3"/>
      <c r="GY581" s="34"/>
      <c r="HD581" s="5"/>
      <c r="HE581" s="5"/>
      <c r="HF581" s="3"/>
      <c r="HG581" s="34"/>
      <c r="HL581" s="5"/>
      <c r="HM581" s="5"/>
      <c r="HN581" s="3"/>
      <c r="HO581" s="34"/>
      <c r="HT581" s="5"/>
      <c r="HU581" s="5"/>
      <c r="HV581" s="3"/>
      <c r="HW581" s="34"/>
      <c r="IB581" s="5"/>
      <c r="IC581" s="5"/>
      <c r="ID581" s="3"/>
      <c r="IE581" s="34"/>
      <c r="IJ581" s="5"/>
    </row>
    <row r="582" spans="6:244" s="1" customFormat="1" ht="13.5">
      <c r="F582" s="3"/>
      <c r="G582" s="34"/>
      <c r="L582" s="5"/>
      <c r="M582" s="5"/>
      <c r="N582" s="3"/>
      <c r="O582" s="34"/>
      <c r="T582" s="5"/>
      <c r="U582" s="5"/>
      <c r="V582" s="3"/>
      <c r="W582" s="34"/>
      <c r="AB582" s="5"/>
      <c r="AC582" s="5"/>
      <c r="AD582" s="3"/>
      <c r="AE582" s="34"/>
      <c r="AJ582" s="5"/>
      <c r="AK582" s="5"/>
      <c r="AL582" s="3"/>
      <c r="AM582" s="34"/>
      <c r="AR582" s="5"/>
      <c r="AS582" s="5"/>
      <c r="AT582" s="3"/>
      <c r="AU582" s="34"/>
      <c r="AZ582" s="5"/>
      <c r="BA582" s="5"/>
      <c r="BB582" s="3"/>
      <c r="BC582" s="34"/>
      <c r="BH582" s="5"/>
      <c r="BI582" s="5"/>
      <c r="BJ582" s="3"/>
      <c r="BK582" s="34"/>
      <c r="BP582" s="5"/>
      <c r="BQ582" s="5"/>
      <c r="BR582" s="3"/>
      <c r="BS582" s="34"/>
      <c r="BX582" s="5"/>
      <c r="BY582" s="5"/>
      <c r="BZ582" s="3"/>
      <c r="CA582" s="34"/>
      <c r="CF582" s="5"/>
      <c r="CH582" s="3"/>
      <c r="CI582" s="34"/>
      <c r="CN582" s="5"/>
      <c r="CO582" s="5"/>
      <c r="CP582" s="3"/>
      <c r="CQ582" s="34"/>
      <c r="CV582" s="5"/>
      <c r="CW582" s="5"/>
      <c r="CX582" s="3"/>
      <c r="CY582" s="34"/>
      <c r="DD582" s="5"/>
      <c r="DE582" s="5"/>
      <c r="DF582" s="3"/>
      <c r="DG582" s="34"/>
      <c r="DL582" s="5"/>
      <c r="DM582" s="5"/>
      <c r="DN582" s="3"/>
      <c r="DO582" s="34"/>
      <c r="DT582" s="5"/>
      <c r="DU582" s="5"/>
      <c r="DV582" s="3"/>
      <c r="DW582" s="34"/>
      <c r="EB582" s="5"/>
      <c r="EC582" s="5"/>
      <c r="ED582" s="3"/>
      <c r="EE582" s="34"/>
      <c r="EJ582" s="5"/>
      <c r="EK582" s="5"/>
      <c r="EL582" s="3"/>
      <c r="EM582" s="34"/>
      <c r="ER582" s="5"/>
      <c r="ES582" s="5"/>
      <c r="ET582" s="3"/>
      <c r="EU582" s="34"/>
      <c r="EZ582" s="5"/>
      <c r="FA582" s="5"/>
      <c r="FB582" s="3"/>
      <c r="FC582" s="34"/>
      <c r="FH582" s="5"/>
      <c r="FJ582" s="3"/>
      <c r="FK582" s="34"/>
      <c r="FP582" s="5"/>
      <c r="FQ582" s="5"/>
      <c r="FR582" s="3"/>
      <c r="FS582" s="34"/>
      <c r="FX582" s="5"/>
      <c r="FY582" s="5"/>
      <c r="FZ582" s="3"/>
      <c r="GA582" s="34"/>
      <c r="GF582" s="5"/>
      <c r="GG582" s="5"/>
      <c r="GH582" s="3"/>
      <c r="GI582" s="34"/>
      <c r="GN582" s="5"/>
      <c r="GO582" s="5"/>
      <c r="GP582" s="3"/>
      <c r="GQ582" s="34"/>
      <c r="GV582" s="5"/>
      <c r="GW582" s="5"/>
      <c r="GX582" s="3"/>
      <c r="GY582" s="34"/>
      <c r="HD582" s="5"/>
      <c r="HE582" s="5"/>
      <c r="HF582" s="3"/>
      <c r="HG582" s="34"/>
      <c r="HL582" s="5"/>
      <c r="HM582" s="5"/>
      <c r="HN582" s="3"/>
      <c r="HO582" s="34"/>
      <c r="HT582" s="5"/>
      <c r="HU582" s="5"/>
      <c r="HV582" s="3"/>
      <c r="HW582" s="34"/>
      <c r="IB582" s="5"/>
      <c r="IC582" s="5"/>
      <c r="ID582" s="3"/>
      <c r="IE582" s="34"/>
      <c r="IJ582" s="5"/>
    </row>
    <row r="583" spans="6:244" s="1" customFormat="1" ht="13.5">
      <c r="F583" s="3"/>
      <c r="G583" s="34"/>
      <c r="L583" s="5"/>
      <c r="M583" s="5"/>
      <c r="N583" s="3"/>
      <c r="O583" s="34"/>
      <c r="T583" s="5"/>
      <c r="U583" s="5"/>
      <c r="V583" s="3"/>
      <c r="W583" s="34"/>
      <c r="AB583" s="5"/>
      <c r="AC583" s="5"/>
      <c r="AD583" s="3"/>
      <c r="AE583" s="34"/>
      <c r="AJ583" s="5"/>
      <c r="AK583" s="5"/>
      <c r="AL583" s="3"/>
      <c r="AM583" s="34"/>
      <c r="AR583" s="5"/>
      <c r="AS583" s="5"/>
      <c r="AT583" s="3"/>
      <c r="AU583" s="34"/>
      <c r="AZ583" s="5"/>
      <c r="BA583" s="5"/>
      <c r="BB583" s="3"/>
      <c r="BC583" s="34"/>
      <c r="BH583" s="5"/>
      <c r="BI583" s="5"/>
      <c r="BJ583" s="3"/>
      <c r="BK583" s="34"/>
      <c r="BP583" s="5"/>
      <c r="BQ583" s="5"/>
      <c r="BR583" s="3"/>
      <c r="BS583" s="34"/>
      <c r="BX583" s="5"/>
      <c r="BY583" s="5"/>
      <c r="BZ583" s="3"/>
      <c r="CA583" s="34"/>
      <c r="CF583" s="5"/>
      <c r="CH583" s="3"/>
      <c r="CI583" s="34"/>
      <c r="CN583" s="5"/>
      <c r="CO583" s="5"/>
      <c r="CP583" s="3"/>
      <c r="CQ583" s="34"/>
      <c r="CV583" s="5"/>
      <c r="CW583" s="5"/>
      <c r="CX583" s="3"/>
      <c r="CY583" s="34"/>
      <c r="DD583" s="5"/>
      <c r="DE583" s="5"/>
      <c r="DF583" s="3"/>
      <c r="DG583" s="34"/>
      <c r="DL583" s="5"/>
      <c r="DM583" s="5"/>
      <c r="DN583" s="3"/>
      <c r="DO583" s="34"/>
      <c r="DT583" s="5"/>
      <c r="DU583" s="5"/>
      <c r="DV583" s="3"/>
      <c r="DW583" s="34"/>
      <c r="EB583" s="5"/>
      <c r="EC583" s="5"/>
      <c r="ED583" s="3"/>
      <c r="EE583" s="34"/>
      <c r="EJ583" s="5"/>
      <c r="EK583" s="5"/>
      <c r="EL583" s="3"/>
      <c r="EM583" s="34"/>
      <c r="ER583" s="5"/>
      <c r="ES583" s="5"/>
      <c r="ET583" s="3"/>
      <c r="EU583" s="34"/>
      <c r="EZ583" s="5"/>
      <c r="FA583" s="5"/>
      <c r="FB583" s="3"/>
      <c r="FC583" s="34"/>
      <c r="FH583" s="5"/>
      <c r="FJ583" s="3"/>
      <c r="FK583" s="34"/>
      <c r="FP583" s="5"/>
      <c r="FQ583" s="5"/>
      <c r="FR583" s="3"/>
      <c r="FS583" s="34"/>
      <c r="FX583" s="5"/>
      <c r="FY583" s="5"/>
      <c r="FZ583" s="3"/>
      <c r="GA583" s="34"/>
      <c r="GF583" s="5"/>
      <c r="GG583" s="5"/>
      <c r="GH583" s="3"/>
      <c r="GI583" s="34"/>
      <c r="GN583" s="5"/>
      <c r="GO583" s="5"/>
      <c r="GP583" s="3"/>
      <c r="GQ583" s="34"/>
      <c r="GV583" s="5"/>
      <c r="GW583" s="5"/>
      <c r="GX583" s="3"/>
      <c r="GY583" s="34"/>
      <c r="HD583" s="5"/>
      <c r="HE583" s="5"/>
      <c r="HF583" s="3"/>
      <c r="HG583" s="34"/>
      <c r="HL583" s="5"/>
      <c r="HM583" s="5"/>
      <c r="HN583" s="3"/>
      <c r="HO583" s="34"/>
      <c r="HT583" s="5"/>
      <c r="HU583" s="5"/>
      <c r="HV583" s="3"/>
      <c r="HW583" s="34"/>
      <c r="IB583" s="5"/>
      <c r="IC583" s="5"/>
      <c r="ID583" s="3"/>
      <c r="IE583" s="34"/>
      <c r="IJ583" s="5"/>
    </row>
    <row r="584" spans="6:244" s="1" customFormat="1" ht="13.5">
      <c r="F584" s="3"/>
      <c r="G584" s="34"/>
      <c r="L584" s="5"/>
      <c r="M584" s="5"/>
      <c r="N584" s="3"/>
      <c r="O584" s="34"/>
      <c r="T584" s="5"/>
      <c r="U584" s="5"/>
      <c r="V584" s="3"/>
      <c r="W584" s="34"/>
      <c r="AB584" s="5"/>
      <c r="AC584" s="5"/>
      <c r="AD584" s="3"/>
      <c r="AE584" s="34"/>
      <c r="AJ584" s="5"/>
      <c r="AK584" s="5"/>
      <c r="AL584" s="3"/>
      <c r="AM584" s="34"/>
      <c r="AR584" s="5"/>
      <c r="AS584" s="5"/>
      <c r="AT584" s="3"/>
      <c r="AU584" s="34"/>
      <c r="AZ584" s="5"/>
      <c r="BA584" s="5"/>
      <c r="BB584" s="3"/>
      <c r="BC584" s="34"/>
      <c r="BH584" s="5"/>
      <c r="BI584" s="5"/>
      <c r="BJ584" s="3"/>
      <c r="BK584" s="34"/>
      <c r="BP584" s="5"/>
      <c r="BQ584" s="5"/>
      <c r="BR584" s="3"/>
      <c r="BS584" s="34"/>
      <c r="BX584" s="5"/>
      <c r="BY584" s="5"/>
      <c r="BZ584" s="3"/>
      <c r="CA584" s="34"/>
      <c r="CF584" s="5"/>
      <c r="CH584" s="3"/>
      <c r="CI584" s="34"/>
      <c r="CN584" s="5"/>
      <c r="CO584" s="5"/>
      <c r="CP584" s="3"/>
      <c r="CQ584" s="34"/>
      <c r="CV584" s="5"/>
      <c r="CW584" s="5"/>
      <c r="CX584" s="3"/>
      <c r="CY584" s="34"/>
      <c r="DD584" s="5"/>
      <c r="DE584" s="5"/>
      <c r="DF584" s="3"/>
      <c r="DG584" s="34"/>
      <c r="DL584" s="5"/>
      <c r="DM584" s="5"/>
      <c r="DN584" s="3"/>
      <c r="DO584" s="34"/>
      <c r="DT584" s="5"/>
      <c r="DU584" s="5"/>
      <c r="DV584" s="3"/>
      <c r="DW584" s="34"/>
      <c r="EB584" s="5"/>
      <c r="EC584" s="5"/>
      <c r="ED584" s="3"/>
      <c r="EE584" s="34"/>
      <c r="EJ584" s="5"/>
      <c r="EK584" s="5"/>
      <c r="EL584" s="3"/>
      <c r="EM584" s="34"/>
      <c r="ER584" s="5"/>
      <c r="ES584" s="5"/>
      <c r="ET584" s="3"/>
      <c r="EU584" s="34"/>
      <c r="EZ584" s="5"/>
      <c r="FA584" s="5"/>
      <c r="FB584" s="3"/>
      <c r="FC584" s="34"/>
      <c r="FH584" s="5"/>
      <c r="FJ584" s="3"/>
      <c r="FK584" s="34"/>
      <c r="FP584" s="5"/>
      <c r="FQ584" s="5"/>
      <c r="FR584" s="3"/>
      <c r="FS584" s="34"/>
      <c r="FX584" s="5"/>
      <c r="FY584" s="5"/>
      <c r="FZ584" s="3"/>
      <c r="GA584" s="34"/>
      <c r="GF584" s="5"/>
      <c r="GG584" s="5"/>
      <c r="GH584" s="3"/>
      <c r="GI584" s="34"/>
      <c r="GN584" s="5"/>
      <c r="GO584" s="5"/>
      <c r="GP584" s="3"/>
      <c r="GQ584" s="34"/>
      <c r="GV584" s="5"/>
      <c r="GW584" s="5"/>
      <c r="GX584" s="3"/>
      <c r="GY584" s="34"/>
      <c r="HD584" s="5"/>
      <c r="HE584" s="5"/>
      <c r="HF584" s="3"/>
      <c r="HG584" s="34"/>
      <c r="HL584" s="5"/>
      <c r="HM584" s="5"/>
      <c r="HN584" s="3"/>
      <c r="HO584" s="34"/>
      <c r="HT584" s="5"/>
      <c r="HU584" s="5"/>
      <c r="HV584" s="3"/>
      <c r="HW584" s="34"/>
      <c r="IB584" s="5"/>
      <c r="IC584" s="5"/>
      <c r="ID584" s="3"/>
      <c r="IE584" s="34"/>
      <c r="IJ584" s="5"/>
    </row>
    <row r="585" spans="6:244" s="1" customFormat="1" ht="13.5">
      <c r="F585" s="3"/>
      <c r="G585" s="34"/>
      <c r="L585" s="5"/>
      <c r="M585" s="5"/>
      <c r="N585" s="3"/>
      <c r="O585" s="34"/>
      <c r="T585" s="5"/>
      <c r="U585" s="5"/>
      <c r="V585" s="3"/>
      <c r="W585" s="34"/>
      <c r="AB585" s="5"/>
      <c r="AC585" s="5"/>
      <c r="AD585" s="3"/>
      <c r="AE585" s="34"/>
      <c r="AJ585" s="5"/>
      <c r="AK585" s="5"/>
      <c r="AL585" s="3"/>
      <c r="AM585" s="34"/>
      <c r="AR585" s="5"/>
      <c r="AS585" s="5"/>
      <c r="AT585" s="3"/>
      <c r="AU585" s="34"/>
      <c r="AZ585" s="5"/>
      <c r="BA585" s="5"/>
      <c r="BB585" s="3"/>
      <c r="BC585" s="34"/>
      <c r="BH585" s="5"/>
      <c r="BI585" s="5"/>
      <c r="BJ585" s="3"/>
      <c r="BK585" s="34"/>
      <c r="BP585" s="5"/>
      <c r="BQ585" s="5"/>
      <c r="BR585" s="3"/>
      <c r="BS585" s="34"/>
      <c r="BX585" s="5"/>
      <c r="BY585" s="5"/>
      <c r="BZ585" s="3"/>
      <c r="CA585" s="34"/>
      <c r="CF585" s="5"/>
      <c r="CH585" s="3"/>
      <c r="CI585" s="34"/>
      <c r="CN585" s="5"/>
      <c r="CO585" s="5"/>
      <c r="CP585" s="3"/>
      <c r="CQ585" s="34"/>
      <c r="CV585" s="5"/>
      <c r="CW585" s="5"/>
      <c r="CX585" s="3"/>
      <c r="CY585" s="34"/>
      <c r="DD585" s="5"/>
      <c r="DE585" s="5"/>
      <c r="DF585" s="3"/>
      <c r="DG585" s="34"/>
      <c r="DL585" s="5"/>
      <c r="DM585" s="5"/>
      <c r="DN585" s="3"/>
      <c r="DO585" s="34"/>
      <c r="DT585" s="5"/>
      <c r="DU585" s="5"/>
      <c r="DV585" s="3"/>
      <c r="DW585" s="34"/>
      <c r="EB585" s="5"/>
      <c r="EC585" s="5"/>
      <c r="ED585" s="3"/>
      <c r="EE585" s="34"/>
      <c r="EJ585" s="5"/>
      <c r="EK585" s="5"/>
      <c r="EL585" s="3"/>
      <c r="EM585" s="34"/>
      <c r="ER585" s="5"/>
      <c r="ES585" s="5"/>
      <c r="ET585" s="3"/>
      <c r="EU585" s="34"/>
      <c r="EZ585" s="5"/>
      <c r="FA585" s="5"/>
      <c r="FB585" s="3"/>
      <c r="FC585" s="34"/>
      <c r="FH585" s="5"/>
      <c r="FJ585" s="3"/>
      <c r="FK585" s="34"/>
      <c r="FP585" s="5"/>
      <c r="FQ585" s="5"/>
      <c r="FR585" s="3"/>
      <c r="FS585" s="34"/>
      <c r="FX585" s="5"/>
      <c r="FY585" s="5"/>
      <c r="FZ585" s="3"/>
      <c r="GA585" s="34"/>
      <c r="GF585" s="5"/>
      <c r="GG585" s="5"/>
      <c r="GH585" s="3"/>
      <c r="GI585" s="34"/>
      <c r="GN585" s="5"/>
      <c r="GO585" s="5"/>
      <c r="GP585" s="3"/>
      <c r="GQ585" s="34"/>
      <c r="GV585" s="5"/>
      <c r="GW585" s="5"/>
      <c r="GX585" s="3"/>
      <c r="GY585" s="34"/>
      <c r="HD585" s="5"/>
      <c r="HE585" s="5"/>
      <c r="HF585" s="3"/>
      <c r="HG585" s="34"/>
      <c r="HL585" s="5"/>
      <c r="HM585" s="5"/>
      <c r="HN585" s="3"/>
      <c r="HO585" s="34"/>
      <c r="HT585" s="5"/>
      <c r="HU585" s="5"/>
      <c r="HV585" s="3"/>
      <c r="HW585" s="34"/>
      <c r="IB585" s="5"/>
      <c r="IC585" s="5"/>
      <c r="ID585" s="3"/>
      <c r="IE585" s="34"/>
      <c r="IJ585" s="5"/>
    </row>
    <row r="586" spans="6:244" s="1" customFormat="1" ht="13.5">
      <c r="F586" s="3"/>
      <c r="G586" s="34"/>
      <c r="L586" s="5"/>
      <c r="M586" s="5"/>
      <c r="N586" s="3"/>
      <c r="O586" s="34"/>
      <c r="T586" s="5"/>
      <c r="U586" s="5"/>
      <c r="V586" s="3"/>
      <c r="W586" s="34"/>
      <c r="AB586" s="5"/>
      <c r="AC586" s="5"/>
      <c r="AD586" s="3"/>
      <c r="AE586" s="34"/>
      <c r="AJ586" s="5"/>
      <c r="AK586" s="5"/>
      <c r="AL586" s="3"/>
      <c r="AM586" s="34"/>
      <c r="AR586" s="5"/>
      <c r="AS586" s="5"/>
      <c r="AT586" s="3"/>
      <c r="AU586" s="34"/>
      <c r="AZ586" s="5"/>
      <c r="BA586" s="5"/>
      <c r="BB586" s="3"/>
      <c r="BC586" s="34"/>
      <c r="BH586" s="5"/>
      <c r="BI586" s="5"/>
      <c r="BJ586" s="3"/>
      <c r="BK586" s="34"/>
      <c r="BP586" s="5"/>
      <c r="BQ586" s="5"/>
      <c r="BR586" s="3"/>
      <c r="BS586" s="34"/>
      <c r="BX586" s="5"/>
      <c r="BY586" s="5"/>
      <c r="BZ586" s="3"/>
      <c r="CA586" s="34"/>
      <c r="CF586" s="5"/>
      <c r="CH586" s="3"/>
      <c r="CI586" s="34"/>
      <c r="CN586" s="5"/>
      <c r="CO586" s="5"/>
      <c r="CP586" s="3"/>
      <c r="CQ586" s="34"/>
      <c r="CV586" s="5"/>
      <c r="CW586" s="5"/>
      <c r="CX586" s="3"/>
      <c r="CY586" s="34"/>
      <c r="DD586" s="5"/>
      <c r="DE586" s="5"/>
      <c r="DF586" s="3"/>
      <c r="DG586" s="34"/>
      <c r="DL586" s="5"/>
      <c r="DM586" s="5"/>
      <c r="DN586" s="3"/>
      <c r="DO586" s="34"/>
      <c r="DT586" s="5"/>
      <c r="DU586" s="5"/>
      <c r="DV586" s="3"/>
      <c r="DW586" s="34"/>
      <c r="EB586" s="5"/>
      <c r="EC586" s="5"/>
      <c r="ED586" s="3"/>
      <c r="EE586" s="34"/>
      <c r="EJ586" s="5"/>
      <c r="EK586" s="5"/>
      <c r="EL586" s="3"/>
      <c r="EM586" s="34"/>
      <c r="ER586" s="5"/>
      <c r="ES586" s="5"/>
      <c r="ET586" s="3"/>
      <c r="EU586" s="34"/>
      <c r="EZ586" s="5"/>
      <c r="FA586" s="5"/>
      <c r="FB586" s="3"/>
      <c r="FC586" s="34"/>
      <c r="FH586" s="5"/>
      <c r="FJ586" s="3"/>
      <c r="FK586" s="34"/>
      <c r="FP586" s="5"/>
      <c r="FQ586" s="5"/>
      <c r="FR586" s="3"/>
      <c r="FS586" s="34"/>
      <c r="FX586" s="5"/>
      <c r="FY586" s="5"/>
      <c r="FZ586" s="3"/>
      <c r="GA586" s="34"/>
      <c r="GF586" s="5"/>
      <c r="GG586" s="5"/>
      <c r="GH586" s="3"/>
      <c r="GI586" s="34"/>
      <c r="GN586" s="5"/>
      <c r="GO586" s="5"/>
      <c r="GP586" s="3"/>
      <c r="GQ586" s="34"/>
      <c r="GV586" s="5"/>
      <c r="GW586" s="5"/>
      <c r="GX586" s="3"/>
      <c r="GY586" s="34"/>
      <c r="HD586" s="5"/>
      <c r="HE586" s="5"/>
      <c r="HF586" s="3"/>
      <c r="HG586" s="34"/>
      <c r="HL586" s="5"/>
      <c r="HM586" s="5"/>
      <c r="HN586" s="3"/>
      <c r="HO586" s="34"/>
      <c r="HT586" s="5"/>
      <c r="HU586" s="5"/>
      <c r="HV586" s="3"/>
      <c r="HW586" s="34"/>
      <c r="IB586" s="5"/>
      <c r="IC586" s="5"/>
      <c r="ID586" s="3"/>
      <c r="IE586" s="34"/>
      <c r="IJ586" s="5"/>
    </row>
    <row r="587" spans="6:244" s="1" customFormat="1" ht="13.5">
      <c r="F587" s="3"/>
      <c r="G587" s="34"/>
      <c r="L587" s="5"/>
      <c r="M587" s="5"/>
      <c r="N587" s="3"/>
      <c r="O587" s="34"/>
      <c r="T587" s="5"/>
      <c r="U587" s="5"/>
      <c r="V587" s="3"/>
      <c r="W587" s="34"/>
      <c r="AB587" s="5"/>
      <c r="AC587" s="5"/>
      <c r="AD587" s="3"/>
      <c r="AE587" s="34"/>
      <c r="AJ587" s="5"/>
      <c r="AK587" s="5"/>
      <c r="AL587" s="3"/>
      <c r="AM587" s="34"/>
      <c r="AR587" s="5"/>
      <c r="AS587" s="5"/>
      <c r="AT587" s="3"/>
      <c r="AU587" s="34"/>
      <c r="AZ587" s="5"/>
      <c r="BA587" s="5"/>
      <c r="BB587" s="3"/>
      <c r="BC587" s="34"/>
      <c r="BH587" s="5"/>
      <c r="BI587" s="5"/>
      <c r="BJ587" s="3"/>
      <c r="BK587" s="34"/>
      <c r="BP587" s="5"/>
      <c r="BQ587" s="5"/>
      <c r="BR587" s="3"/>
      <c r="BS587" s="34"/>
      <c r="BX587" s="5"/>
      <c r="BY587" s="5"/>
      <c r="BZ587" s="3"/>
      <c r="CA587" s="34"/>
      <c r="CF587" s="5"/>
      <c r="CH587" s="3"/>
      <c r="CI587" s="34"/>
      <c r="CN587" s="5"/>
      <c r="CO587" s="5"/>
      <c r="CP587" s="3"/>
      <c r="CQ587" s="34"/>
      <c r="CV587" s="5"/>
      <c r="CW587" s="5"/>
      <c r="CX587" s="3"/>
      <c r="CY587" s="34"/>
      <c r="DD587" s="5"/>
      <c r="DE587" s="5"/>
      <c r="DF587" s="3"/>
      <c r="DG587" s="34"/>
      <c r="DL587" s="5"/>
      <c r="DM587" s="5"/>
      <c r="DN587" s="3"/>
      <c r="DO587" s="34"/>
      <c r="DT587" s="5"/>
      <c r="DU587" s="5"/>
      <c r="DV587" s="3"/>
      <c r="DW587" s="34"/>
      <c r="EB587" s="5"/>
      <c r="EC587" s="5"/>
      <c r="ED587" s="3"/>
      <c r="EE587" s="34"/>
      <c r="EJ587" s="5"/>
      <c r="EK587" s="5"/>
      <c r="EL587" s="3"/>
      <c r="EM587" s="34"/>
      <c r="ER587" s="5"/>
      <c r="ES587" s="5"/>
      <c r="ET587" s="3"/>
      <c r="EU587" s="34"/>
      <c r="EZ587" s="5"/>
      <c r="FA587" s="5"/>
      <c r="FB587" s="3"/>
      <c r="FC587" s="34"/>
      <c r="FH587" s="5"/>
      <c r="FJ587" s="3"/>
      <c r="FK587" s="34"/>
      <c r="FP587" s="5"/>
      <c r="FQ587" s="5"/>
      <c r="FR587" s="3"/>
      <c r="FS587" s="34"/>
      <c r="FX587" s="5"/>
      <c r="FY587" s="5"/>
      <c r="FZ587" s="3"/>
      <c r="GA587" s="34"/>
      <c r="GF587" s="5"/>
      <c r="GG587" s="5"/>
      <c r="GH587" s="3"/>
      <c r="GI587" s="34"/>
      <c r="GN587" s="5"/>
      <c r="GO587" s="5"/>
      <c r="GP587" s="3"/>
      <c r="GQ587" s="34"/>
      <c r="GV587" s="5"/>
      <c r="GW587" s="5"/>
      <c r="GX587" s="3"/>
      <c r="GY587" s="34"/>
      <c r="HD587" s="5"/>
      <c r="HE587" s="5"/>
      <c r="HF587" s="3"/>
      <c r="HG587" s="34"/>
      <c r="HL587" s="5"/>
      <c r="HM587" s="5"/>
      <c r="HN587" s="3"/>
      <c r="HO587" s="34"/>
      <c r="HT587" s="5"/>
      <c r="HU587" s="5"/>
      <c r="HV587" s="3"/>
      <c r="HW587" s="34"/>
      <c r="IB587" s="5"/>
      <c r="IC587" s="5"/>
      <c r="ID587" s="3"/>
      <c r="IE587" s="34"/>
      <c r="IJ587" s="5"/>
    </row>
    <row r="588" spans="6:244" s="1" customFormat="1" ht="13.5">
      <c r="F588" s="3"/>
      <c r="G588" s="34"/>
      <c r="L588" s="5"/>
      <c r="M588" s="5"/>
      <c r="N588" s="3"/>
      <c r="O588" s="34"/>
      <c r="T588" s="5"/>
      <c r="U588" s="5"/>
      <c r="V588" s="3"/>
      <c r="W588" s="34"/>
      <c r="AB588" s="5"/>
      <c r="AC588" s="5"/>
      <c r="AD588" s="3"/>
      <c r="AE588" s="34"/>
      <c r="AJ588" s="5"/>
      <c r="AK588" s="5"/>
      <c r="AL588" s="3"/>
      <c r="AM588" s="34"/>
      <c r="AR588" s="5"/>
      <c r="AS588" s="5"/>
      <c r="AT588" s="3"/>
      <c r="AU588" s="34"/>
      <c r="AZ588" s="5"/>
      <c r="BA588" s="5"/>
      <c r="BB588" s="3"/>
      <c r="BC588" s="34"/>
      <c r="BH588" s="5"/>
      <c r="BI588" s="5"/>
      <c r="BJ588" s="3"/>
      <c r="BK588" s="34"/>
      <c r="BP588" s="5"/>
      <c r="BQ588" s="5"/>
      <c r="BR588" s="3"/>
      <c r="BS588" s="34"/>
      <c r="BX588" s="5"/>
      <c r="BY588" s="5"/>
      <c r="BZ588" s="3"/>
      <c r="CA588" s="34"/>
      <c r="CF588" s="5"/>
      <c r="CH588" s="3"/>
      <c r="CI588" s="34"/>
      <c r="CN588" s="5"/>
      <c r="CO588" s="5"/>
      <c r="CP588" s="3"/>
      <c r="CQ588" s="34"/>
      <c r="CV588" s="5"/>
      <c r="CW588" s="5"/>
      <c r="CX588" s="3"/>
      <c r="CY588" s="34"/>
      <c r="DD588" s="5"/>
      <c r="DE588" s="5"/>
      <c r="DF588" s="3"/>
      <c r="DG588" s="34"/>
      <c r="DL588" s="5"/>
      <c r="DM588" s="5"/>
      <c r="DN588" s="3"/>
      <c r="DO588" s="34"/>
      <c r="DT588" s="5"/>
      <c r="DU588" s="5"/>
      <c r="DV588" s="3"/>
      <c r="DW588" s="34"/>
      <c r="EB588" s="5"/>
      <c r="EC588" s="5"/>
      <c r="ED588" s="3"/>
      <c r="EE588" s="34"/>
      <c r="EJ588" s="5"/>
      <c r="EK588" s="5"/>
      <c r="EL588" s="3"/>
      <c r="EM588" s="34"/>
      <c r="ER588" s="5"/>
      <c r="ES588" s="5"/>
      <c r="ET588" s="3"/>
      <c r="EU588" s="34"/>
      <c r="EZ588" s="5"/>
      <c r="FA588" s="5"/>
      <c r="FB588" s="3"/>
      <c r="FC588" s="34"/>
      <c r="FH588" s="5"/>
      <c r="FJ588" s="3"/>
      <c r="FK588" s="34"/>
      <c r="FP588" s="5"/>
      <c r="FQ588" s="5"/>
      <c r="FR588" s="3"/>
      <c r="FS588" s="34"/>
      <c r="FX588" s="5"/>
      <c r="FY588" s="5"/>
      <c r="FZ588" s="3"/>
      <c r="GA588" s="34"/>
      <c r="GF588" s="5"/>
      <c r="GG588" s="5"/>
      <c r="GH588" s="3"/>
      <c r="GI588" s="34"/>
      <c r="GN588" s="5"/>
      <c r="GO588" s="5"/>
      <c r="GP588" s="3"/>
      <c r="GQ588" s="34"/>
      <c r="GV588" s="5"/>
      <c r="GW588" s="5"/>
      <c r="GX588" s="3"/>
      <c r="GY588" s="34"/>
      <c r="HD588" s="5"/>
      <c r="HE588" s="5"/>
      <c r="HF588" s="3"/>
      <c r="HG588" s="34"/>
      <c r="HL588" s="5"/>
      <c r="HM588" s="5"/>
      <c r="HN588" s="3"/>
      <c r="HO588" s="34"/>
      <c r="HT588" s="5"/>
      <c r="HU588" s="5"/>
      <c r="HV588" s="3"/>
      <c r="HW588" s="34"/>
      <c r="IB588" s="5"/>
      <c r="IC588" s="5"/>
      <c r="ID588" s="3"/>
      <c r="IE588" s="34"/>
      <c r="IJ588" s="5"/>
    </row>
    <row r="589" spans="6:244" s="1" customFormat="1" ht="13.5">
      <c r="F589" s="3"/>
      <c r="G589" s="34"/>
      <c r="L589" s="5"/>
      <c r="M589" s="5"/>
      <c r="N589" s="3"/>
      <c r="O589" s="34"/>
      <c r="T589" s="5"/>
      <c r="U589" s="5"/>
      <c r="V589" s="3"/>
      <c r="W589" s="34"/>
      <c r="AB589" s="5"/>
      <c r="AC589" s="5"/>
      <c r="AD589" s="3"/>
      <c r="AE589" s="34"/>
      <c r="AJ589" s="5"/>
      <c r="AK589" s="5"/>
      <c r="AL589" s="3"/>
      <c r="AM589" s="34"/>
      <c r="AR589" s="5"/>
      <c r="AS589" s="5"/>
      <c r="AT589" s="3"/>
      <c r="AU589" s="34"/>
      <c r="AZ589" s="5"/>
      <c r="BA589" s="5"/>
      <c r="BB589" s="3"/>
      <c r="BC589" s="34"/>
      <c r="BH589" s="5"/>
      <c r="BI589" s="5"/>
      <c r="BJ589" s="3"/>
      <c r="BK589" s="34"/>
      <c r="BP589" s="5"/>
      <c r="BQ589" s="5"/>
      <c r="BR589" s="3"/>
      <c r="BS589" s="34"/>
      <c r="BX589" s="5"/>
      <c r="BY589" s="5"/>
      <c r="BZ589" s="3"/>
      <c r="CA589" s="34"/>
      <c r="CF589" s="5"/>
      <c r="CH589" s="3"/>
      <c r="CI589" s="34"/>
      <c r="CN589" s="5"/>
      <c r="CO589" s="5"/>
      <c r="CP589" s="3"/>
      <c r="CQ589" s="34"/>
      <c r="CV589" s="5"/>
      <c r="CW589" s="5"/>
      <c r="CX589" s="3"/>
      <c r="CY589" s="34"/>
      <c r="DD589" s="5"/>
      <c r="DE589" s="5"/>
      <c r="DF589" s="3"/>
      <c r="DG589" s="34"/>
      <c r="DL589" s="5"/>
      <c r="DM589" s="5"/>
      <c r="DN589" s="3"/>
      <c r="DO589" s="34"/>
      <c r="DT589" s="5"/>
      <c r="DU589" s="5"/>
      <c r="DV589" s="3"/>
      <c r="DW589" s="34"/>
      <c r="EB589" s="5"/>
      <c r="EC589" s="5"/>
      <c r="ED589" s="3"/>
      <c r="EE589" s="34"/>
      <c r="EJ589" s="5"/>
      <c r="EK589" s="5"/>
      <c r="EL589" s="3"/>
      <c r="EM589" s="34"/>
      <c r="ER589" s="5"/>
      <c r="ES589" s="5"/>
      <c r="ET589" s="3"/>
      <c r="EU589" s="34"/>
      <c r="EZ589" s="5"/>
      <c r="FA589" s="5"/>
      <c r="FB589" s="3"/>
      <c r="FC589" s="34"/>
      <c r="FH589" s="5"/>
      <c r="FJ589" s="3"/>
      <c r="FK589" s="34"/>
      <c r="FP589" s="5"/>
      <c r="FQ589" s="5"/>
      <c r="FR589" s="3"/>
      <c r="FS589" s="34"/>
      <c r="FX589" s="5"/>
      <c r="FY589" s="5"/>
      <c r="FZ589" s="3"/>
      <c r="GA589" s="34"/>
      <c r="GF589" s="5"/>
      <c r="GG589" s="5"/>
      <c r="GH589" s="3"/>
      <c r="GI589" s="34"/>
      <c r="GN589" s="5"/>
      <c r="GO589" s="5"/>
      <c r="GP589" s="3"/>
      <c r="GQ589" s="34"/>
      <c r="GV589" s="5"/>
      <c r="GW589" s="5"/>
      <c r="GX589" s="3"/>
      <c r="GY589" s="34"/>
      <c r="HD589" s="5"/>
      <c r="HE589" s="5"/>
      <c r="HF589" s="3"/>
      <c r="HG589" s="34"/>
      <c r="HL589" s="5"/>
      <c r="HM589" s="5"/>
      <c r="HN589" s="3"/>
      <c r="HO589" s="34"/>
      <c r="HT589" s="5"/>
      <c r="HU589" s="5"/>
      <c r="HV589" s="3"/>
      <c r="HW589" s="34"/>
      <c r="IB589" s="5"/>
      <c r="IC589" s="5"/>
      <c r="ID589" s="3"/>
      <c r="IE589" s="34"/>
      <c r="IJ589" s="5"/>
    </row>
    <row r="590" spans="6:244" s="1" customFormat="1" ht="13.5">
      <c r="F590" s="3"/>
      <c r="G590" s="34"/>
      <c r="L590" s="5"/>
      <c r="M590" s="5"/>
      <c r="N590" s="3"/>
      <c r="O590" s="34"/>
      <c r="T590" s="5"/>
      <c r="U590" s="5"/>
      <c r="V590" s="3"/>
      <c r="W590" s="34"/>
      <c r="AB590" s="5"/>
      <c r="AC590" s="5"/>
      <c r="AD590" s="3"/>
      <c r="AE590" s="34"/>
      <c r="AJ590" s="5"/>
      <c r="AK590" s="5"/>
      <c r="AL590" s="3"/>
      <c r="AM590" s="34"/>
      <c r="AR590" s="5"/>
      <c r="AS590" s="5"/>
      <c r="AT590" s="3"/>
      <c r="AU590" s="34"/>
      <c r="AZ590" s="5"/>
      <c r="BA590" s="5"/>
      <c r="BB590" s="3"/>
      <c r="BC590" s="34"/>
      <c r="BH590" s="5"/>
      <c r="BI590" s="5"/>
      <c r="BJ590" s="3"/>
      <c r="BK590" s="34"/>
      <c r="BP590" s="5"/>
      <c r="BQ590" s="5"/>
      <c r="BR590" s="3"/>
      <c r="BS590" s="34"/>
      <c r="BX590" s="5"/>
      <c r="BY590" s="5"/>
      <c r="BZ590" s="3"/>
      <c r="CA590" s="34"/>
      <c r="CF590" s="5"/>
      <c r="CH590" s="3"/>
      <c r="CI590" s="34"/>
      <c r="CN590" s="5"/>
      <c r="CO590" s="5"/>
      <c r="CP590" s="3"/>
      <c r="CQ590" s="34"/>
      <c r="CV590" s="5"/>
      <c r="CW590" s="5"/>
      <c r="CX590" s="3"/>
      <c r="CY590" s="34"/>
      <c r="DD590" s="5"/>
      <c r="DE590" s="5"/>
      <c r="DF590" s="3"/>
      <c r="DG590" s="34"/>
      <c r="DL590" s="5"/>
      <c r="DM590" s="5"/>
      <c r="DN590" s="3"/>
      <c r="DO590" s="34"/>
      <c r="DT590" s="5"/>
      <c r="DU590" s="5"/>
      <c r="DV590" s="3"/>
      <c r="DW590" s="34"/>
      <c r="EB590" s="5"/>
      <c r="EC590" s="5"/>
      <c r="ED590" s="3"/>
      <c r="EE590" s="34"/>
      <c r="EJ590" s="5"/>
      <c r="EK590" s="5"/>
      <c r="EL590" s="3"/>
      <c r="EM590" s="34"/>
      <c r="ER590" s="5"/>
      <c r="ES590" s="5"/>
      <c r="ET590" s="3"/>
      <c r="EU590" s="34"/>
      <c r="EZ590" s="5"/>
      <c r="FA590" s="5"/>
      <c r="FB590" s="3"/>
      <c r="FC590" s="34"/>
      <c r="FH590" s="5"/>
      <c r="FJ590" s="3"/>
      <c r="FK590" s="34"/>
      <c r="FP590" s="5"/>
      <c r="FQ590" s="5"/>
      <c r="FR590" s="3"/>
      <c r="FS590" s="34"/>
      <c r="FX590" s="5"/>
      <c r="FY590" s="5"/>
      <c r="FZ590" s="3"/>
      <c r="GA590" s="34"/>
      <c r="GF590" s="5"/>
      <c r="GG590" s="5"/>
      <c r="GH590" s="3"/>
      <c r="GI590" s="34"/>
      <c r="GN590" s="5"/>
      <c r="GO590" s="5"/>
      <c r="GP590" s="3"/>
      <c r="GQ590" s="34"/>
      <c r="GV590" s="5"/>
      <c r="GW590" s="5"/>
      <c r="GX590" s="3"/>
      <c r="GY590" s="34"/>
      <c r="HD590" s="5"/>
      <c r="HE590" s="5"/>
      <c r="HF590" s="3"/>
      <c r="HG590" s="34"/>
      <c r="HL590" s="5"/>
      <c r="HM590" s="5"/>
      <c r="HN590" s="3"/>
      <c r="HO590" s="34"/>
      <c r="HT590" s="5"/>
      <c r="HU590" s="5"/>
      <c r="HV590" s="3"/>
      <c r="HW590" s="34"/>
      <c r="IB590" s="5"/>
      <c r="IC590" s="5"/>
      <c r="ID590" s="3"/>
      <c r="IE590" s="34"/>
      <c r="IJ590" s="5"/>
    </row>
    <row r="591" spans="6:244" s="1" customFormat="1" ht="13.5">
      <c r="F591" s="3"/>
      <c r="G591" s="34"/>
      <c r="L591" s="5"/>
      <c r="M591" s="5"/>
      <c r="N591" s="3"/>
      <c r="O591" s="34"/>
      <c r="T591" s="5"/>
      <c r="U591" s="5"/>
      <c r="V591" s="3"/>
      <c r="W591" s="34"/>
      <c r="AB591" s="5"/>
      <c r="AC591" s="5"/>
      <c r="AD591" s="3"/>
      <c r="AE591" s="34"/>
      <c r="AJ591" s="5"/>
      <c r="AK591" s="5"/>
      <c r="AL591" s="3"/>
      <c r="AM591" s="34"/>
      <c r="AR591" s="5"/>
      <c r="AS591" s="5"/>
      <c r="AT591" s="3"/>
      <c r="AU591" s="34"/>
      <c r="AZ591" s="5"/>
      <c r="BA591" s="5"/>
      <c r="BB591" s="3"/>
      <c r="BC591" s="34"/>
      <c r="BH591" s="5"/>
      <c r="BI591" s="5"/>
      <c r="BJ591" s="3"/>
      <c r="BK591" s="34"/>
      <c r="BP591" s="5"/>
      <c r="BQ591" s="5"/>
      <c r="BR591" s="3"/>
      <c r="BS591" s="34"/>
      <c r="BX591" s="5"/>
      <c r="BY591" s="5"/>
      <c r="BZ591" s="3"/>
      <c r="CA591" s="34"/>
      <c r="CF591" s="5"/>
      <c r="CH591" s="3"/>
      <c r="CI591" s="34"/>
      <c r="CN591" s="5"/>
      <c r="CO591" s="5"/>
      <c r="CP591" s="3"/>
      <c r="CQ591" s="34"/>
      <c r="CV591" s="5"/>
      <c r="CW591" s="5"/>
      <c r="CX591" s="3"/>
      <c r="CY591" s="34"/>
      <c r="DD591" s="5"/>
      <c r="DE591" s="5"/>
      <c r="DF591" s="3"/>
      <c r="DG591" s="34"/>
      <c r="DL591" s="5"/>
      <c r="DM591" s="5"/>
      <c r="DN591" s="3"/>
      <c r="DO591" s="34"/>
      <c r="DT591" s="5"/>
      <c r="DU591" s="5"/>
      <c r="DV591" s="3"/>
      <c r="DW591" s="34"/>
      <c r="EB591" s="5"/>
      <c r="EC591" s="5"/>
      <c r="ED591" s="3"/>
      <c r="EE591" s="34"/>
      <c r="EJ591" s="5"/>
      <c r="EK591" s="5"/>
      <c r="EL591" s="3"/>
      <c r="EM591" s="34"/>
      <c r="ER591" s="5"/>
      <c r="ES591" s="5"/>
      <c r="ET591" s="3"/>
      <c r="EU591" s="34"/>
      <c r="EZ591" s="5"/>
      <c r="FA591" s="5"/>
      <c r="FB591" s="3"/>
      <c r="FC591" s="34"/>
      <c r="FH591" s="5"/>
      <c r="FJ591" s="3"/>
      <c r="FK591" s="34"/>
      <c r="FP591" s="5"/>
      <c r="FQ591" s="5"/>
      <c r="FR591" s="3"/>
      <c r="FS591" s="34"/>
      <c r="FX591" s="5"/>
      <c r="FY591" s="5"/>
      <c r="FZ591" s="3"/>
      <c r="GA591" s="34"/>
      <c r="GF591" s="5"/>
      <c r="GG591" s="5"/>
      <c r="GH591" s="3"/>
      <c r="GI591" s="34"/>
      <c r="GN591" s="5"/>
      <c r="GO591" s="5"/>
      <c r="GP591" s="3"/>
      <c r="GQ591" s="34"/>
      <c r="GV591" s="5"/>
      <c r="GW591" s="5"/>
      <c r="GX591" s="3"/>
      <c r="GY591" s="34"/>
      <c r="HD591" s="5"/>
      <c r="HE591" s="5"/>
      <c r="HF591" s="3"/>
      <c r="HG591" s="34"/>
      <c r="HL591" s="5"/>
      <c r="HM591" s="5"/>
      <c r="HN591" s="3"/>
      <c r="HO591" s="34"/>
      <c r="HT591" s="5"/>
      <c r="HU591" s="5"/>
      <c r="HV591" s="3"/>
      <c r="HW591" s="34"/>
      <c r="IB591" s="5"/>
      <c r="IC591" s="5"/>
      <c r="ID591" s="3"/>
      <c r="IE591" s="34"/>
      <c r="IJ591" s="5"/>
    </row>
    <row r="592" spans="6:244" s="1" customFormat="1" ht="13.5">
      <c r="F592" s="3"/>
      <c r="G592" s="34"/>
      <c r="L592" s="5"/>
      <c r="M592" s="5"/>
      <c r="N592" s="3"/>
      <c r="O592" s="34"/>
      <c r="T592" s="5"/>
      <c r="U592" s="5"/>
      <c r="V592" s="3"/>
      <c r="W592" s="34"/>
      <c r="AB592" s="5"/>
      <c r="AC592" s="5"/>
      <c r="AD592" s="3"/>
      <c r="AE592" s="34"/>
      <c r="AJ592" s="5"/>
      <c r="AK592" s="5"/>
      <c r="AL592" s="3"/>
      <c r="AM592" s="34"/>
      <c r="AR592" s="5"/>
      <c r="AS592" s="5"/>
      <c r="AT592" s="3"/>
      <c r="AU592" s="34"/>
      <c r="AZ592" s="5"/>
      <c r="BA592" s="5"/>
      <c r="BB592" s="3"/>
      <c r="BC592" s="34"/>
      <c r="BH592" s="5"/>
      <c r="BI592" s="5"/>
      <c r="BJ592" s="3"/>
      <c r="BK592" s="34"/>
      <c r="BP592" s="5"/>
      <c r="BQ592" s="5"/>
      <c r="BR592" s="3"/>
      <c r="BS592" s="34"/>
      <c r="BX592" s="5"/>
      <c r="BY592" s="5"/>
      <c r="BZ592" s="3"/>
      <c r="CA592" s="34"/>
      <c r="CF592" s="5"/>
      <c r="CH592" s="3"/>
      <c r="CI592" s="34"/>
      <c r="CN592" s="5"/>
      <c r="CO592" s="5"/>
      <c r="CP592" s="3"/>
      <c r="CQ592" s="34"/>
      <c r="CV592" s="5"/>
      <c r="CW592" s="5"/>
      <c r="CX592" s="3"/>
      <c r="CY592" s="34"/>
      <c r="DD592" s="5"/>
      <c r="DE592" s="5"/>
      <c r="DF592" s="3"/>
      <c r="DG592" s="34"/>
      <c r="DL592" s="5"/>
      <c r="DM592" s="5"/>
      <c r="DN592" s="3"/>
      <c r="DO592" s="34"/>
      <c r="DT592" s="5"/>
      <c r="DU592" s="5"/>
      <c r="DV592" s="3"/>
      <c r="DW592" s="34"/>
      <c r="EB592" s="5"/>
      <c r="EC592" s="5"/>
      <c r="ED592" s="3"/>
      <c r="EE592" s="34"/>
      <c r="EJ592" s="5"/>
      <c r="EK592" s="5"/>
      <c r="EL592" s="3"/>
      <c r="EM592" s="34"/>
      <c r="ER592" s="5"/>
      <c r="ES592" s="5"/>
      <c r="ET592" s="3"/>
      <c r="EU592" s="34"/>
      <c r="EZ592" s="5"/>
      <c r="FA592" s="5"/>
      <c r="FB592" s="3"/>
      <c r="FC592" s="34"/>
      <c r="FH592" s="5"/>
      <c r="FJ592" s="3"/>
      <c r="FK592" s="34"/>
      <c r="FP592" s="5"/>
      <c r="FQ592" s="5"/>
      <c r="FR592" s="3"/>
      <c r="FS592" s="34"/>
      <c r="FX592" s="5"/>
      <c r="FY592" s="5"/>
      <c r="FZ592" s="3"/>
      <c r="GA592" s="34"/>
      <c r="GF592" s="5"/>
      <c r="GG592" s="5"/>
      <c r="GH592" s="3"/>
      <c r="GI592" s="34"/>
      <c r="GN592" s="5"/>
      <c r="GO592" s="5"/>
      <c r="GP592" s="3"/>
      <c r="GQ592" s="34"/>
      <c r="GV592" s="5"/>
      <c r="GW592" s="5"/>
      <c r="GX592" s="3"/>
      <c r="GY592" s="34"/>
      <c r="HD592" s="5"/>
      <c r="HE592" s="5"/>
      <c r="HF592" s="3"/>
      <c r="HG592" s="34"/>
      <c r="HL592" s="5"/>
      <c r="HM592" s="5"/>
      <c r="HN592" s="3"/>
      <c r="HO592" s="34"/>
      <c r="HT592" s="5"/>
      <c r="HU592" s="5"/>
      <c r="HV592" s="3"/>
      <c r="HW592" s="34"/>
      <c r="IB592" s="5"/>
      <c r="IC592" s="5"/>
      <c r="ID592" s="3"/>
      <c r="IE592" s="34"/>
      <c r="IJ592" s="5"/>
    </row>
    <row r="593" spans="6:244" s="1" customFormat="1" ht="13.5">
      <c r="F593" s="3"/>
      <c r="G593" s="34"/>
      <c r="L593" s="5"/>
      <c r="M593" s="5"/>
      <c r="N593" s="3"/>
      <c r="O593" s="34"/>
      <c r="T593" s="5"/>
      <c r="U593" s="5"/>
      <c r="V593" s="3"/>
      <c r="W593" s="34"/>
      <c r="AB593" s="5"/>
      <c r="AC593" s="5"/>
      <c r="AD593" s="3"/>
      <c r="AE593" s="34"/>
      <c r="AJ593" s="5"/>
      <c r="AK593" s="5"/>
      <c r="AL593" s="3"/>
      <c r="AM593" s="34"/>
      <c r="AR593" s="5"/>
      <c r="AS593" s="5"/>
      <c r="AT593" s="3"/>
      <c r="AU593" s="34"/>
      <c r="AZ593" s="5"/>
      <c r="BA593" s="5"/>
      <c r="BB593" s="3"/>
      <c r="BC593" s="34"/>
      <c r="BH593" s="5"/>
      <c r="BI593" s="5"/>
      <c r="BJ593" s="3"/>
      <c r="BK593" s="34"/>
      <c r="BP593" s="5"/>
      <c r="BQ593" s="5"/>
      <c r="BR593" s="3"/>
      <c r="BS593" s="34"/>
      <c r="BX593" s="5"/>
      <c r="BY593" s="5"/>
      <c r="BZ593" s="3"/>
      <c r="CA593" s="34"/>
      <c r="CF593" s="5"/>
      <c r="CH593" s="3"/>
      <c r="CI593" s="34"/>
      <c r="CN593" s="5"/>
      <c r="CO593" s="5"/>
      <c r="CP593" s="3"/>
      <c r="CQ593" s="34"/>
      <c r="CV593" s="5"/>
      <c r="CW593" s="5"/>
      <c r="CX593" s="3"/>
      <c r="CY593" s="34"/>
      <c r="DD593" s="5"/>
      <c r="DE593" s="5"/>
      <c r="DF593" s="3"/>
      <c r="DG593" s="34"/>
      <c r="DL593" s="5"/>
      <c r="DM593" s="5"/>
      <c r="DN593" s="3"/>
      <c r="DO593" s="34"/>
      <c r="DT593" s="5"/>
      <c r="DU593" s="5"/>
      <c r="DV593" s="3"/>
      <c r="DW593" s="34"/>
      <c r="EB593" s="5"/>
      <c r="EC593" s="5"/>
      <c r="ED593" s="3"/>
      <c r="EE593" s="34"/>
      <c r="EJ593" s="5"/>
      <c r="EK593" s="5"/>
      <c r="EL593" s="3"/>
      <c r="EM593" s="34"/>
      <c r="ER593" s="5"/>
      <c r="ES593" s="5"/>
      <c r="ET593" s="3"/>
      <c r="EU593" s="34"/>
      <c r="EZ593" s="5"/>
      <c r="FA593" s="5"/>
      <c r="FB593" s="3"/>
      <c r="FC593" s="34"/>
      <c r="FH593" s="5"/>
      <c r="FJ593" s="3"/>
      <c r="FK593" s="34"/>
      <c r="FP593" s="5"/>
      <c r="FQ593" s="5"/>
      <c r="FR593" s="3"/>
      <c r="FS593" s="34"/>
      <c r="FX593" s="5"/>
      <c r="FY593" s="5"/>
      <c r="FZ593" s="3"/>
      <c r="GA593" s="34"/>
      <c r="GF593" s="5"/>
      <c r="GG593" s="5"/>
      <c r="GH593" s="3"/>
      <c r="GI593" s="34"/>
      <c r="GN593" s="5"/>
      <c r="GO593" s="5"/>
      <c r="GP593" s="3"/>
      <c r="GQ593" s="34"/>
      <c r="GV593" s="5"/>
      <c r="GW593" s="5"/>
      <c r="GX593" s="3"/>
      <c r="GY593" s="34"/>
      <c r="HD593" s="5"/>
      <c r="HE593" s="5"/>
      <c r="HF593" s="3"/>
      <c r="HG593" s="34"/>
      <c r="HL593" s="5"/>
      <c r="HM593" s="5"/>
      <c r="HN593" s="3"/>
      <c r="HO593" s="34"/>
      <c r="HT593" s="5"/>
      <c r="HU593" s="5"/>
      <c r="HV593" s="3"/>
      <c r="HW593" s="34"/>
      <c r="IB593" s="5"/>
      <c r="IC593" s="5"/>
      <c r="ID593" s="3"/>
      <c r="IE593" s="34"/>
      <c r="IJ593" s="5"/>
    </row>
    <row r="594" spans="6:244" s="1" customFormat="1" ht="13.5">
      <c r="F594" s="3"/>
      <c r="G594" s="34"/>
      <c r="L594" s="5"/>
      <c r="M594" s="5"/>
      <c r="N594" s="3"/>
      <c r="O594" s="34"/>
      <c r="T594" s="5"/>
      <c r="U594" s="5"/>
      <c r="V594" s="3"/>
      <c r="W594" s="34"/>
      <c r="AB594" s="5"/>
      <c r="AC594" s="5"/>
      <c r="AD594" s="3"/>
      <c r="AE594" s="34"/>
      <c r="AJ594" s="5"/>
      <c r="AK594" s="5"/>
      <c r="AL594" s="3"/>
      <c r="AM594" s="34"/>
      <c r="AR594" s="5"/>
      <c r="AS594" s="5"/>
      <c r="AT594" s="3"/>
      <c r="AU594" s="34"/>
      <c r="AZ594" s="5"/>
      <c r="BA594" s="5"/>
      <c r="BB594" s="3"/>
      <c r="BC594" s="34"/>
      <c r="BH594" s="5"/>
      <c r="BI594" s="5"/>
      <c r="BJ594" s="3"/>
      <c r="BK594" s="34"/>
      <c r="BP594" s="5"/>
      <c r="BQ594" s="5"/>
      <c r="BR594" s="3"/>
      <c r="BS594" s="34"/>
      <c r="BX594" s="5"/>
      <c r="BY594" s="5"/>
      <c r="BZ594" s="3"/>
      <c r="CA594" s="34"/>
      <c r="CF594" s="5"/>
      <c r="CH594" s="3"/>
      <c r="CI594" s="34"/>
      <c r="CN594" s="5"/>
      <c r="CO594" s="5"/>
      <c r="CP594" s="3"/>
      <c r="CQ594" s="34"/>
      <c r="CV594" s="5"/>
      <c r="CW594" s="5"/>
      <c r="CX594" s="3"/>
      <c r="CY594" s="34"/>
      <c r="DD594" s="5"/>
      <c r="DE594" s="5"/>
      <c r="DF594" s="3"/>
      <c r="DG594" s="34"/>
      <c r="DL594" s="5"/>
      <c r="DM594" s="5"/>
      <c r="DN594" s="3"/>
      <c r="DO594" s="34"/>
      <c r="DT594" s="5"/>
      <c r="DU594" s="5"/>
      <c r="DV594" s="3"/>
      <c r="DW594" s="34"/>
      <c r="EB594" s="5"/>
      <c r="EC594" s="5"/>
      <c r="ED594" s="3"/>
      <c r="EE594" s="34"/>
      <c r="EJ594" s="5"/>
      <c r="EK594" s="5"/>
      <c r="EL594" s="3"/>
      <c r="EM594" s="34"/>
      <c r="ER594" s="5"/>
      <c r="ES594" s="5"/>
      <c r="ET594" s="3"/>
      <c r="EU594" s="34"/>
      <c r="EZ594" s="5"/>
      <c r="FA594" s="5"/>
      <c r="FB594" s="3"/>
      <c r="FC594" s="34"/>
      <c r="FH594" s="5"/>
      <c r="FJ594" s="3"/>
      <c r="FK594" s="34"/>
      <c r="FP594" s="5"/>
      <c r="FQ594" s="5"/>
      <c r="FR594" s="3"/>
      <c r="FS594" s="34"/>
      <c r="FX594" s="5"/>
      <c r="FY594" s="5"/>
      <c r="FZ594" s="3"/>
      <c r="GA594" s="34"/>
      <c r="GF594" s="5"/>
      <c r="GG594" s="5"/>
      <c r="GH594" s="3"/>
      <c r="GI594" s="34"/>
      <c r="GN594" s="5"/>
      <c r="GO594" s="5"/>
      <c r="GP594" s="3"/>
      <c r="GQ594" s="34"/>
      <c r="GV594" s="5"/>
      <c r="GW594" s="5"/>
      <c r="GX594" s="3"/>
      <c r="GY594" s="34"/>
      <c r="HD594" s="5"/>
      <c r="HE594" s="5"/>
      <c r="HF594" s="3"/>
      <c r="HG594" s="34"/>
      <c r="HL594" s="5"/>
      <c r="HM594" s="5"/>
      <c r="HN594" s="3"/>
      <c r="HO594" s="34"/>
      <c r="HT594" s="5"/>
      <c r="HU594" s="5"/>
      <c r="HV594" s="3"/>
      <c r="HW594" s="34"/>
      <c r="IB594" s="5"/>
      <c r="IC594" s="5"/>
      <c r="ID594" s="3"/>
      <c r="IE594" s="34"/>
      <c r="IJ594" s="5"/>
    </row>
    <row r="595" spans="6:244" s="1" customFormat="1" ht="13.5">
      <c r="F595" s="3"/>
      <c r="G595" s="34"/>
      <c r="L595" s="5"/>
      <c r="M595" s="5"/>
      <c r="N595" s="3"/>
      <c r="O595" s="34"/>
      <c r="T595" s="5"/>
      <c r="U595" s="5"/>
      <c r="V595" s="3"/>
      <c r="W595" s="34"/>
      <c r="AB595" s="5"/>
      <c r="AC595" s="5"/>
      <c r="AD595" s="3"/>
      <c r="AE595" s="34"/>
      <c r="AJ595" s="5"/>
      <c r="AK595" s="5"/>
      <c r="AL595" s="3"/>
      <c r="AM595" s="34"/>
      <c r="AR595" s="5"/>
      <c r="AS595" s="5"/>
      <c r="AT595" s="3"/>
      <c r="AU595" s="34"/>
      <c r="AZ595" s="5"/>
      <c r="BA595" s="5"/>
      <c r="BB595" s="3"/>
      <c r="BC595" s="34"/>
      <c r="BH595" s="5"/>
      <c r="BI595" s="5"/>
      <c r="BJ595" s="3"/>
      <c r="BK595" s="34"/>
      <c r="BP595" s="5"/>
      <c r="BQ595" s="5"/>
      <c r="BR595" s="3"/>
      <c r="BS595" s="34"/>
      <c r="BX595" s="5"/>
      <c r="BY595" s="5"/>
      <c r="BZ595" s="3"/>
      <c r="CA595" s="34"/>
      <c r="CF595" s="5"/>
      <c r="CH595" s="3"/>
      <c r="CI595" s="34"/>
      <c r="CN595" s="5"/>
      <c r="CO595" s="5"/>
      <c r="CP595" s="3"/>
      <c r="CQ595" s="34"/>
      <c r="CV595" s="5"/>
      <c r="CW595" s="5"/>
      <c r="CX595" s="3"/>
      <c r="CY595" s="34"/>
      <c r="DD595" s="5"/>
      <c r="DE595" s="5"/>
      <c r="DF595" s="3"/>
      <c r="DG595" s="34"/>
      <c r="DL595" s="5"/>
      <c r="DM595" s="5"/>
      <c r="DN595" s="3"/>
      <c r="DO595" s="34"/>
      <c r="DT595" s="5"/>
      <c r="DU595" s="5"/>
      <c r="DV595" s="3"/>
      <c r="DW595" s="34"/>
      <c r="EB595" s="5"/>
      <c r="EC595" s="5"/>
      <c r="ED595" s="3"/>
      <c r="EE595" s="34"/>
      <c r="EJ595" s="5"/>
      <c r="EK595" s="5"/>
      <c r="EL595" s="3"/>
      <c r="EM595" s="34"/>
      <c r="ER595" s="5"/>
      <c r="ES595" s="5"/>
      <c r="ET595" s="3"/>
      <c r="EU595" s="34"/>
      <c r="EZ595" s="5"/>
      <c r="FA595" s="5"/>
      <c r="FB595" s="3"/>
      <c r="FC595" s="34"/>
      <c r="FH595" s="5"/>
      <c r="FJ595" s="3"/>
      <c r="FK595" s="34"/>
      <c r="FP595" s="5"/>
      <c r="FQ595" s="5"/>
      <c r="FR595" s="3"/>
      <c r="FS595" s="34"/>
      <c r="FX595" s="5"/>
      <c r="FY595" s="5"/>
      <c r="FZ595" s="3"/>
      <c r="GA595" s="34"/>
      <c r="GF595" s="5"/>
      <c r="GG595" s="5"/>
      <c r="GH595" s="3"/>
      <c r="GI595" s="34"/>
      <c r="GN595" s="5"/>
      <c r="GO595" s="5"/>
      <c r="GP595" s="3"/>
      <c r="GQ595" s="34"/>
      <c r="GV595" s="5"/>
      <c r="GW595" s="5"/>
      <c r="GX595" s="3"/>
      <c r="GY595" s="34"/>
      <c r="HD595" s="5"/>
      <c r="HE595" s="5"/>
      <c r="HF595" s="3"/>
      <c r="HG595" s="34"/>
      <c r="HL595" s="5"/>
      <c r="HM595" s="5"/>
      <c r="HN595" s="3"/>
      <c r="HO595" s="34"/>
      <c r="HT595" s="5"/>
      <c r="HU595" s="5"/>
      <c r="HV595" s="3"/>
      <c r="HW595" s="34"/>
      <c r="IB595" s="5"/>
      <c r="IC595" s="5"/>
      <c r="ID595" s="3"/>
      <c r="IE595" s="34"/>
      <c r="IJ595" s="5"/>
    </row>
    <row r="596" spans="6:244" s="1" customFormat="1" ht="13.5">
      <c r="F596" s="3"/>
      <c r="G596" s="34"/>
      <c r="L596" s="5"/>
      <c r="M596" s="5"/>
      <c r="N596" s="3"/>
      <c r="O596" s="34"/>
      <c r="T596" s="5"/>
      <c r="U596" s="5"/>
      <c r="V596" s="3"/>
      <c r="W596" s="34"/>
      <c r="AB596" s="5"/>
      <c r="AC596" s="5"/>
      <c r="AD596" s="3"/>
      <c r="AE596" s="34"/>
      <c r="AJ596" s="5"/>
      <c r="AK596" s="5"/>
      <c r="AL596" s="3"/>
      <c r="AM596" s="34"/>
      <c r="AR596" s="5"/>
      <c r="AS596" s="5"/>
      <c r="AT596" s="3"/>
      <c r="AU596" s="34"/>
      <c r="AZ596" s="5"/>
      <c r="BA596" s="5"/>
      <c r="BB596" s="3"/>
      <c r="BC596" s="34"/>
      <c r="BH596" s="5"/>
      <c r="BI596" s="5"/>
      <c r="BJ596" s="3"/>
      <c r="BK596" s="34"/>
      <c r="BP596" s="5"/>
      <c r="BQ596" s="5"/>
      <c r="BR596" s="3"/>
      <c r="BS596" s="34"/>
      <c r="BX596" s="5"/>
      <c r="BY596" s="5"/>
      <c r="BZ596" s="3"/>
      <c r="CA596" s="34"/>
      <c r="CF596" s="5"/>
      <c r="CH596" s="3"/>
      <c r="CI596" s="34"/>
      <c r="CN596" s="5"/>
      <c r="CO596" s="5"/>
      <c r="CP596" s="3"/>
      <c r="CQ596" s="34"/>
      <c r="CV596" s="5"/>
      <c r="CW596" s="5"/>
      <c r="CX596" s="3"/>
      <c r="CY596" s="34"/>
      <c r="DD596" s="5"/>
      <c r="DE596" s="5"/>
      <c r="DF596" s="3"/>
      <c r="DG596" s="34"/>
      <c r="DL596" s="5"/>
      <c r="DM596" s="5"/>
      <c r="DN596" s="3"/>
      <c r="DO596" s="34"/>
      <c r="DT596" s="5"/>
      <c r="DU596" s="5"/>
      <c r="DV596" s="3"/>
      <c r="DW596" s="34"/>
      <c r="EB596" s="5"/>
      <c r="EC596" s="5"/>
      <c r="ED596" s="3"/>
      <c r="EE596" s="34"/>
      <c r="EJ596" s="5"/>
      <c r="EK596" s="5"/>
      <c r="EL596" s="3"/>
      <c r="EM596" s="34"/>
      <c r="ER596" s="5"/>
      <c r="ES596" s="5"/>
      <c r="ET596" s="3"/>
      <c r="EU596" s="34"/>
      <c r="EZ596" s="5"/>
      <c r="FA596" s="5"/>
      <c r="FB596" s="3"/>
      <c r="FC596" s="34"/>
      <c r="FH596" s="5"/>
      <c r="FJ596" s="3"/>
      <c r="FK596" s="34"/>
      <c r="FP596" s="5"/>
      <c r="FQ596" s="5"/>
      <c r="FR596" s="3"/>
      <c r="FS596" s="34"/>
      <c r="FX596" s="5"/>
      <c r="FY596" s="5"/>
      <c r="FZ596" s="3"/>
      <c r="GA596" s="34"/>
      <c r="GF596" s="5"/>
      <c r="GG596" s="5"/>
      <c r="GH596" s="3"/>
      <c r="GI596" s="34"/>
      <c r="GN596" s="5"/>
      <c r="GO596" s="5"/>
      <c r="GP596" s="3"/>
      <c r="GQ596" s="34"/>
      <c r="GV596" s="5"/>
      <c r="GW596" s="5"/>
      <c r="GX596" s="3"/>
      <c r="GY596" s="34"/>
      <c r="HD596" s="5"/>
      <c r="HE596" s="5"/>
      <c r="HF596" s="3"/>
      <c r="HG596" s="34"/>
      <c r="HL596" s="5"/>
      <c r="HM596" s="5"/>
      <c r="HN596" s="3"/>
      <c r="HO596" s="34"/>
      <c r="HT596" s="5"/>
      <c r="HU596" s="5"/>
      <c r="HV596" s="3"/>
      <c r="HW596" s="34"/>
      <c r="IB596" s="5"/>
      <c r="IC596" s="5"/>
      <c r="ID596" s="3"/>
      <c r="IE596" s="34"/>
      <c r="IJ596" s="5"/>
    </row>
    <row r="597" spans="6:244" s="1" customFormat="1" ht="13.5">
      <c r="F597" s="3"/>
      <c r="G597" s="34"/>
      <c r="L597" s="5"/>
      <c r="M597" s="5"/>
      <c r="N597" s="3"/>
      <c r="O597" s="34"/>
      <c r="T597" s="5"/>
      <c r="U597" s="5"/>
      <c r="V597" s="3"/>
      <c r="W597" s="34"/>
      <c r="AB597" s="5"/>
      <c r="AC597" s="5"/>
      <c r="AD597" s="3"/>
      <c r="AE597" s="34"/>
      <c r="AJ597" s="5"/>
      <c r="AK597" s="5"/>
      <c r="AL597" s="3"/>
      <c r="AM597" s="34"/>
      <c r="AR597" s="5"/>
      <c r="AS597" s="5"/>
      <c r="AT597" s="3"/>
      <c r="AU597" s="34"/>
      <c r="AZ597" s="5"/>
      <c r="BA597" s="5"/>
      <c r="BB597" s="3"/>
      <c r="BC597" s="34"/>
      <c r="BH597" s="5"/>
      <c r="BI597" s="5"/>
      <c r="BJ597" s="3"/>
      <c r="BK597" s="34"/>
      <c r="BP597" s="5"/>
      <c r="BQ597" s="5"/>
      <c r="BR597" s="3"/>
      <c r="BS597" s="34"/>
      <c r="BX597" s="5"/>
      <c r="BY597" s="5"/>
      <c r="BZ597" s="3"/>
      <c r="CA597" s="34"/>
      <c r="CF597" s="5"/>
      <c r="CH597" s="3"/>
      <c r="CI597" s="34"/>
      <c r="CN597" s="5"/>
      <c r="CO597" s="5"/>
      <c r="CP597" s="3"/>
      <c r="CQ597" s="34"/>
      <c r="CV597" s="5"/>
      <c r="CW597" s="5"/>
      <c r="CX597" s="3"/>
      <c r="CY597" s="34"/>
      <c r="DD597" s="5"/>
      <c r="DE597" s="5"/>
      <c r="DF597" s="3"/>
      <c r="DG597" s="34"/>
      <c r="DL597" s="5"/>
      <c r="DM597" s="5"/>
      <c r="DN597" s="3"/>
      <c r="DO597" s="34"/>
      <c r="DT597" s="5"/>
      <c r="DU597" s="5"/>
      <c r="DV597" s="3"/>
      <c r="DW597" s="34"/>
      <c r="EB597" s="5"/>
      <c r="EC597" s="5"/>
      <c r="ED597" s="3"/>
      <c r="EE597" s="34"/>
      <c r="EJ597" s="5"/>
      <c r="EK597" s="5"/>
      <c r="EL597" s="3"/>
      <c r="EM597" s="34"/>
      <c r="ER597" s="5"/>
      <c r="ES597" s="5"/>
      <c r="ET597" s="3"/>
      <c r="EU597" s="34"/>
      <c r="EZ597" s="5"/>
      <c r="FA597" s="5"/>
      <c r="FB597" s="3"/>
      <c r="FC597" s="34"/>
      <c r="FH597" s="5"/>
      <c r="FJ597" s="3"/>
      <c r="FK597" s="34"/>
      <c r="FP597" s="5"/>
      <c r="FQ597" s="5"/>
      <c r="FR597" s="3"/>
      <c r="FS597" s="34"/>
      <c r="FX597" s="5"/>
      <c r="FY597" s="5"/>
      <c r="FZ597" s="3"/>
      <c r="GA597" s="34"/>
      <c r="GF597" s="5"/>
      <c r="GG597" s="5"/>
      <c r="GH597" s="3"/>
      <c r="GI597" s="34"/>
      <c r="GN597" s="5"/>
      <c r="GO597" s="5"/>
      <c r="GP597" s="3"/>
      <c r="GQ597" s="34"/>
      <c r="GV597" s="5"/>
      <c r="GW597" s="5"/>
      <c r="GX597" s="3"/>
      <c r="GY597" s="34"/>
      <c r="HD597" s="5"/>
      <c r="HE597" s="5"/>
      <c r="HF597" s="3"/>
      <c r="HG597" s="34"/>
      <c r="HL597" s="5"/>
      <c r="HM597" s="5"/>
      <c r="HN597" s="3"/>
      <c r="HO597" s="34"/>
      <c r="HT597" s="5"/>
      <c r="HU597" s="5"/>
      <c r="HV597" s="3"/>
      <c r="HW597" s="34"/>
      <c r="IB597" s="5"/>
      <c r="IC597" s="5"/>
      <c r="ID597" s="3"/>
      <c r="IE597" s="34"/>
      <c r="IJ597" s="5"/>
    </row>
    <row r="598" spans="6:244" s="1" customFormat="1" ht="13.5">
      <c r="F598" s="3"/>
      <c r="G598" s="34"/>
      <c r="L598" s="5"/>
      <c r="M598" s="5"/>
      <c r="N598" s="3"/>
      <c r="O598" s="34"/>
      <c r="T598" s="5"/>
      <c r="U598" s="5"/>
      <c r="V598" s="3"/>
      <c r="W598" s="34"/>
      <c r="AB598" s="5"/>
      <c r="AC598" s="5"/>
      <c r="AD598" s="3"/>
      <c r="AE598" s="34"/>
      <c r="AJ598" s="5"/>
      <c r="AK598" s="5"/>
      <c r="AL598" s="3"/>
      <c r="AM598" s="34"/>
      <c r="AR598" s="5"/>
      <c r="AS598" s="5"/>
      <c r="AT598" s="3"/>
      <c r="AU598" s="34"/>
      <c r="AZ598" s="5"/>
      <c r="BA598" s="5"/>
      <c r="BB598" s="3"/>
      <c r="BC598" s="34"/>
      <c r="BH598" s="5"/>
      <c r="BI598" s="5"/>
      <c r="BJ598" s="3"/>
      <c r="BK598" s="34"/>
      <c r="BP598" s="5"/>
      <c r="BQ598" s="5"/>
      <c r="BR598" s="3"/>
      <c r="BS598" s="34"/>
      <c r="BX598" s="5"/>
      <c r="BY598" s="5"/>
      <c r="BZ598" s="3"/>
      <c r="CA598" s="34"/>
      <c r="CF598" s="5"/>
      <c r="CH598" s="3"/>
      <c r="CI598" s="34"/>
      <c r="CN598" s="5"/>
      <c r="CO598" s="5"/>
      <c r="CP598" s="3"/>
      <c r="CQ598" s="34"/>
      <c r="CV598" s="5"/>
      <c r="CW598" s="5"/>
      <c r="CX598" s="3"/>
      <c r="CY598" s="34"/>
      <c r="DD598" s="5"/>
      <c r="DE598" s="5"/>
      <c r="DF598" s="3"/>
      <c r="DG598" s="34"/>
      <c r="DL598" s="5"/>
      <c r="DM598" s="5"/>
      <c r="DN598" s="3"/>
      <c r="DO598" s="34"/>
      <c r="DT598" s="5"/>
      <c r="DU598" s="5"/>
      <c r="DV598" s="3"/>
      <c r="DW598" s="34"/>
      <c r="EB598" s="5"/>
      <c r="EC598" s="5"/>
      <c r="ED598" s="3"/>
      <c r="EE598" s="34"/>
      <c r="EJ598" s="5"/>
      <c r="EK598" s="5"/>
      <c r="EL598" s="3"/>
      <c r="EM598" s="34"/>
      <c r="ER598" s="5"/>
      <c r="ES598" s="5"/>
      <c r="ET598" s="3"/>
      <c r="EU598" s="34"/>
      <c r="EZ598" s="5"/>
      <c r="FA598" s="5"/>
      <c r="FB598" s="3"/>
      <c r="FC598" s="34"/>
      <c r="FH598" s="5"/>
      <c r="FJ598" s="3"/>
      <c r="FK598" s="34"/>
      <c r="FP598" s="5"/>
      <c r="FQ598" s="5"/>
      <c r="FR598" s="3"/>
      <c r="FS598" s="34"/>
      <c r="FX598" s="5"/>
      <c r="FY598" s="5"/>
      <c r="FZ598" s="3"/>
      <c r="GA598" s="34"/>
      <c r="GF598" s="5"/>
      <c r="GG598" s="5"/>
      <c r="GH598" s="3"/>
      <c r="GI598" s="34"/>
      <c r="GN598" s="5"/>
      <c r="GO598" s="5"/>
      <c r="GP598" s="3"/>
      <c r="GQ598" s="34"/>
      <c r="GV598" s="5"/>
      <c r="GW598" s="5"/>
      <c r="GX598" s="3"/>
      <c r="GY598" s="34"/>
      <c r="HD598" s="5"/>
      <c r="HE598" s="5"/>
      <c r="HF598" s="3"/>
      <c r="HG598" s="34"/>
      <c r="HL598" s="5"/>
      <c r="HM598" s="5"/>
      <c r="HN598" s="3"/>
      <c r="HO598" s="34"/>
      <c r="HT598" s="5"/>
      <c r="HU598" s="5"/>
      <c r="HV598" s="3"/>
      <c r="HW598" s="34"/>
      <c r="IB598" s="5"/>
      <c r="IC598" s="5"/>
      <c r="ID598" s="3"/>
      <c r="IE598" s="34"/>
      <c r="IJ598" s="5"/>
    </row>
    <row r="599" spans="6:244" s="1" customFormat="1" ht="13.5">
      <c r="F599" s="3"/>
      <c r="G599" s="34"/>
      <c r="L599" s="5"/>
      <c r="M599" s="5"/>
      <c r="N599" s="3"/>
      <c r="O599" s="34"/>
      <c r="T599" s="5"/>
      <c r="U599" s="5"/>
      <c r="V599" s="3"/>
      <c r="W599" s="34"/>
      <c r="AB599" s="5"/>
      <c r="AC599" s="5"/>
      <c r="AD599" s="3"/>
      <c r="AE599" s="34"/>
      <c r="AJ599" s="5"/>
      <c r="AK599" s="5"/>
      <c r="AL599" s="3"/>
      <c r="AM599" s="34"/>
      <c r="AR599" s="5"/>
      <c r="AS599" s="5"/>
      <c r="AT599" s="3"/>
      <c r="AU599" s="34"/>
      <c r="AZ599" s="5"/>
      <c r="BA599" s="5"/>
      <c r="BB599" s="3"/>
      <c r="BC599" s="34"/>
      <c r="BH599" s="5"/>
      <c r="BI599" s="5"/>
      <c r="BJ599" s="3"/>
      <c r="BK599" s="34"/>
      <c r="BP599" s="5"/>
      <c r="BQ599" s="5"/>
      <c r="BR599" s="3"/>
      <c r="BS599" s="34"/>
      <c r="BX599" s="5"/>
      <c r="BY599" s="5"/>
      <c r="BZ599" s="3"/>
      <c r="CA599" s="34"/>
      <c r="CF599" s="5"/>
      <c r="CH599" s="3"/>
      <c r="CI599" s="34"/>
      <c r="CN599" s="5"/>
      <c r="CO599" s="5"/>
      <c r="CP599" s="3"/>
      <c r="CQ599" s="34"/>
      <c r="CV599" s="5"/>
      <c r="CW599" s="5"/>
      <c r="CX599" s="3"/>
      <c r="CY599" s="34"/>
      <c r="DD599" s="5"/>
      <c r="DE599" s="5"/>
      <c r="DF599" s="3"/>
      <c r="DG599" s="34"/>
      <c r="DL599" s="5"/>
      <c r="DM599" s="5"/>
      <c r="DN599" s="3"/>
      <c r="DO599" s="34"/>
      <c r="DT599" s="5"/>
      <c r="DU599" s="5"/>
      <c r="DV599" s="3"/>
      <c r="DW599" s="34"/>
      <c r="EB599" s="5"/>
      <c r="EC599" s="5"/>
      <c r="ED599" s="3"/>
      <c r="EE599" s="34"/>
      <c r="EJ599" s="5"/>
      <c r="EK599" s="5"/>
      <c r="EL599" s="3"/>
      <c r="EM599" s="34"/>
      <c r="ER599" s="5"/>
      <c r="ES599" s="5"/>
      <c r="ET599" s="3"/>
      <c r="EU599" s="34"/>
      <c r="EZ599" s="5"/>
      <c r="FA599" s="5"/>
      <c r="FB599" s="3"/>
      <c r="FC599" s="34"/>
      <c r="FH599" s="5"/>
      <c r="FJ599" s="3"/>
      <c r="FK599" s="34"/>
      <c r="FP599" s="5"/>
      <c r="FQ599" s="5"/>
      <c r="FR599" s="3"/>
      <c r="FS599" s="34"/>
      <c r="FX599" s="5"/>
      <c r="FY599" s="5"/>
      <c r="FZ599" s="3"/>
      <c r="GA599" s="34"/>
      <c r="GF599" s="5"/>
      <c r="GG599" s="5"/>
      <c r="GH599" s="3"/>
      <c r="GI599" s="34"/>
      <c r="GN599" s="5"/>
      <c r="GO599" s="5"/>
      <c r="GP599" s="3"/>
      <c r="GQ599" s="34"/>
      <c r="GV599" s="5"/>
      <c r="GW599" s="5"/>
      <c r="GX599" s="3"/>
      <c r="GY599" s="34"/>
      <c r="HD599" s="5"/>
      <c r="HE599" s="5"/>
      <c r="HF599" s="3"/>
      <c r="HG599" s="34"/>
      <c r="HL599" s="5"/>
      <c r="HM599" s="5"/>
      <c r="HN599" s="3"/>
      <c r="HO599" s="34"/>
      <c r="HT599" s="5"/>
      <c r="HU599" s="5"/>
      <c r="HV599" s="3"/>
      <c r="HW599" s="34"/>
      <c r="IB599" s="5"/>
      <c r="IC599" s="5"/>
      <c r="ID599" s="3"/>
      <c r="IE599" s="34"/>
      <c r="IJ599" s="5"/>
    </row>
    <row r="600" spans="6:244" s="1" customFormat="1" ht="13.5">
      <c r="F600" s="3"/>
      <c r="G600" s="34"/>
      <c r="L600" s="5"/>
      <c r="M600" s="5"/>
      <c r="N600" s="3"/>
      <c r="O600" s="34"/>
      <c r="T600" s="5"/>
      <c r="U600" s="5"/>
      <c r="V600" s="3"/>
      <c r="W600" s="34"/>
      <c r="AB600" s="5"/>
      <c r="AC600" s="5"/>
      <c r="AD600" s="3"/>
      <c r="AE600" s="34"/>
      <c r="AJ600" s="5"/>
      <c r="AK600" s="5"/>
      <c r="AL600" s="3"/>
      <c r="AM600" s="34"/>
      <c r="AR600" s="5"/>
      <c r="AS600" s="5"/>
      <c r="AT600" s="3"/>
      <c r="AU600" s="34"/>
      <c r="AZ600" s="5"/>
      <c r="BA600" s="5"/>
      <c r="BB600" s="3"/>
      <c r="BC600" s="34"/>
      <c r="BH600" s="5"/>
      <c r="BI600" s="5"/>
      <c r="BJ600" s="3"/>
      <c r="BK600" s="34"/>
      <c r="BP600" s="5"/>
      <c r="BQ600" s="5"/>
      <c r="BR600" s="3"/>
      <c r="BS600" s="34"/>
      <c r="BX600" s="5"/>
      <c r="BY600" s="5"/>
      <c r="BZ600" s="3"/>
      <c r="CA600" s="34"/>
      <c r="CF600" s="5"/>
      <c r="CH600" s="3"/>
      <c r="CI600" s="34"/>
      <c r="CN600" s="5"/>
      <c r="CO600" s="5"/>
      <c r="CP600" s="3"/>
      <c r="CQ600" s="34"/>
      <c r="CV600" s="5"/>
      <c r="CW600" s="5"/>
      <c r="CX600" s="3"/>
      <c r="CY600" s="34"/>
      <c r="DD600" s="5"/>
      <c r="DE600" s="5"/>
      <c r="DF600" s="3"/>
      <c r="DG600" s="34"/>
      <c r="DL600" s="5"/>
      <c r="DM600" s="5"/>
      <c r="DN600" s="3"/>
      <c r="DO600" s="34"/>
      <c r="DT600" s="5"/>
      <c r="DU600" s="5"/>
      <c r="DV600" s="3"/>
      <c r="DW600" s="34"/>
      <c r="EB600" s="5"/>
      <c r="EC600" s="5"/>
      <c r="ED600" s="3"/>
      <c r="EE600" s="34"/>
      <c r="EJ600" s="5"/>
      <c r="EK600" s="5"/>
      <c r="EL600" s="3"/>
      <c r="EM600" s="34"/>
      <c r="ER600" s="5"/>
      <c r="ES600" s="5"/>
      <c r="ET600" s="3"/>
      <c r="EU600" s="34"/>
      <c r="EZ600" s="5"/>
      <c r="FA600" s="5"/>
      <c r="FB600" s="3"/>
      <c r="FC600" s="34"/>
      <c r="FH600" s="5"/>
      <c r="FJ600" s="3"/>
      <c r="FK600" s="34"/>
      <c r="FP600" s="5"/>
      <c r="FQ600" s="5"/>
      <c r="FR600" s="3"/>
      <c r="FS600" s="34"/>
      <c r="FX600" s="5"/>
      <c r="FY600" s="5"/>
      <c r="FZ600" s="3"/>
      <c r="GA600" s="34"/>
      <c r="GF600" s="5"/>
      <c r="GG600" s="5"/>
      <c r="GH600" s="3"/>
      <c r="GI600" s="34"/>
      <c r="GN600" s="5"/>
      <c r="GO600" s="5"/>
      <c r="GP600" s="3"/>
      <c r="GQ600" s="34"/>
      <c r="GV600" s="5"/>
      <c r="GW600" s="5"/>
      <c r="GX600" s="3"/>
      <c r="GY600" s="34"/>
      <c r="HD600" s="5"/>
      <c r="HE600" s="5"/>
      <c r="HF600" s="3"/>
      <c r="HG600" s="34"/>
      <c r="HL600" s="5"/>
      <c r="HM600" s="5"/>
      <c r="HN600" s="3"/>
      <c r="HO600" s="34"/>
      <c r="HT600" s="5"/>
      <c r="HU600" s="5"/>
      <c r="HV600" s="3"/>
      <c r="HW600" s="34"/>
      <c r="IB600" s="5"/>
      <c r="IC600" s="5"/>
      <c r="ID600" s="3"/>
      <c r="IE600" s="34"/>
      <c r="IJ600" s="5"/>
    </row>
    <row r="601" spans="6:244" s="1" customFormat="1" ht="13.5">
      <c r="F601" s="3"/>
      <c r="G601" s="34"/>
      <c r="L601" s="5"/>
      <c r="M601" s="5"/>
      <c r="N601" s="3"/>
      <c r="O601" s="34"/>
      <c r="T601" s="5"/>
      <c r="U601" s="5"/>
      <c r="V601" s="3"/>
      <c r="W601" s="34"/>
      <c r="AB601" s="5"/>
      <c r="AC601" s="5"/>
      <c r="AD601" s="3"/>
      <c r="AE601" s="34"/>
      <c r="AJ601" s="5"/>
      <c r="AK601" s="5"/>
      <c r="AL601" s="3"/>
      <c r="AM601" s="34"/>
      <c r="AR601" s="5"/>
      <c r="AS601" s="5"/>
      <c r="AT601" s="3"/>
      <c r="AU601" s="34"/>
      <c r="AZ601" s="5"/>
      <c r="BA601" s="5"/>
      <c r="BB601" s="3"/>
      <c r="BC601" s="34"/>
      <c r="BH601" s="5"/>
      <c r="BI601" s="5"/>
      <c r="BJ601" s="3"/>
      <c r="BK601" s="34"/>
      <c r="BP601" s="5"/>
      <c r="BQ601" s="5"/>
      <c r="BR601" s="3"/>
      <c r="BS601" s="34"/>
      <c r="BX601" s="5"/>
      <c r="BY601" s="5"/>
      <c r="BZ601" s="3"/>
      <c r="CA601" s="34"/>
      <c r="CF601" s="5"/>
      <c r="CH601" s="3"/>
      <c r="CI601" s="34"/>
      <c r="CN601" s="5"/>
      <c r="CO601" s="5"/>
      <c r="CP601" s="3"/>
      <c r="CQ601" s="34"/>
      <c r="CV601" s="5"/>
      <c r="CW601" s="5"/>
      <c r="CX601" s="3"/>
      <c r="CY601" s="34"/>
      <c r="DD601" s="5"/>
      <c r="DE601" s="5"/>
      <c r="DF601" s="3"/>
      <c r="DG601" s="34"/>
      <c r="DL601" s="5"/>
      <c r="DM601" s="5"/>
      <c r="DN601" s="3"/>
      <c r="DO601" s="34"/>
      <c r="DT601" s="5"/>
      <c r="DU601" s="5"/>
      <c r="DV601" s="3"/>
      <c r="DW601" s="34"/>
      <c r="EB601" s="5"/>
      <c r="EC601" s="5"/>
      <c r="ED601" s="3"/>
      <c r="EE601" s="34"/>
      <c r="EJ601" s="5"/>
      <c r="EK601" s="5"/>
      <c r="EL601" s="3"/>
      <c r="EM601" s="34"/>
      <c r="ER601" s="5"/>
      <c r="ES601" s="5"/>
      <c r="ET601" s="3"/>
      <c r="EU601" s="34"/>
      <c r="EZ601" s="5"/>
      <c r="FA601" s="5"/>
      <c r="FB601" s="3"/>
      <c r="FC601" s="34"/>
      <c r="FH601" s="5"/>
      <c r="FJ601" s="3"/>
      <c r="FK601" s="34"/>
      <c r="FP601" s="5"/>
      <c r="FQ601" s="5"/>
      <c r="FR601" s="3"/>
      <c r="FS601" s="34"/>
      <c r="FX601" s="5"/>
      <c r="FY601" s="5"/>
      <c r="FZ601" s="3"/>
      <c r="GA601" s="34"/>
      <c r="GF601" s="5"/>
      <c r="GG601" s="5"/>
      <c r="GH601" s="3"/>
      <c r="GI601" s="34"/>
      <c r="GN601" s="5"/>
      <c r="GO601" s="5"/>
      <c r="GP601" s="3"/>
      <c r="GQ601" s="34"/>
      <c r="GV601" s="5"/>
      <c r="GW601" s="5"/>
      <c r="GX601" s="3"/>
      <c r="GY601" s="34"/>
      <c r="HD601" s="5"/>
      <c r="HE601" s="5"/>
      <c r="HF601" s="3"/>
      <c r="HG601" s="34"/>
      <c r="HL601" s="5"/>
      <c r="HM601" s="5"/>
      <c r="HN601" s="3"/>
      <c r="HO601" s="34"/>
      <c r="HT601" s="5"/>
      <c r="HU601" s="5"/>
      <c r="HV601" s="3"/>
      <c r="HW601" s="34"/>
      <c r="IB601" s="5"/>
      <c r="IC601" s="5"/>
      <c r="ID601" s="3"/>
      <c r="IE601" s="34"/>
      <c r="IJ601" s="5"/>
    </row>
    <row r="602" spans="6:244" s="1" customFormat="1" ht="13.5">
      <c r="F602" s="3"/>
      <c r="G602" s="34"/>
      <c r="L602" s="5"/>
      <c r="M602" s="5"/>
      <c r="N602" s="3"/>
      <c r="O602" s="34"/>
      <c r="T602" s="5"/>
      <c r="U602" s="5"/>
      <c r="V602" s="3"/>
      <c r="W602" s="34"/>
      <c r="AB602" s="5"/>
      <c r="AC602" s="5"/>
      <c r="AD602" s="3"/>
      <c r="AE602" s="34"/>
      <c r="AJ602" s="5"/>
      <c r="AK602" s="5"/>
      <c r="AL602" s="3"/>
      <c r="AM602" s="34"/>
      <c r="AR602" s="5"/>
      <c r="AS602" s="5"/>
      <c r="AT602" s="3"/>
      <c r="AU602" s="34"/>
      <c r="AZ602" s="5"/>
      <c r="BA602" s="5"/>
      <c r="BB602" s="3"/>
      <c r="BC602" s="34"/>
      <c r="BH602" s="5"/>
      <c r="BI602" s="5"/>
      <c r="BJ602" s="3"/>
      <c r="BK602" s="34"/>
      <c r="BP602" s="5"/>
      <c r="BQ602" s="5"/>
      <c r="BR602" s="3"/>
      <c r="BS602" s="34"/>
      <c r="BX602" s="5"/>
      <c r="BY602" s="5"/>
      <c r="BZ602" s="3"/>
      <c r="CA602" s="34"/>
      <c r="CF602" s="5"/>
      <c r="CH602" s="3"/>
      <c r="CI602" s="34"/>
      <c r="CN602" s="5"/>
      <c r="CO602" s="5"/>
      <c r="CP602" s="3"/>
      <c r="CQ602" s="34"/>
      <c r="CV602" s="5"/>
      <c r="CW602" s="5"/>
      <c r="CX602" s="3"/>
      <c r="CY602" s="34"/>
      <c r="DD602" s="5"/>
      <c r="DE602" s="5"/>
      <c r="DF602" s="3"/>
      <c r="DG602" s="34"/>
      <c r="DL602" s="5"/>
      <c r="DM602" s="5"/>
      <c r="DN602" s="3"/>
      <c r="DO602" s="34"/>
      <c r="DT602" s="5"/>
      <c r="DU602" s="5"/>
      <c r="DV602" s="3"/>
      <c r="DW602" s="34"/>
      <c r="EB602" s="5"/>
      <c r="EC602" s="5"/>
      <c r="ED602" s="3"/>
      <c r="EE602" s="34"/>
      <c r="EJ602" s="5"/>
      <c r="EK602" s="5"/>
      <c r="EL602" s="3"/>
      <c r="EM602" s="34"/>
      <c r="ER602" s="5"/>
      <c r="ES602" s="5"/>
      <c r="ET602" s="3"/>
      <c r="EU602" s="34"/>
      <c r="EZ602" s="5"/>
      <c r="FA602" s="5"/>
      <c r="FB602" s="3"/>
      <c r="FC602" s="34"/>
      <c r="FH602" s="5"/>
      <c r="FJ602" s="3"/>
      <c r="FK602" s="34"/>
      <c r="FP602" s="5"/>
      <c r="FQ602" s="5"/>
      <c r="FR602" s="3"/>
      <c r="FS602" s="34"/>
      <c r="FX602" s="5"/>
      <c r="FY602" s="5"/>
      <c r="FZ602" s="3"/>
      <c r="GA602" s="34"/>
      <c r="GF602" s="5"/>
      <c r="GG602" s="5"/>
      <c r="GH602" s="3"/>
      <c r="GI602" s="34"/>
      <c r="GN602" s="5"/>
      <c r="GO602" s="5"/>
      <c r="GP602" s="3"/>
      <c r="GQ602" s="34"/>
      <c r="GV602" s="5"/>
      <c r="GW602" s="5"/>
      <c r="GX602" s="3"/>
      <c r="GY602" s="34"/>
      <c r="HD602" s="5"/>
      <c r="HE602" s="5"/>
      <c r="HF602" s="3"/>
      <c r="HG602" s="34"/>
      <c r="HL602" s="5"/>
      <c r="HM602" s="5"/>
      <c r="HN602" s="3"/>
      <c r="HO602" s="34"/>
      <c r="HT602" s="5"/>
      <c r="HU602" s="5"/>
      <c r="HV602" s="3"/>
      <c r="HW602" s="34"/>
      <c r="IB602" s="5"/>
      <c r="IC602" s="5"/>
      <c r="ID602" s="3"/>
      <c r="IE602" s="34"/>
      <c r="IJ602" s="5"/>
    </row>
    <row r="603" spans="6:244" s="1" customFormat="1" ht="13.5">
      <c r="F603" s="3"/>
      <c r="G603" s="34"/>
      <c r="L603" s="5"/>
      <c r="M603" s="5"/>
      <c r="N603" s="3"/>
      <c r="O603" s="34"/>
      <c r="T603" s="5"/>
      <c r="U603" s="5"/>
      <c r="V603" s="3"/>
      <c r="W603" s="34"/>
      <c r="AB603" s="5"/>
      <c r="AC603" s="5"/>
      <c r="AD603" s="3"/>
      <c r="AE603" s="34"/>
      <c r="AJ603" s="5"/>
      <c r="AK603" s="5"/>
      <c r="AL603" s="3"/>
      <c r="AM603" s="34"/>
      <c r="AR603" s="5"/>
      <c r="AS603" s="5"/>
      <c r="AT603" s="3"/>
      <c r="AU603" s="34"/>
      <c r="AZ603" s="5"/>
      <c r="BA603" s="5"/>
      <c r="BB603" s="3"/>
      <c r="BC603" s="34"/>
      <c r="BH603" s="5"/>
      <c r="BI603" s="5"/>
      <c r="BJ603" s="3"/>
      <c r="BK603" s="34"/>
      <c r="BP603" s="5"/>
      <c r="BQ603" s="5"/>
      <c r="BR603" s="3"/>
      <c r="BS603" s="34"/>
      <c r="BX603" s="5"/>
      <c r="BY603" s="5"/>
      <c r="BZ603" s="3"/>
      <c r="CA603" s="34"/>
      <c r="CF603" s="5"/>
      <c r="CH603" s="3"/>
      <c r="CI603" s="34"/>
      <c r="CN603" s="5"/>
      <c r="CO603" s="5"/>
      <c r="CP603" s="3"/>
      <c r="CQ603" s="34"/>
      <c r="CV603" s="5"/>
      <c r="CW603" s="5"/>
      <c r="CX603" s="3"/>
      <c r="CY603" s="34"/>
      <c r="DD603" s="5"/>
      <c r="DE603" s="5"/>
      <c r="DF603" s="3"/>
      <c r="DG603" s="34"/>
      <c r="DL603" s="5"/>
      <c r="DM603" s="5"/>
      <c r="DN603" s="3"/>
      <c r="DO603" s="34"/>
      <c r="DT603" s="5"/>
      <c r="DU603" s="5"/>
      <c r="DV603" s="3"/>
      <c r="DW603" s="34"/>
      <c r="EB603" s="5"/>
      <c r="EC603" s="5"/>
      <c r="ED603" s="3"/>
      <c r="EE603" s="34"/>
      <c r="EJ603" s="5"/>
      <c r="EK603" s="5"/>
      <c r="EL603" s="3"/>
      <c r="EM603" s="34"/>
      <c r="ER603" s="5"/>
      <c r="ES603" s="5"/>
      <c r="ET603" s="3"/>
      <c r="EU603" s="34"/>
      <c r="EZ603" s="5"/>
      <c r="FA603" s="5"/>
      <c r="FB603" s="3"/>
      <c r="FC603" s="34"/>
      <c r="FH603" s="5"/>
      <c r="FJ603" s="3"/>
      <c r="FK603" s="34"/>
      <c r="FP603" s="5"/>
      <c r="FQ603" s="5"/>
      <c r="FR603" s="3"/>
      <c r="FS603" s="34"/>
      <c r="FX603" s="5"/>
      <c r="FY603" s="5"/>
      <c r="FZ603" s="3"/>
      <c r="GA603" s="34"/>
      <c r="GF603" s="5"/>
      <c r="GG603" s="5"/>
      <c r="GH603" s="3"/>
      <c r="GI603" s="34"/>
      <c r="GN603" s="5"/>
      <c r="GO603" s="5"/>
      <c r="GP603" s="3"/>
      <c r="GQ603" s="34"/>
      <c r="GV603" s="5"/>
      <c r="GW603" s="5"/>
      <c r="GX603" s="3"/>
      <c r="GY603" s="34"/>
      <c r="HD603" s="5"/>
      <c r="HE603" s="5"/>
      <c r="HF603" s="3"/>
      <c r="HG603" s="34"/>
      <c r="HL603" s="5"/>
      <c r="HM603" s="5"/>
      <c r="HN603" s="3"/>
      <c r="HO603" s="34"/>
      <c r="HT603" s="5"/>
      <c r="HU603" s="5"/>
      <c r="HV603" s="3"/>
      <c r="HW603" s="34"/>
      <c r="IB603" s="5"/>
      <c r="IC603" s="5"/>
      <c r="ID603" s="3"/>
      <c r="IE603" s="34"/>
      <c r="IJ603" s="5"/>
    </row>
    <row r="604" spans="6:244" s="1" customFormat="1" ht="13.5">
      <c r="F604" s="3"/>
      <c r="G604" s="34"/>
      <c r="L604" s="5"/>
      <c r="M604" s="5"/>
      <c r="N604" s="3"/>
      <c r="O604" s="34"/>
      <c r="T604" s="5"/>
      <c r="U604" s="5"/>
      <c r="V604" s="3"/>
      <c r="W604" s="34"/>
      <c r="AB604" s="5"/>
      <c r="AC604" s="5"/>
      <c r="AD604" s="3"/>
      <c r="AE604" s="34"/>
      <c r="AJ604" s="5"/>
      <c r="AK604" s="5"/>
      <c r="AL604" s="3"/>
      <c r="AM604" s="34"/>
      <c r="AR604" s="5"/>
      <c r="AS604" s="5"/>
      <c r="AT604" s="3"/>
      <c r="AU604" s="34"/>
      <c r="AZ604" s="5"/>
      <c r="BA604" s="5"/>
      <c r="BB604" s="3"/>
      <c r="BC604" s="34"/>
      <c r="BH604" s="5"/>
      <c r="BI604" s="5"/>
      <c r="BJ604" s="3"/>
      <c r="BK604" s="34"/>
      <c r="BP604" s="5"/>
      <c r="BQ604" s="5"/>
      <c r="BR604" s="3"/>
      <c r="BS604" s="34"/>
      <c r="BX604" s="5"/>
      <c r="BY604" s="5"/>
      <c r="BZ604" s="3"/>
      <c r="CA604" s="34"/>
      <c r="CF604" s="5"/>
      <c r="CH604" s="3"/>
      <c r="CI604" s="34"/>
      <c r="CN604" s="5"/>
      <c r="CO604" s="5"/>
      <c r="CP604" s="3"/>
      <c r="CQ604" s="34"/>
      <c r="CV604" s="5"/>
      <c r="CW604" s="5"/>
      <c r="CX604" s="3"/>
      <c r="CY604" s="34"/>
      <c r="DD604" s="5"/>
      <c r="DE604" s="5"/>
      <c r="DF604" s="3"/>
      <c r="DG604" s="34"/>
      <c r="DL604" s="5"/>
      <c r="DM604" s="5"/>
      <c r="DN604" s="3"/>
      <c r="DO604" s="34"/>
      <c r="DT604" s="5"/>
      <c r="DU604" s="5"/>
      <c r="DV604" s="3"/>
      <c r="DW604" s="34"/>
      <c r="EB604" s="5"/>
      <c r="EC604" s="5"/>
      <c r="ED604" s="3"/>
      <c r="EE604" s="34"/>
      <c r="EJ604" s="5"/>
      <c r="EK604" s="5"/>
      <c r="EL604" s="3"/>
      <c r="EM604" s="34"/>
      <c r="ER604" s="5"/>
      <c r="ES604" s="5"/>
      <c r="ET604" s="3"/>
      <c r="EU604" s="34"/>
      <c r="EZ604" s="5"/>
      <c r="FA604" s="5"/>
      <c r="FB604" s="3"/>
      <c r="FC604" s="34"/>
      <c r="FH604" s="5"/>
      <c r="FJ604" s="3"/>
      <c r="FK604" s="34"/>
      <c r="FP604" s="5"/>
      <c r="FQ604" s="5"/>
      <c r="FR604" s="3"/>
      <c r="FS604" s="34"/>
      <c r="FX604" s="5"/>
      <c r="FY604" s="5"/>
      <c r="FZ604" s="3"/>
      <c r="GA604" s="34"/>
      <c r="GF604" s="5"/>
      <c r="GG604" s="5"/>
      <c r="GH604" s="3"/>
      <c r="GI604" s="34"/>
      <c r="GN604" s="5"/>
      <c r="GO604" s="5"/>
      <c r="GP604" s="3"/>
      <c r="GQ604" s="34"/>
      <c r="GV604" s="5"/>
      <c r="GW604" s="5"/>
      <c r="GX604" s="3"/>
      <c r="GY604" s="34"/>
      <c r="HD604" s="5"/>
      <c r="HE604" s="5"/>
      <c r="HF604" s="3"/>
      <c r="HG604" s="34"/>
      <c r="HL604" s="5"/>
      <c r="HM604" s="5"/>
      <c r="HN604" s="3"/>
      <c r="HO604" s="34"/>
      <c r="HT604" s="5"/>
      <c r="HU604" s="5"/>
      <c r="HV604" s="3"/>
      <c r="HW604" s="34"/>
      <c r="IB604" s="5"/>
      <c r="IC604" s="5"/>
      <c r="ID604" s="3"/>
      <c r="IE604" s="34"/>
      <c r="IJ604" s="5"/>
    </row>
    <row r="605" spans="6:244" s="1" customFormat="1" ht="13.5">
      <c r="F605" s="3"/>
      <c r="G605" s="34"/>
      <c r="L605" s="5"/>
      <c r="M605" s="5"/>
      <c r="N605" s="3"/>
      <c r="O605" s="34"/>
      <c r="T605" s="5"/>
      <c r="U605" s="5"/>
      <c r="V605" s="3"/>
      <c r="W605" s="34"/>
      <c r="AB605" s="5"/>
      <c r="AC605" s="5"/>
      <c r="AD605" s="3"/>
      <c r="AE605" s="34"/>
      <c r="AJ605" s="5"/>
      <c r="AK605" s="5"/>
      <c r="AL605" s="3"/>
      <c r="AM605" s="34"/>
      <c r="AR605" s="5"/>
      <c r="AS605" s="5"/>
      <c r="AT605" s="3"/>
      <c r="AU605" s="34"/>
      <c r="AZ605" s="5"/>
      <c r="BA605" s="5"/>
      <c r="BB605" s="3"/>
      <c r="BC605" s="34"/>
      <c r="BH605" s="5"/>
      <c r="BI605" s="5"/>
      <c r="BJ605" s="3"/>
      <c r="BK605" s="34"/>
      <c r="BP605" s="5"/>
      <c r="BQ605" s="5"/>
      <c r="BR605" s="3"/>
      <c r="BS605" s="34"/>
      <c r="BX605" s="5"/>
      <c r="BY605" s="5"/>
      <c r="BZ605" s="3"/>
      <c r="CA605" s="34"/>
      <c r="CF605" s="5"/>
      <c r="CH605" s="3"/>
      <c r="CI605" s="34"/>
      <c r="CN605" s="5"/>
      <c r="CO605" s="5"/>
      <c r="CP605" s="3"/>
      <c r="CQ605" s="34"/>
      <c r="CV605" s="5"/>
      <c r="CW605" s="5"/>
      <c r="CX605" s="3"/>
      <c r="CY605" s="34"/>
      <c r="DD605" s="5"/>
      <c r="DE605" s="5"/>
      <c r="DF605" s="3"/>
      <c r="DG605" s="34"/>
      <c r="DL605" s="5"/>
      <c r="DM605" s="5"/>
      <c r="DN605" s="3"/>
      <c r="DO605" s="34"/>
      <c r="DT605" s="5"/>
      <c r="DU605" s="5"/>
      <c r="DV605" s="3"/>
      <c r="DW605" s="34"/>
      <c r="EB605" s="5"/>
      <c r="EC605" s="5"/>
      <c r="ED605" s="3"/>
      <c r="EE605" s="34"/>
      <c r="EJ605" s="5"/>
      <c r="EK605" s="5"/>
      <c r="EL605" s="3"/>
      <c r="EM605" s="34"/>
      <c r="ER605" s="5"/>
      <c r="ES605" s="5"/>
      <c r="ET605" s="3"/>
      <c r="EU605" s="34"/>
      <c r="EZ605" s="5"/>
      <c r="FA605" s="5"/>
      <c r="FB605" s="3"/>
      <c r="FC605" s="34"/>
      <c r="FH605" s="5"/>
      <c r="FJ605" s="3"/>
      <c r="FK605" s="34"/>
      <c r="FP605" s="5"/>
      <c r="FQ605" s="5"/>
      <c r="FR605" s="3"/>
      <c r="FS605" s="34"/>
      <c r="FX605" s="5"/>
      <c r="FY605" s="5"/>
      <c r="FZ605" s="3"/>
      <c r="GA605" s="34"/>
      <c r="GF605" s="5"/>
      <c r="GG605" s="5"/>
      <c r="GH605" s="3"/>
      <c r="GI605" s="34"/>
      <c r="GN605" s="5"/>
      <c r="GO605" s="5"/>
      <c r="GP605" s="3"/>
      <c r="GQ605" s="34"/>
      <c r="GV605" s="5"/>
      <c r="GW605" s="5"/>
      <c r="GX605" s="3"/>
      <c r="GY605" s="34"/>
      <c r="HD605" s="5"/>
      <c r="HE605" s="5"/>
      <c r="HF605" s="3"/>
      <c r="HG605" s="34"/>
      <c r="HL605" s="5"/>
      <c r="HM605" s="5"/>
      <c r="HN605" s="3"/>
      <c r="HO605" s="34"/>
      <c r="HT605" s="5"/>
      <c r="HU605" s="5"/>
      <c r="HV605" s="3"/>
      <c r="HW605" s="34"/>
      <c r="IB605" s="5"/>
      <c r="IC605" s="5"/>
      <c r="ID605" s="3"/>
      <c r="IE605" s="34"/>
      <c r="IJ605" s="5"/>
    </row>
    <row r="606" spans="6:244" s="1" customFormat="1" ht="13.5">
      <c r="F606" s="3"/>
      <c r="G606" s="34"/>
      <c r="L606" s="5"/>
      <c r="M606" s="5"/>
      <c r="N606" s="3"/>
      <c r="O606" s="34"/>
      <c r="T606" s="5"/>
      <c r="U606" s="5"/>
      <c r="V606" s="3"/>
      <c r="W606" s="34"/>
      <c r="AB606" s="5"/>
      <c r="AC606" s="5"/>
      <c r="AD606" s="3"/>
      <c r="AE606" s="34"/>
      <c r="AJ606" s="5"/>
      <c r="AK606" s="5"/>
      <c r="AL606" s="3"/>
      <c r="AM606" s="34"/>
      <c r="AR606" s="5"/>
      <c r="AS606" s="5"/>
      <c r="AT606" s="3"/>
      <c r="AU606" s="34"/>
      <c r="AZ606" s="5"/>
      <c r="BA606" s="5"/>
      <c r="BB606" s="3"/>
      <c r="BC606" s="34"/>
      <c r="BH606" s="5"/>
      <c r="BI606" s="5"/>
      <c r="BJ606" s="3"/>
      <c r="BK606" s="34"/>
      <c r="BP606" s="5"/>
      <c r="BQ606" s="5"/>
      <c r="BR606" s="3"/>
      <c r="BS606" s="34"/>
      <c r="BX606" s="5"/>
      <c r="BY606" s="5"/>
      <c r="BZ606" s="3"/>
      <c r="CA606" s="34"/>
      <c r="CF606" s="5"/>
      <c r="CH606" s="3"/>
      <c r="CI606" s="34"/>
      <c r="CN606" s="5"/>
      <c r="CO606" s="5"/>
      <c r="CP606" s="3"/>
      <c r="CQ606" s="34"/>
      <c r="CV606" s="5"/>
      <c r="CW606" s="5"/>
      <c r="CX606" s="3"/>
      <c r="CY606" s="34"/>
      <c r="DD606" s="5"/>
      <c r="DE606" s="5"/>
      <c r="DF606" s="3"/>
      <c r="DG606" s="34"/>
      <c r="DL606" s="5"/>
      <c r="DM606" s="5"/>
      <c r="DN606" s="3"/>
      <c r="DO606" s="34"/>
      <c r="DT606" s="5"/>
      <c r="DU606" s="5"/>
      <c r="DV606" s="3"/>
      <c r="DW606" s="34"/>
      <c r="EB606" s="5"/>
      <c r="EC606" s="5"/>
      <c r="ED606" s="3"/>
      <c r="EE606" s="34"/>
      <c r="EJ606" s="5"/>
      <c r="EK606" s="5"/>
      <c r="EL606" s="3"/>
      <c r="EM606" s="34"/>
      <c r="ER606" s="5"/>
      <c r="ES606" s="5"/>
      <c r="ET606" s="3"/>
      <c r="EU606" s="34"/>
      <c r="EZ606" s="5"/>
      <c r="FA606" s="5"/>
      <c r="FB606" s="3"/>
      <c r="FC606" s="34"/>
      <c r="FH606" s="5"/>
      <c r="FJ606" s="3"/>
      <c r="FK606" s="34"/>
      <c r="FP606" s="5"/>
      <c r="FQ606" s="5"/>
      <c r="FR606" s="3"/>
      <c r="FS606" s="34"/>
      <c r="FX606" s="5"/>
      <c r="FY606" s="5"/>
      <c r="FZ606" s="3"/>
      <c r="GA606" s="34"/>
      <c r="GF606" s="5"/>
      <c r="GG606" s="5"/>
      <c r="GH606" s="3"/>
      <c r="GI606" s="34"/>
      <c r="GN606" s="5"/>
      <c r="GO606" s="5"/>
      <c r="GP606" s="3"/>
      <c r="GQ606" s="34"/>
      <c r="GV606" s="5"/>
      <c r="GW606" s="5"/>
      <c r="GX606" s="3"/>
      <c r="GY606" s="34"/>
      <c r="HD606" s="5"/>
      <c r="HE606" s="5"/>
      <c r="HF606" s="3"/>
      <c r="HG606" s="34"/>
      <c r="HL606" s="5"/>
      <c r="HM606" s="5"/>
      <c r="HN606" s="3"/>
      <c r="HO606" s="34"/>
      <c r="HT606" s="5"/>
      <c r="HU606" s="5"/>
      <c r="HV606" s="3"/>
      <c r="HW606" s="34"/>
      <c r="IB606" s="5"/>
      <c r="IC606" s="5"/>
      <c r="ID606" s="3"/>
      <c r="IE606" s="34"/>
      <c r="IJ606" s="5"/>
    </row>
    <row r="607" spans="6:244" s="1" customFormat="1" ht="13.5">
      <c r="F607" s="3"/>
      <c r="G607" s="34"/>
      <c r="L607" s="5"/>
      <c r="M607" s="5"/>
      <c r="N607" s="3"/>
      <c r="O607" s="34"/>
      <c r="T607" s="5"/>
      <c r="U607" s="5"/>
      <c r="V607" s="3"/>
      <c r="W607" s="34"/>
      <c r="AB607" s="5"/>
      <c r="AC607" s="5"/>
      <c r="AD607" s="3"/>
      <c r="AE607" s="34"/>
      <c r="AJ607" s="5"/>
      <c r="AK607" s="5"/>
      <c r="AL607" s="3"/>
      <c r="AM607" s="34"/>
      <c r="AR607" s="5"/>
      <c r="AS607" s="5"/>
      <c r="AT607" s="3"/>
      <c r="AU607" s="34"/>
      <c r="AZ607" s="5"/>
      <c r="BA607" s="5"/>
      <c r="BB607" s="3"/>
      <c r="BC607" s="34"/>
      <c r="BH607" s="5"/>
      <c r="BI607" s="5"/>
      <c r="BJ607" s="3"/>
      <c r="BK607" s="34"/>
      <c r="BP607" s="5"/>
      <c r="BQ607" s="5"/>
      <c r="BR607" s="3"/>
      <c r="BS607" s="34"/>
      <c r="BX607" s="5"/>
      <c r="BY607" s="5"/>
      <c r="BZ607" s="3"/>
      <c r="CA607" s="34"/>
      <c r="CF607" s="5"/>
      <c r="CH607" s="3"/>
      <c r="CI607" s="34"/>
      <c r="CN607" s="5"/>
      <c r="CO607" s="5"/>
      <c r="CP607" s="3"/>
      <c r="CQ607" s="34"/>
      <c r="CV607" s="5"/>
      <c r="CW607" s="5"/>
      <c r="CX607" s="3"/>
      <c r="CY607" s="34"/>
      <c r="DD607" s="5"/>
      <c r="DE607" s="5"/>
      <c r="DF607" s="3"/>
      <c r="DG607" s="34"/>
      <c r="DL607" s="5"/>
      <c r="DM607" s="5"/>
      <c r="DN607" s="3"/>
      <c r="DO607" s="34"/>
      <c r="DT607" s="5"/>
      <c r="DU607" s="5"/>
      <c r="DV607" s="3"/>
      <c r="DW607" s="34"/>
      <c r="EB607" s="5"/>
      <c r="EC607" s="5"/>
      <c r="ED607" s="3"/>
      <c r="EE607" s="34"/>
      <c r="EJ607" s="5"/>
      <c r="EK607" s="5"/>
      <c r="EL607" s="3"/>
      <c r="EM607" s="34"/>
      <c r="ER607" s="5"/>
      <c r="ES607" s="5"/>
      <c r="ET607" s="3"/>
      <c r="EU607" s="34"/>
      <c r="EZ607" s="5"/>
      <c r="FA607" s="5"/>
      <c r="FB607" s="3"/>
      <c r="FC607" s="34"/>
      <c r="FH607" s="5"/>
      <c r="FJ607" s="3"/>
      <c r="FK607" s="34"/>
      <c r="FP607" s="5"/>
      <c r="FQ607" s="5"/>
      <c r="FR607" s="3"/>
      <c r="FS607" s="34"/>
      <c r="FX607" s="5"/>
      <c r="FY607" s="5"/>
      <c r="FZ607" s="3"/>
      <c r="GA607" s="34"/>
      <c r="GF607" s="5"/>
      <c r="GG607" s="5"/>
      <c r="GH607" s="3"/>
      <c r="GI607" s="34"/>
      <c r="GN607" s="5"/>
      <c r="GO607" s="5"/>
      <c r="GP607" s="3"/>
      <c r="GQ607" s="34"/>
      <c r="GV607" s="5"/>
      <c r="GW607" s="5"/>
      <c r="GX607" s="3"/>
      <c r="GY607" s="34"/>
      <c r="HD607" s="5"/>
      <c r="HE607" s="5"/>
      <c r="HF607" s="3"/>
      <c r="HG607" s="34"/>
      <c r="HL607" s="5"/>
      <c r="HM607" s="5"/>
      <c r="HN607" s="3"/>
      <c r="HO607" s="34"/>
      <c r="HT607" s="5"/>
      <c r="HU607" s="5"/>
      <c r="HV607" s="3"/>
      <c r="HW607" s="34"/>
      <c r="IB607" s="5"/>
      <c r="IC607" s="5"/>
      <c r="ID607" s="3"/>
      <c r="IE607" s="34"/>
      <c r="IJ607" s="5"/>
    </row>
    <row r="608" spans="6:244" s="1" customFormat="1" ht="13.5">
      <c r="F608" s="3"/>
      <c r="G608" s="34"/>
      <c r="L608" s="5"/>
      <c r="M608" s="5"/>
      <c r="N608" s="3"/>
      <c r="O608" s="34"/>
      <c r="T608" s="5"/>
      <c r="U608" s="5"/>
      <c r="V608" s="3"/>
      <c r="W608" s="34"/>
      <c r="AB608" s="5"/>
      <c r="AC608" s="5"/>
      <c r="AD608" s="3"/>
      <c r="AE608" s="34"/>
      <c r="AJ608" s="5"/>
      <c r="AK608" s="5"/>
      <c r="AL608" s="3"/>
      <c r="AM608" s="34"/>
      <c r="AR608" s="5"/>
      <c r="AS608" s="5"/>
      <c r="AT608" s="3"/>
      <c r="AU608" s="34"/>
      <c r="AZ608" s="5"/>
      <c r="BA608" s="5"/>
      <c r="BB608" s="3"/>
      <c r="BC608" s="34"/>
      <c r="BH608" s="5"/>
      <c r="BI608" s="5"/>
      <c r="BJ608" s="3"/>
      <c r="BK608" s="34"/>
      <c r="BP608" s="5"/>
      <c r="BQ608" s="5"/>
      <c r="BR608" s="3"/>
      <c r="BS608" s="34"/>
      <c r="BX608" s="5"/>
      <c r="BY608" s="5"/>
      <c r="BZ608" s="3"/>
      <c r="CA608" s="34"/>
      <c r="CF608" s="5"/>
      <c r="CH608" s="3"/>
      <c r="CI608" s="34"/>
      <c r="CN608" s="5"/>
      <c r="CO608" s="5"/>
      <c r="CP608" s="3"/>
      <c r="CQ608" s="34"/>
      <c r="CV608" s="5"/>
      <c r="CW608" s="5"/>
      <c r="CX608" s="3"/>
      <c r="CY608" s="34"/>
      <c r="DD608" s="5"/>
      <c r="DE608" s="5"/>
      <c r="DF608" s="3"/>
      <c r="DG608" s="34"/>
      <c r="DL608" s="5"/>
      <c r="DM608" s="5"/>
      <c r="DN608" s="3"/>
      <c r="DO608" s="34"/>
      <c r="DT608" s="5"/>
      <c r="DU608" s="5"/>
      <c r="DV608" s="3"/>
      <c r="DW608" s="34"/>
      <c r="EB608" s="5"/>
      <c r="EC608" s="5"/>
      <c r="ED608" s="3"/>
      <c r="EE608" s="34"/>
      <c r="EJ608" s="5"/>
      <c r="EK608" s="5"/>
      <c r="EL608" s="3"/>
      <c r="EM608" s="34"/>
      <c r="ER608" s="5"/>
      <c r="ES608" s="5"/>
      <c r="ET608" s="3"/>
      <c r="EU608" s="34"/>
      <c r="EZ608" s="5"/>
      <c r="FA608" s="5"/>
      <c r="FB608" s="3"/>
      <c r="FC608" s="34"/>
      <c r="FH608" s="5"/>
      <c r="FJ608" s="3"/>
      <c r="FK608" s="34"/>
      <c r="FP608" s="5"/>
      <c r="FQ608" s="5"/>
      <c r="FR608" s="3"/>
      <c r="FS608" s="34"/>
      <c r="FX608" s="5"/>
      <c r="FY608" s="5"/>
      <c r="FZ608" s="3"/>
      <c r="GA608" s="34"/>
      <c r="GF608" s="5"/>
      <c r="GG608" s="5"/>
      <c r="GH608" s="3"/>
      <c r="GI608" s="34"/>
      <c r="GN608" s="5"/>
      <c r="GO608" s="5"/>
      <c r="GP608" s="3"/>
      <c r="GQ608" s="34"/>
      <c r="GV608" s="5"/>
      <c r="GW608" s="5"/>
      <c r="GX608" s="3"/>
      <c r="GY608" s="34"/>
      <c r="HD608" s="5"/>
      <c r="HE608" s="5"/>
      <c r="HF608" s="3"/>
      <c r="HG608" s="34"/>
      <c r="HL608" s="5"/>
      <c r="HM608" s="5"/>
      <c r="HN608" s="3"/>
      <c r="HO608" s="34"/>
      <c r="HT608" s="5"/>
      <c r="HU608" s="5"/>
      <c r="HV608" s="3"/>
      <c r="HW608" s="34"/>
      <c r="IB608" s="5"/>
      <c r="IC608" s="5"/>
      <c r="ID608" s="3"/>
      <c r="IE608" s="34"/>
      <c r="IJ608" s="5"/>
    </row>
    <row r="609" spans="6:244" s="1" customFormat="1" ht="13.5">
      <c r="F609" s="3"/>
      <c r="G609" s="34"/>
      <c r="L609" s="5"/>
      <c r="M609" s="5"/>
      <c r="N609" s="3"/>
      <c r="O609" s="34"/>
      <c r="T609" s="5"/>
      <c r="U609" s="5"/>
      <c r="V609" s="3"/>
      <c r="W609" s="34"/>
      <c r="AB609" s="5"/>
      <c r="AC609" s="5"/>
      <c r="AD609" s="3"/>
      <c r="AE609" s="34"/>
      <c r="AJ609" s="5"/>
      <c r="AK609" s="5"/>
      <c r="AL609" s="3"/>
      <c r="AM609" s="34"/>
      <c r="AR609" s="5"/>
      <c r="AS609" s="5"/>
      <c r="AT609" s="3"/>
      <c r="AU609" s="34"/>
      <c r="AZ609" s="5"/>
      <c r="BA609" s="5"/>
      <c r="BB609" s="3"/>
      <c r="BC609" s="34"/>
      <c r="BH609" s="5"/>
      <c r="BI609" s="5"/>
      <c r="BJ609" s="3"/>
      <c r="BK609" s="34"/>
      <c r="BP609" s="5"/>
      <c r="BQ609" s="5"/>
      <c r="BR609" s="3"/>
      <c r="BS609" s="34"/>
      <c r="BX609" s="5"/>
      <c r="BY609" s="5"/>
      <c r="BZ609" s="3"/>
      <c r="CA609" s="34"/>
      <c r="CF609" s="5"/>
      <c r="CH609" s="3"/>
      <c r="CI609" s="34"/>
      <c r="CN609" s="5"/>
      <c r="CO609" s="5"/>
      <c r="CP609" s="3"/>
      <c r="CQ609" s="34"/>
      <c r="CV609" s="5"/>
      <c r="CW609" s="5"/>
      <c r="CX609" s="3"/>
      <c r="CY609" s="34"/>
      <c r="DD609" s="5"/>
      <c r="DE609" s="5"/>
      <c r="DF609" s="3"/>
      <c r="DG609" s="34"/>
      <c r="DL609" s="5"/>
      <c r="DM609" s="5"/>
      <c r="DN609" s="3"/>
      <c r="DO609" s="34"/>
      <c r="DT609" s="5"/>
      <c r="DU609" s="5"/>
      <c r="DV609" s="3"/>
      <c r="DW609" s="34"/>
      <c r="EB609" s="5"/>
      <c r="EC609" s="5"/>
      <c r="ED609" s="3"/>
      <c r="EE609" s="34"/>
      <c r="EJ609" s="5"/>
      <c r="EK609" s="5"/>
      <c r="EL609" s="3"/>
      <c r="EM609" s="34"/>
      <c r="ER609" s="5"/>
      <c r="ES609" s="5"/>
      <c r="ET609" s="3"/>
      <c r="EU609" s="34"/>
      <c r="EZ609" s="5"/>
      <c r="FA609" s="5"/>
      <c r="FB609" s="3"/>
      <c r="FC609" s="34"/>
      <c r="FH609" s="5"/>
      <c r="FJ609" s="3"/>
      <c r="FK609" s="34"/>
      <c r="FP609" s="5"/>
      <c r="FQ609" s="5"/>
      <c r="FR609" s="3"/>
      <c r="FS609" s="34"/>
      <c r="FX609" s="5"/>
      <c r="FY609" s="5"/>
      <c r="FZ609" s="3"/>
      <c r="GA609" s="34"/>
      <c r="GF609" s="5"/>
      <c r="GG609" s="5"/>
      <c r="GH609" s="3"/>
      <c r="GI609" s="34"/>
      <c r="GN609" s="5"/>
      <c r="GO609" s="5"/>
      <c r="GP609" s="3"/>
      <c r="GQ609" s="34"/>
      <c r="GV609" s="5"/>
      <c r="GW609" s="5"/>
      <c r="GX609" s="3"/>
      <c r="GY609" s="34"/>
      <c r="HD609" s="5"/>
      <c r="HE609" s="5"/>
      <c r="HF609" s="3"/>
      <c r="HG609" s="34"/>
      <c r="HL609" s="5"/>
      <c r="HM609" s="5"/>
      <c r="HN609" s="3"/>
      <c r="HO609" s="34"/>
      <c r="HT609" s="5"/>
      <c r="HU609" s="5"/>
      <c r="HV609" s="3"/>
      <c r="HW609" s="34"/>
      <c r="IB609" s="5"/>
      <c r="IC609" s="5"/>
      <c r="ID609" s="3"/>
      <c r="IE609" s="34"/>
      <c r="IJ609" s="5"/>
    </row>
    <row r="610" spans="6:244" s="1" customFormat="1" ht="13.5">
      <c r="F610" s="3"/>
      <c r="G610" s="34"/>
      <c r="L610" s="5"/>
      <c r="M610" s="5"/>
      <c r="N610" s="3"/>
      <c r="O610" s="34"/>
      <c r="T610" s="5"/>
      <c r="U610" s="5"/>
      <c r="V610" s="3"/>
      <c r="W610" s="34"/>
      <c r="AB610" s="5"/>
      <c r="AC610" s="5"/>
      <c r="AD610" s="3"/>
      <c r="AE610" s="34"/>
      <c r="AJ610" s="5"/>
      <c r="AK610" s="5"/>
      <c r="AL610" s="3"/>
      <c r="AM610" s="34"/>
      <c r="AR610" s="5"/>
      <c r="AS610" s="5"/>
      <c r="AT610" s="3"/>
      <c r="AU610" s="34"/>
      <c r="AZ610" s="5"/>
      <c r="BA610" s="5"/>
      <c r="BB610" s="3"/>
      <c r="BC610" s="34"/>
      <c r="BH610" s="5"/>
      <c r="BI610" s="5"/>
      <c r="BJ610" s="3"/>
      <c r="BK610" s="34"/>
      <c r="BP610" s="5"/>
      <c r="BQ610" s="5"/>
      <c r="BR610" s="3"/>
      <c r="BS610" s="34"/>
      <c r="BX610" s="5"/>
      <c r="BY610" s="5"/>
      <c r="BZ610" s="3"/>
      <c r="CA610" s="34"/>
      <c r="CF610" s="5"/>
      <c r="CH610" s="3"/>
      <c r="CI610" s="34"/>
      <c r="CN610" s="5"/>
      <c r="CO610" s="5"/>
      <c r="CP610" s="3"/>
      <c r="CQ610" s="34"/>
      <c r="CV610" s="5"/>
      <c r="CW610" s="5"/>
      <c r="CX610" s="3"/>
      <c r="CY610" s="34"/>
      <c r="DD610" s="5"/>
      <c r="DE610" s="5"/>
      <c r="DF610" s="3"/>
      <c r="DG610" s="34"/>
      <c r="DL610" s="5"/>
      <c r="DM610" s="5"/>
      <c r="DN610" s="3"/>
      <c r="DO610" s="34"/>
      <c r="DT610" s="5"/>
      <c r="DU610" s="5"/>
      <c r="DV610" s="3"/>
      <c r="DW610" s="34"/>
      <c r="EB610" s="5"/>
      <c r="EC610" s="5"/>
      <c r="ED610" s="3"/>
      <c r="EE610" s="34"/>
      <c r="EJ610" s="5"/>
      <c r="EK610" s="5"/>
      <c r="EL610" s="3"/>
      <c r="EM610" s="34"/>
      <c r="ER610" s="5"/>
      <c r="ES610" s="5"/>
      <c r="ET610" s="3"/>
      <c r="EU610" s="34"/>
      <c r="EZ610" s="5"/>
      <c r="FA610" s="5"/>
      <c r="FB610" s="3"/>
      <c r="FC610" s="34"/>
      <c r="FH610" s="5"/>
      <c r="FJ610" s="3"/>
      <c r="FK610" s="34"/>
      <c r="FP610" s="5"/>
      <c r="FQ610" s="5"/>
      <c r="FR610" s="3"/>
      <c r="FS610" s="34"/>
      <c r="FX610" s="5"/>
      <c r="FY610" s="5"/>
      <c r="FZ610" s="3"/>
      <c r="GA610" s="34"/>
      <c r="GF610" s="5"/>
      <c r="GG610" s="5"/>
      <c r="GH610" s="3"/>
      <c r="GI610" s="34"/>
      <c r="GN610" s="5"/>
      <c r="GO610" s="5"/>
      <c r="GP610" s="3"/>
      <c r="GQ610" s="34"/>
      <c r="GV610" s="5"/>
      <c r="GW610" s="5"/>
      <c r="GX610" s="3"/>
      <c r="GY610" s="34"/>
      <c r="HD610" s="5"/>
      <c r="HE610" s="5"/>
      <c r="HF610" s="3"/>
      <c r="HG610" s="34"/>
      <c r="HL610" s="5"/>
      <c r="HM610" s="5"/>
      <c r="HN610" s="3"/>
      <c r="HO610" s="34"/>
      <c r="HT610" s="5"/>
      <c r="HU610" s="5"/>
      <c r="HV610" s="3"/>
      <c r="HW610" s="34"/>
      <c r="IB610" s="5"/>
      <c r="IC610" s="5"/>
      <c r="ID610" s="3"/>
      <c r="IE610" s="34"/>
      <c r="IJ610" s="5"/>
    </row>
    <row r="611" spans="6:244" s="1" customFormat="1" ht="13.5">
      <c r="F611" s="3"/>
      <c r="G611" s="34"/>
      <c r="L611" s="5"/>
      <c r="M611" s="5"/>
      <c r="N611" s="3"/>
      <c r="O611" s="34"/>
      <c r="T611" s="5"/>
      <c r="U611" s="5"/>
      <c r="V611" s="3"/>
      <c r="W611" s="34"/>
      <c r="AB611" s="5"/>
      <c r="AC611" s="5"/>
      <c r="AD611" s="3"/>
      <c r="AE611" s="34"/>
      <c r="AJ611" s="5"/>
      <c r="AK611" s="5"/>
      <c r="AL611" s="3"/>
      <c r="AM611" s="34"/>
      <c r="AR611" s="5"/>
      <c r="AS611" s="5"/>
      <c r="AT611" s="3"/>
      <c r="AU611" s="34"/>
      <c r="AZ611" s="5"/>
      <c r="BA611" s="5"/>
      <c r="BB611" s="3"/>
      <c r="BC611" s="34"/>
      <c r="BH611" s="5"/>
      <c r="BI611" s="5"/>
      <c r="BJ611" s="3"/>
      <c r="BK611" s="34"/>
      <c r="BP611" s="5"/>
      <c r="BQ611" s="5"/>
      <c r="BR611" s="3"/>
      <c r="BS611" s="34"/>
      <c r="BX611" s="5"/>
      <c r="BY611" s="5"/>
      <c r="BZ611" s="3"/>
      <c r="CA611" s="34"/>
      <c r="CF611" s="5"/>
      <c r="CH611" s="3"/>
      <c r="CI611" s="34"/>
      <c r="CN611" s="5"/>
      <c r="CO611" s="5"/>
      <c r="CP611" s="3"/>
      <c r="CQ611" s="34"/>
      <c r="CV611" s="5"/>
      <c r="CW611" s="5"/>
      <c r="CX611" s="3"/>
      <c r="CY611" s="34"/>
      <c r="DD611" s="5"/>
      <c r="DE611" s="5"/>
      <c r="DF611" s="3"/>
      <c r="DG611" s="34"/>
      <c r="DL611" s="5"/>
      <c r="DM611" s="5"/>
      <c r="DN611" s="3"/>
      <c r="DO611" s="34"/>
      <c r="DT611" s="5"/>
      <c r="DU611" s="5"/>
      <c r="DV611" s="3"/>
      <c r="DW611" s="34"/>
      <c r="EB611" s="5"/>
      <c r="EC611" s="5"/>
      <c r="ED611" s="3"/>
      <c r="EE611" s="34"/>
      <c r="EJ611" s="5"/>
      <c r="EK611" s="5"/>
      <c r="EL611" s="3"/>
      <c r="EM611" s="34"/>
      <c r="ER611" s="5"/>
      <c r="ES611" s="5"/>
      <c r="ET611" s="3"/>
      <c r="EU611" s="34"/>
      <c r="EZ611" s="5"/>
      <c r="FA611" s="5"/>
      <c r="FB611" s="3"/>
      <c r="FC611" s="34"/>
      <c r="FH611" s="5"/>
      <c r="FJ611" s="3"/>
      <c r="FK611" s="34"/>
      <c r="FP611" s="5"/>
      <c r="FQ611" s="5"/>
      <c r="FR611" s="3"/>
      <c r="FS611" s="34"/>
      <c r="FX611" s="5"/>
      <c r="FY611" s="5"/>
      <c r="FZ611" s="3"/>
      <c r="GA611" s="34"/>
      <c r="GF611" s="5"/>
      <c r="GG611" s="5"/>
      <c r="GH611" s="3"/>
      <c r="GI611" s="34"/>
      <c r="GN611" s="5"/>
      <c r="GO611" s="5"/>
      <c r="GP611" s="3"/>
      <c r="GQ611" s="34"/>
      <c r="GV611" s="5"/>
      <c r="GW611" s="5"/>
      <c r="GX611" s="3"/>
      <c r="GY611" s="34"/>
      <c r="HD611" s="5"/>
      <c r="HE611" s="5"/>
      <c r="HF611" s="3"/>
      <c r="HG611" s="34"/>
      <c r="HL611" s="5"/>
      <c r="HM611" s="5"/>
      <c r="HN611" s="3"/>
      <c r="HO611" s="34"/>
      <c r="HT611" s="5"/>
      <c r="HU611" s="5"/>
      <c r="HV611" s="3"/>
      <c r="HW611" s="34"/>
      <c r="IB611" s="5"/>
      <c r="IC611" s="5"/>
      <c r="ID611" s="3"/>
      <c r="IE611" s="34"/>
      <c r="IJ611" s="5"/>
    </row>
    <row r="612" spans="6:244" s="1" customFormat="1" ht="13.5">
      <c r="F612" s="3"/>
      <c r="G612" s="34"/>
      <c r="L612" s="5"/>
      <c r="M612" s="5"/>
      <c r="N612" s="3"/>
      <c r="O612" s="34"/>
      <c r="T612" s="5"/>
      <c r="U612" s="5"/>
      <c r="V612" s="3"/>
      <c r="W612" s="34"/>
      <c r="AB612" s="5"/>
      <c r="AC612" s="5"/>
      <c r="AD612" s="3"/>
      <c r="AE612" s="34"/>
      <c r="AJ612" s="5"/>
      <c r="AK612" s="5"/>
      <c r="AL612" s="3"/>
      <c r="AM612" s="34"/>
      <c r="AR612" s="5"/>
      <c r="AS612" s="5"/>
      <c r="AT612" s="3"/>
      <c r="AU612" s="34"/>
      <c r="AZ612" s="5"/>
      <c r="BA612" s="5"/>
      <c r="BB612" s="3"/>
      <c r="BC612" s="34"/>
      <c r="BH612" s="5"/>
      <c r="BI612" s="5"/>
      <c r="BJ612" s="3"/>
      <c r="BK612" s="34"/>
      <c r="BP612" s="5"/>
      <c r="BQ612" s="5"/>
      <c r="BR612" s="3"/>
      <c r="BS612" s="34"/>
      <c r="BX612" s="5"/>
      <c r="BY612" s="5"/>
      <c r="BZ612" s="3"/>
      <c r="CA612" s="34"/>
      <c r="CF612" s="5"/>
      <c r="CH612" s="3"/>
      <c r="CI612" s="34"/>
      <c r="CN612" s="5"/>
      <c r="CO612" s="5"/>
      <c r="CP612" s="3"/>
      <c r="CQ612" s="34"/>
      <c r="CV612" s="5"/>
      <c r="CW612" s="5"/>
      <c r="CX612" s="3"/>
      <c r="CY612" s="34"/>
      <c r="DD612" s="5"/>
      <c r="DE612" s="5"/>
      <c r="DF612" s="3"/>
      <c r="DG612" s="34"/>
      <c r="DL612" s="5"/>
      <c r="DM612" s="5"/>
      <c r="DN612" s="3"/>
      <c r="DO612" s="34"/>
      <c r="DT612" s="5"/>
      <c r="DU612" s="5"/>
      <c r="DV612" s="3"/>
      <c r="DW612" s="34"/>
      <c r="EB612" s="5"/>
      <c r="EC612" s="5"/>
      <c r="ED612" s="3"/>
      <c r="EE612" s="34"/>
      <c r="EJ612" s="5"/>
      <c r="EK612" s="5"/>
      <c r="EL612" s="3"/>
      <c r="EM612" s="34"/>
      <c r="ER612" s="5"/>
      <c r="ES612" s="5"/>
      <c r="ET612" s="3"/>
      <c r="EU612" s="34"/>
      <c r="EZ612" s="5"/>
      <c r="FA612" s="5"/>
      <c r="FB612" s="3"/>
      <c r="FC612" s="34"/>
      <c r="FH612" s="5"/>
      <c r="FJ612" s="3"/>
      <c r="FK612" s="34"/>
      <c r="FP612" s="5"/>
      <c r="FQ612" s="5"/>
      <c r="FR612" s="3"/>
      <c r="FS612" s="34"/>
      <c r="FX612" s="5"/>
      <c r="FY612" s="5"/>
      <c r="FZ612" s="3"/>
      <c r="GA612" s="34"/>
      <c r="GF612" s="5"/>
      <c r="GG612" s="5"/>
      <c r="GH612" s="3"/>
      <c r="GI612" s="34"/>
      <c r="GN612" s="5"/>
      <c r="GO612" s="5"/>
      <c r="GP612" s="3"/>
      <c r="GQ612" s="34"/>
      <c r="GV612" s="5"/>
      <c r="GW612" s="5"/>
      <c r="GX612" s="3"/>
      <c r="GY612" s="34"/>
      <c r="HD612" s="5"/>
      <c r="HE612" s="5"/>
      <c r="HF612" s="3"/>
      <c r="HG612" s="34"/>
      <c r="HL612" s="5"/>
      <c r="HM612" s="5"/>
      <c r="HN612" s="3"/>
      <c r="HO612" s="34"/>
      <c r="HT612" s="5"/>
      <c r="HU612" s="5"/>
      <c r="HV612" s="3"/>
      <c r="HW612" s="34"/>
      <c r="IB612" s="5"/>
      <c r="IC612" s="5"/>
      <c r="ID612" s="3"/>
      <c r="IE612" s="34"/>
      <c r="IJ612" s="5"/>
    </row>
    <row r="613" spans="6:244" s="1" customFormat="1" ht="13.5">
      <c r="F613" s="3"/>
      <c r="G613" s="34"/>
      <c r="L613" s="5"/>
      <c r="M613" s="5"/>
      <c r="N613" s="3"/>
      <c r="O613" s="34"/>
      <c r="T613" s="5"/>
      <c r="U613" s="5"/>
      <c r="V613" s="3"/>
      <c r="W613" s="34"/>
      <c r="AB613" s="5"/>
      <c r="AC613" s="5"/>
      <c r="AD613" s="3"/>
      <c r="AE613" s="34"/>
      <c r="AJ613" s="5"/>
      <c r="AK613" s="5"/>
      <c r="AL613" s="3"/>
      <c r="AM613" s="34"/>
      <c r="AR613" s="5"/>
      <c r="AS613" s="5"/>
      <c r="AT613" s="3"/>
      <c r="AU613" s="34"/>
      <c r="AZ613" s="5"/>
      <c r="BA613" s="5"/>
      <c r="BB613" s="3"/>
      <c r="BC613" s="34"/>
      <c r="BH613" s="5"/>
      <c r="BI613" s="5"/>
      <c r="BJ613" s="3"/>
      <c r="BK613" s="34"/>
      <c r="BP613" s="5"/>
      <c r="BQ613" s="5"/>
      <c r="BR613" s="3"/>
      <c r="BS613" s="34"/>
      <c r="BX613" s="5"/>
      <c r="BY613" s="5"/>
      <c r="BZ613" s="3"/>
      <c r="CA613" s="34"/>
      <c r="CF613" s="5"/>
      <c r="CH613" s="3"/>
      <c r="CI613" s="34"/>
      <c r="CN613" s="5"/>
      <c r="CO613" s="5"/>
      <c r="CP613" s="3"/>
      <c r="CQ613" s="34"/>
      <c r="CV613" s="5"/>
      <c r="CW613" s="5"/>
      <c r="CX613" s="3"/>
      <c r="CY613" s="34"/>
      <c r="DD613" s="5"/>
      <c r="DE613" s="5"/>
      <c r="DF613" s="3"/>
      <c r="DG613" s="34"/>
      <c r="DL613" s="5"/>
      <c r="DM613" s="5"/>
      <c r="DN613" s="3"/>
      <c r="DO613" s="34"/>
      <c r="DT613" s="5"/>
      <c r="DU613" s="5"/>
      <c r="DV613" s="3"/>
      <c r="DW613" s="34"/>
      <c r="EB613" s="5"/>
      <c r="EC613" s="5"/>
      <c r="ED613" s="3"/>
      <c r="EE613" s="34"/>
      <c r="EJ613" s="5"/>
      <c r="EK613" s="5"/>
      <c r="EL613" s="3"/>
      <c r="EM613" s="34"/>
      <c r="ER613" s="5"/>
      <c r="ES613" s="5"/>
      <c r="ET613" s="3"/>
      <c r="EU613" s="34"/>
      <c r="EZ613" s="5"/>
      <c r="FA613" s="5"/>
      <c r="FB613" s="3"/>
      <c r="FC613" s="34"/>
      <c r="FH613" s="5"/>
      <c r="FJ613" s="3"/>
      <c r="FK613" s="34"/>
      <c r="FP613" s="5"/>
      <c r="FQ613" s="5"/>
      <c r="FR613" s="3"/>
      <c r="FS613" s="34"/>
      <c r="FX613" s="5"/>
      <c r="FY613" s="5"/>
      <c r="FZ613" s="3"/>
      <c r="GA613" s="34"/>
      <c r="GF613" s="5"/>
      <c r="GG613" s="5"/>
      <c r="GH613" s="3"/>
      <c r="GI613" s="34"/>
      <c r="GN613" s="5"/>
      <c r="GO613" s="5"/>
      <c r="GP613" s="3"/>
      <c r="GQ613" s="34"/>
      <c r="GV613" s="5"/>
      <c r="GW613" s="5"/>
      <c r="GX613" s="3"/>
      <c r="GY613" s="34"/>
      <c r="HD613" s="5"/>
      <c r="HE613" s="5"/>
      <c r="HF613" s="3"/>
      <c r="HG613" s="34"/>
      <c r="HL613" s="5"/>
      <c r="HM613" s="5"/>
      <c r="HN613" s="3"/>
      <c r="HO613" s="34"/>
      <c r="HT613" s="5"/>
      <c r="HU613" s="5"/>
      <c r="HV613" s="3"/>
      <c r="HW613" s="34"/>
      <c r="IB613" s="5"/>
      <c r="IC613" s="5"/>
      <c r="ID613" s="3"/>
      <c r="IE613" s="34"/>
      <c r="IJ613" s="5"/>
    </row>
    <row r="614" spans="6:244" s="1" customFormat="1" ht="13.5">
      <c r="F614" s="3"/>
      <c r="G614" s="34"/>
      <c r="L614" s="5"/>
      <c r="M614" s="5"/>
      <c r="N614" s="3"/>
      <c r="O614" s="34"/>
      <c r="T614" s="5"/>
      <c r="U614" s="5"/>
      <c r="V614" s="3"/>
      <c r="W614" s="34"/>
      <c r="AB614" s="5"/>
      <c r="AC614" s="5"/>
      <c r="AD614" s="3"/>
      <c r="AE614" s="34"/>
      <c r="AJ614" s="5"/>
      <c r="AK614" s="5"/>
      <c r="AL614" s="3"/>
      <c r="AM614" s="34"/>
      <c r="AR614" s="5"/>
      <c r="AS614" s="5"/>
      <c r="AT614" s="3"/>
      <c r="AU614" s="34"/>
      <c r="AZ614" s="5"/>
      <c r="BA614" s="5"/>
      <c r="BB614" s="3"/>
      <c r="BC614" s="34"/>
      <c r="BH614" s="5"/>
      <c r="BI614" s="5"/>
      <c r="BJ614" s="3"/>
      <c r="BK614" s="34"/>
      <c r="BP614" s="5"/>
      <c r="BQ614" s="5"/>
      <c r="BR614" s="3"/>
      <c r="BS614" s="34"/>
      <c r="BX614" s="5"/>
      <c r="BY614" s="5"/>
      <c r="BZ614" s="3"/>
      <c r="CA614" s="34"/>
      <c r="CF614" s="5"/>
      <c r="CH614" s="3"/>
      <c r="CI614" s="34"/>
      <c r="CN614" s="5"/>
      <c r="CO614" s="5"/>
      <c r="CP614" s="3"/>
      <c r="CQ614" s="34"/>
      <c r="CV614" s="5"/>
      <c r="CW614" s="5"/>
      <c r="CX614" s="3"/>
      <c r="CY614" s="34"/>
      <c r="DD614" s="5"/>
      <c r="DE614" s="5"/>
      <c r="DF614" s="3"/>
      <c r="DG614" s="34"/>
      <c r="DL614" s="5"/>
      <c r="DM614" s="5"/>
      <c r="DN614" s="3"/>
      <c r="DO614" s="34"/>
      <c r="DT614" s="5"/>
      <c r="DU614" s="5"/>
      <c r="DV614" s="3"/>
      <c r="DW614" s="34"/>
      <c r="EB614" s="5"/>
      <c r="EC614" s="5"/>
      <c r="ED614" s="3"/>
      <c r="EE614" s="34"/>
      <c r="EJ614" s="5"/>
      <c r="EK614" s="5"/>
      <c r="EL614" s="3"/>
      <c r="EM614" s="34"/>
      <c r="ER614" s="5"/>
      <c r="ES614" s="5"/>
      <c r="ET614" s="3"/>
      <c r="EU614" s="34"/>
      <c r="EZ614" s="5"/>
      <c r="FA614" s="5"/>
      <c r="FB614" s="3"/>
      <c r="FC614" s="34"/>
      <c r="FH614" s="5"/>
      <c r="FJ614" s="3"/>
      <c r="FK614" s="34"/>
      <c r="FP614" s="5"/>
      <c r="FQ614" s="5"/>
      <c r="FR614" s="3"/>
      <c r="FS614" s="34"/>
      <c r="FX614" s="5"/>
      <c r="FY614" s="5"/>
      <c r="FZ614" s="3"/>
      <c r="GA614" s="34"/>
      <c r="GF614" s="5"/>
      <c r="GG614" s="5"/>
      <c r="GH614" s="3"/>
      <c r="GI614" s="34"/>
      <c r="GN614" s="5"/>
      <c r="GO614" s="5"/>
      <c r="GP614" s="3"/>
      <c r="GQ614" s="34"/>
      <c r="GV614" s="5"/>
      <c r="GW614" s="5"/>
      <c r="GX614" s="3"/>
      <c r="GY614" s="34"/>
      <c r="HD614" s="5"/>
      <c r="HE614" s="5"/>
      <c r="HF614" s="3"/>
      <c r="HG614" s="34"/>
      <c r="HL614" s="5"/>
      <c r="HM614" s="5"/>
      <c r="HN614" s="3"/>
      <c r="HO614" s="34"/>
      <c r="HT614" s="5"/>
      <c r="HU614" s="5"/>
      <c r="HV614" s="3"/>
      <c r="HW614" s="34"/>
      <c r="IB614" s="5"/>
      <c r="IC614" s="5"/>
      <c r="ID614" s="3"/>
      <c r="IE614" s="34"/>
      <c r="IJ614" s="5"/>
    </row>
    <row r="615" spans="6:244" s="1" customFormat="1" ht="13.5">
      <c r="F615" s="3"/>
      <c r="G615" s="34"/>
      <c r="L615" s="5"/>
      <c r="M615" s="5"/>
      <c r="N615" s="3"/>
      <c r="O615" s="34"/>
      <c r="T615" s="5"/>
      <c r="U615" s="5"/>
      <c r="V615" s="3"/>
      <c r="W615" s="34"/>
      <c r="AB615" s="5"/>
      <c r="AC615" s="5"/>
      <c r="AD615" s="3"/>
      <c r="AE615" s="34"/>
      <c r="AJ615" s="5"/>
      <c r="AK615" s="5"/>
      <c r="AL615" s="3"/>
      <c r="AM615" s="34"/>
      <c r="AR615" s="5"/>
      <c r="AS615" s="5"/>
      <c r="AT615" s="3"/>
      <c r="AU615" s="34"/>
      <c r="AZ615" s="5"/>
      <c r="BA615" s="5"/>
      <c r="BB615" s="3"/>
      <c r="BC615" s="34"/>
      <c r="BH615" s="5"/>
      <c r="BI615" s="5"/>
      <c r="BJ615" s="3"/>
      <c r="BK615" s="34"/>
      <c r="BP615" s="5"/>
      <c r="BQ615" s="5"/>
      <c r="BR615" s="3"/>
      <c r="BS615" s="34"/>
      <c r="BX615" s="5"/>
      <c r="BY615" s="5"/>
      <c r="BZ615" s="3"/>
      <c r="CA615" s="34"/>
      <c r="CF615" s="5"/>
      <c r="CH615" s="3"/>
      <c r="CI615" s="34"/>
      <c r="CN615" s="5"/>
      <c r="CO615" s="5"/>
      <c r="CP615" s="3"/>
      <c r="CQ615" s="34"/>
      <c r="CV615" s="5"/>
      <c r="CW615" s="5"/>
      <c r="CX615" s="3"/>
      <c r="CY615" s="34"/>
      <c r="DD615" s="5"/>
      <c r="DE615" s="5"/>
      <c r="DF615" s="3"/>
      <c r="DG615" s="34"/>
      <c r="DL615" s="5"/>
      <c r="DM615" s="5"/>
      <c r="DN615" s="3"/>
      <c r="DO615" s="34"/>
      <c r="DT615" s="5"/>
      <c r="DU615" s="5"/>
      <c r="DV615" s="3"/>
      <c r="DW615" s="34"/>
      <c r="EB615" s="5"/>
      <c r="EC615" s="5"/>
      <c r="ED615" s="3"/>
      <c r="EE615" s="34"/>
      <c r="EJ615" s="5"/>
      <c r="EK615" s="5"/>
      <c r="EL615" s="3"/>
      <c r="EM615" s="34"/>
      <c r="ER615" s="5"/>
      <c r="ES615" s="5"/>
      <c r="ET615" s="3"/>
      <c r="EU615" s="34"/>
      <c r="EZ615" s="5"/>
      <c r="FA615" s="5"/>
      <c r="FB615" s="3"/>
      <c r="FC615" s="34"/>
      <c r="FH615" s="5"/>
      <c r="FJ615" s="3"/>
      <c r="FK615" s="34"/>
      <c r="FP615" s="5"/>
      <c r="FQ615" s="5"/>
      <c r="FR615" s="3"/>
      <c r="FS615" s="34"/>
      <c r="FX615" s="5"/>
      <c r="FY615" s="5"/>
      <c r="FZ615" s="3"/>
      <c r="GA615" s="34"/>
      <c r="GF615" s="5"/>
      <c r="GG615" s="5"/>
      <c r="GH615" s="3"/>
      <c r="GI615" s="34"/>
      <c r="GN615" s="5"/>
      <c r="GO615" s="5"/>
      <c r="GP615" s="3"/>
      <c r="GQ615" s="34"/>
      <c r="GV615" s="5"/>
      <c r="GW615" s="5"/>
      <c r="GX615" s="3"/>
      <c r="GY615" s="34"/>
      <c r="HD615" s="5"/>
      <c r="HE615" s="5"/>
      <c r="HF615" s="3"/>
      <c r="HG615" s="34"/>
      <c r="HL615" s="5"/>
      <c r="HM615" s="5"/>
      <c r="HN615" s="3"/>
      <c r="HO615" s="34"/>
      <c r="HT615" s="5"/>
      <c r="HU615" s="5"/>
      <c r="HV615" s="3"/>
      <c r="HW615" s="34"/>
      <c r="IB615" s="5"/>
      <c r="IC615" s="5"/>
      <c r="ID615" s="3"/>
      <c r="IE615" s="34"/>
      <c r="IJ615" s="5"/>
    </row>
    <row r="616" spans="6:244" s="1" customFormat="1" ht="13.5">
      <c r="F616" s="3"/>
      <c r="G616" s="34"/>
      <c r="L616" s="5"/>
      <c r="M616" s="5"/>
      <c r="N616" s="3"/>
      <c r="O616" s="34"/>
      <c r="T616" s="5"/>
      <c r="U616" s="5"/>
      <c r="V616" s="3"/>
      <c r="W616" s="34"/>
      <c r="AB616" s="5"/>
      <c r="AC616" s="5"/>
      <c r="AD616" s="3"/>
      <c r="AE616" s="34"/>
      <c r="AJ616" s="5"/>
      <c r="AK616" s="5"/>
      <c r="AL616" s="3"/>
      <c r="AM616" s="34"/>
      <c r="AR616" s="5"/>
      <c r="AS616" s="5"/>
      <c r="AT616" s="3"/>
      <c r="AU616" s="34"/>
      <c r="AZ616" s="5"/>
      <c r="BA616" s="5"/>
      <c r="BB616" s="3"/>
      <c r="BC616" s="34"/>
      <c r="BH616" s="5"/>
      <c r="BI616" s="5"/>
      <c r="BJ616" s="3"/>
      <c r="BK616" s="34"/>
      <c r="BP616" s="5"/>
      <c r="BQ616" s="5"/>
      <c r="BR616" s="3"/>
      <c r="BS616" s="34"/>
      <c r="BX616" s="5"/>
      <c r="BY616" s="5"/>
      <c r="BZ616" s="3"/>
      <c r="CA616" s="34"/>
      <c r="CF616" s="5"/>
      <c r="CH616" s="3"/>
      <c r="CI616" s="34"/>
      <c r="CN616" s="5"/>
      <c r="CO616" s="5"/>
      <c r="CP616" s="3"/>
      <c r="CQ616" s="34"/>
      <c r="CV616" s="5"/>
      <c r="CW616" s="5"/>
      <c r="CX616" s="3"/>
      <c r="CY616" s="34"/>
      <c r="DD616" s="5"/>
      <c r="DE616" s="5"/>
      <c r="DF616" s="3"/>
      <c r="DG616" s="34"/>
      <c r="DL616" s="5"/>
      <c r="DM616" s="5"/>
      <c r="DN616" s="3"/>
      <c r="DO616" s="34"/>
      <c r="DT616" s="5"/>
      <c r="DU616" s="5"/>
      <c r="DV616" s="3"/>
      <c r="DW616" s="34"/>
      <c r="EB616" s="5"/>
      <c r="EC616" s="5"/>
      <c r="ED616" s="3"/>
      <c r="EE616" s="34"/>
      <c r="EJ616" s="5"/>
      <c r="EK616" s="5"/>
      <c r="EL616" s="3"/>
      <c r="EM616" s="34"/>
      <c r="ER616" s="5"/>
      <c r="ES616" s="5"/>
      <c r="ET616" s="3"/>
      <c r="EU616" s="34"/>
      <c r="EZ616" s="5"/>
      <c r="FA616" s="5"/>
      <c r="FB616" s="3"/>
      <c r="FC616" s="34"/>
      <c r="FH616" s="5"/>
      <c r="FJ616" s="3"/>
      <c r="FK616" s="34"/>
      <c r="FP616" s="5"/>
      <c r="FQ616" s="5"/>
      <c r="FR616" s="3"/>
      <c r="FS616" s="34"/>
      <c r="FX616" s="5"/>
      <c r="FY616" s="5"/>
      <c r="FZ616" s="3"/>
      <c r="GA616" s="34"/>
      <c r="GF616" s="5"/>
      <c r="GG616" s="5"/>
      <c r="GH616" s="3"/>
      <c r="GI616" s="34"/>
      <c r="GN616" s="5"/>
      <c r="GO616" s="5"/>
      <c r="GP616" s="3"/>
      <c r="GQ616" s="34"/>
      <c r="GV616" s="5"/>
      <c r="GW616" s="5"/>
      <c r="GX616" s="3"/>
      <c r="GY616" s="34"/>
      <c r="HD616" s="5"/>
      <c r="HE616" s="5"/>
      <c r="HF616" s="3"/>
      <c r="HG616" s="34"/>
      <c r="HL616" s="5"/>
      <c r="HM616" s="5"/>
      <c r="HN616" s="3"/>
      <c r="HO616" s="34"/>
      <c r="HT616" s="5"/>
      <c r="HU616" s="5"/>
      <c r="HV616" s="3"/>
      <c r="HW616" s="34"/>
      <c r="IB616" s="5"/>
      <c r="IC616" s="5"/>
      <c r="ID616" s="3"/>
      <c r="IE616" s="34"/>
      <c r="IJ616" s="5"/>
    </row>
    <row r="617" spans="6:244" s="1" customFormat="1" ht="13.5">
      <c r="F617" s="3"/>
      <c r="G617" s="34"/>
      <c r="L617" s="5"/>
      <c r="M617" s="5"/>
      <c r="N617" s="3"/>
      <c r="O617" s="34"/>
      <c r="T617" s="5"/>
      <c r="U617" s="5"/>
      <c r="V617" s="3"/>
      <c r="W617" s="34"/>
      <c r="AB617" s="5"/>
      <c r="AC617" s="5"/>
      <c r="AD617" s="3"/>
      <c r="AE617" s="34"/>
      <c r="AJ617" s="5"/>
      <c r="AK617" s="5"/>
      <c r="AL617" s="3"/>
      <c r="AM617" s="34"/>
      <c r="AR617" s="5"/>
      <c r="AS617" s="5"/>
      <c r="AT617" s="3"/>
      <c r="AU617" s="34"/>
      <c r="AZ617" s="5"/>
      <c r="BA617" s="5"/>
      <c r="BB617" s="3"/>
      <c r="BC617" s="34"/>
      <c r="BH617" s="5"/>
      <c r="BI617" s="5"/>
      <c r="BJ617" s="3"/>
      <c r="BK617" s="34"/>
      <c r="BP617" s="5"/>
      <c r="BQ617" s="5"/>
      <c r="BR617" s="3"/>
      <c r="BS617" s="34"/>
      <c r="BX617" s="5"/>
      <c r="BY617" s="5"/>
      <c r="BZ617" s="3"/>
      <c r="CA617" s="34"/>
      <c r="CF617" s="5"/>
      <c r="CH617" s="3"/>
      <c r="CI617" s="34"/>
      <c r="CN617" s="5"/>
      <c r="CO617" s="5"/>
      <c r="CP617" s="3"/>
      <c r="CQ617" s="34"/>
      <c r="CV617" s="5"/>
      <c r="CW617" s="5"/>
      <c r="CX617" s="3"/>
      <c r="CY617" s="34"/>
      <c r="DD617" s="5"/>
      <c r="DE617" s="5"/>
      <c r="DF617" s="3"/>
      <c r="DG617" s="34"/>
      <c r="DL617" s="5"/>
      <c r="DM617" s="5"/>
      <c r="DN617" s="3"/>
      <c r="DO617" s="34"/>
      <c r="DT617" s="5"/>
      <c r="DU617" s="5"/>
      <c r="DV617" s="3"/>
      <c r="DW617" s="34"/>
      <c r="EB617" s="5"/>
      <c r="EC617" s="5"/>
      <c r="ED617" s="3"/>
      <c r="EE617" s="34"/>
      <c r="EJ617" s="5"/>
      <c r="EK617" s="5"/>
      <c r="EL617" s="3"/>
      <c r="EM617" s="34"/>
      <c r="ER617" s="5"/>
      <c r="ES617" s="5"/>
      <c r="ET617" s="3"/>
      <c r="EU617" s="34"/>
      <c r="EZ617" s="5"/>
      <c r="FA617" s="5"/>
      <c r="FB617" s="3"/>
      <c r="FC617" s="34"/>
      <c r="FH617" s="5"/>
      <c r="FJ617" s="3"/>
      <c r="FK617" s="34"/>
      <c r="FP617" s="5"/>
      <c r="FQ617" s="5"/>
      <c r="FR617" s="3"/>
      <c r="FS617" s="34"/>
      <c r="FX617" s="5"/>
      <c r="FY617" s="5"/>
      <c r="FZ617" s="3"/>
      <c r="GA617" s="34"/>
      <c r="GF617" s="5"/>
      <c r="GG617" s="5"/>
      <c r="GH617" s="3"/>
      <c r="GI617" s="34"/>
      <c r="GN617" s="5"/>
      <c r="GO617" s="5"/>
      <c r="GP617" s="3"/>
      <c r="GQ617" s="34"/>
      <c r="GV617" s="5"/>
      <c r="GW617" s="5"/>
      <c r="GX617" s="3"/>
      <c r="GY617" s="34"/>
      <c r="HD617" s="5"/>
      <c r="HE617" s="5"/>
      <c r="HF617" s="3"/>
      <c r="HG617" s="34"/>
      <c r="HL617" s="5"/>
      <c r="HM617" s="5"/>
      <c r="HN617" s="3"/>
      <c r="HO617" s="34"/>
      <c r="HT617" s="5"/>
      <c r="HU617" s="5"/>
      <c r="HV617" s="3"/>
      <c r="HW617" s="34"/>
      <c r="IB617" s="5"/>
      <c r="IC617" s="5"/>
      <c r="ID617" s="3"/>
      <c r="IE617" s="34"/>
      <c r="IJ617" s="5"/>
    </row>
    <row r="618" spans="6:244" s="1" customFormat="1" ht="13.5">
      <c r="F618" s="3"/>
      <c r="G618" s="34"/>
      <c r="L618" s="5"/>
      <c r="M618" s="5"/>
      <c r="N618" s="3"/>
      <c r="O618" s="34"/>
      <c r="T618" s="5"/>
      <c r="U618" s="5"/>
      <c r="V618" s="3"/>
      <c r="W618" s="34"/>
      <c r="AB618" s="5"/>
      <c r="AC618" s="5"/>
      <c r="AD618" s="3"/>
      <c r="AE618" s="34"/>
      <c r="AJ618" s="5"/>
      <c r="AK618" s="5"/>
      <c r="AL618" s="3"/>
      <c r="AM618" s="34"/>
      <c r="AR618" s="5"/>
      <c r="AS618" s="5"/>
      <c r="AT618" s="3"/>
      <c r="AU618" s="34"/>
      <c r="AZ618" s="5"/>
      <c r="BA618" s="5"/>
      <c r="BB618" s="3"/>
      <c r="BC618" s="34"/>
      <c r="BH618" s="5"/>
      <c r="BI618" s="5"/>
      <c r="BJ618" s="3"/>
      <c r="BK618" s="34"/>
      <c r="BP618" s="5"/>
      <c r="BQ618" s="5"/>
      <c r="BR618" s="3"/>
      <c r="BS618" s="34"/>
      <c r="BX618" s="5"/>
      <c r="BY618" s="5"/>
      <c r="BZ618" s="3"/>
      <c r="CA618" s="34"/>
      <c r="CF618" s="5"/>
      <c r="CH618" s="3"/>
      <c r="CI618" s="34"/>
      <c r="CN618" s="5"/>
      <c r="CO618" s="5"/>
      <c r="CP618" s="3"/>
      <c r="CQ618" s="34"/>
      <c r="CV618" s="5"/>
      <c r="CW618" s="5"/>
      <c r="CX618" s="3"/>
      <c r="CY618" s="34"/>
      <c r="DD618" s="5"/>
      <c r="DE618" s="5"/>
      <c r="DF618" s="3"/>
      <c r="DG618" s="34"/>
      <c r="DL618" s="5"/>
      <c r="DM618" s="5"/>
      <c r="DN618" s="3"/>
      <c r="DO618" s="34"/>
      <c r="DT618" s="5"/>
      <c r="DU618" s="5"/>
      <c r="DV618" s="3"/>
      <c r="DW618" s="34"/>
      <c r="EB618" s="5"/>
      <c r="EC618" s="5"/>
      <c r="ED618" s="3"/>
      <c r="EE618" s="34"/>
      <c r="EJ618" s="5"/>
      <c r="EK618" s="5"/>
      <c r="EL618" s="3"/>
      <c r="EM618" s="34"/>
      <c r="ER618" s="5"/>
      <c r="ES618" s="5"/>
      <c r="ET618" s="3"/>
      <c r="EU618" s="34"/>
      <c r="EZ618" s="5"/>
      <c r="FA618" s="5"/>
      <c r="FB618" s="3"/>
      <c r="FC618" s="34"/>
      <c r="FH618" s="5"/>
      <c r="FJ618" s="3"/>
      <c r="FK618" s="34"/>
      <c r="FP618" s="5"/>
      <c r="FQ618" s="5"/>
      <c r="FR618" s="3"/>
      <c r="FS618" s="34"/>
      <c r="FX618" s="5"/>
      <c r="FY618" s="5"/>
      <c r="FZ618" s="3"/>
      <c r="GA618" s="34"/>
      <c r="GF618" s="5"/>
      <c r="GG618" s="5"/>
      <c r="GH618" s="3"/>
      <c r="GI618" s="34"/>
      <c r="GN618" s="5"/>
      <c r="GO618" s="5"/>
      <c r="GP618" s="3"/>
      <c r="GQ618" s="34"/>
      <c r="GV618" s="5"/>
      <c r="GW618" s="5"/>
      <c r="GX618" s="3"/>
      <c r="GY618" s="34"/>
      <c r="HD618" s="5"/>
      <c r="HE618" s="5"/>
      <c r="HF618" s="3"/>
      <c r="HG618" s="34"/>
      <c r="HL618" s="5"/>
      <c r="HM618" s="5"/>
      <c r="HN618" s="3"/>
      <c r="HO618" s="34"/>
      <c r="HT618" s="5"/>
      <c r="HU618" s="5"/>
      <c r="HV618" s="3"/>
      <c r="HW618" s="34"/>
      <c r="IB618" s="5"/>
      <c r="IC618" s="5"/>
      <c r="ID618" s="3"/>
      <c r="IE618" s="34"/>
      <c r="IJ618" s="5"/>
    </row>
    <row r="619" spans="6:244" s="1" customFormat="1" ht="13.5">
      <c r="F619" s="3"/>
      <c r="G619" s="34"/>
      <c r="L619" s="5"/>
      <c r="M619" s="5"/>
      <c r="N619" s="3"/>
      <c r="O619" s="34"/>
      <c r="T619" s="5"/>
      <c r="U619" s="5"/>
      <c r="V619" s="3"/>
      <c r="W619" s="34"/>
      <c r="AB619" s="5"/>
      <c r="AC619" s="5"/>
      <c r="AD619" s="3"/>
      <c r="AE619" s="34"/>
      <c r="AJ619" s="5"/>
      <c r="AK619" s="5"/>
      <c r="AL619" s="3"/>
      <c r="AM619" s="34"/>
      <c r="AR619" s="5"/>
      <c r="AS619" s="5"/>
      <c r="AT619" s="3"/>
      <c r="AU619" s="34"/>
      <c r="AZ619" s="5"/>
      <c r="BA619" s="5"/>
      <c r="BB619" s="3"/>
      <c r="BC619" s="34"/>
      <c r="BH619" s="5"/>
      <c r="BI619" s="5"/>
      <c r="BJ619" s="3"/>
      <c r="BK619" s="34"/>
      <c r="BP619" s="5"/>
      <c r="BQ619" s="5"/>
      <c r="BR619" s="3"/>
      <c r="BS619" s="34"/>
      <c r="BX619" s="5"/>
      <c r="BY619" s="5"/>
      <c r="BZ619" s="3"/>
      <c r="CA619" s="34"/>
      <c r="CF619" s="5"/>
      <c r="CH619" s="3"/>
      <c r="CI619" s="34"/>
      <c r="CN619" s="5"/>
      <c r="CO619" s="5"/>
      <c r="CP619" s="3"/>
      <c r="CQ619" s="34"/>
      <c r="CV619" s="5"/>
      <c r="CW619" s="5"/>
      <c r="CX619" s="3"/>
      <c r="CY619" s="34"/>
      <c r="DD619" s="5"/>
      <c r="DE619" s="5"/>
      <c r="DF619" s="3"/>
      <c r="DG619" s="34"/>
      <c r="DL619" s="5"/>
      <c r="DM619" s="5"/>
      <c r="DN619" s="3"/>
      <c r="DO619" s="34"/>
      <c r="DT619" s="5"/>
      <c r="DU619" s="5"/>
      <c r="DV619" s="3"/>
      <c r="DW619" s="34"/>
      <c r="EB619" s="5"/>
      <c r="EC619" s="5"/>
      <c r="ED619" s="3"/>
      <c r="EE619" s="34"/>
      <c r="EJ619" s="5"/>
      <c r="EK619" s="5"/>
      <c r="EL619" s="3"/>
      <c r="EM619" s="34"/>
      <c r="ER619" s="5"/>
      <c r="ES619" s="5"/>
      <c r="ET619" s="3"/>
      <c r="EU619" s="34"/>
      <c r="EZ619" s="5"/>
      <c r="FA619" s="5"/>
      <c r="FB619" s="3"/>
      <c r="FC619" s="34"/>
      <c r="FH619" s="5"/>
      <c r="FJ619" s="3"/>
      <c r="FK619" s="34"/>
      <c r="FP619" s="5"/>
      <c r="FQ619" s="5"/>
      <c r="FR619" s="3"/>
      <c r="FS619" s="34"/>
      <c r="FX619" s="5"/>
      <c r="FY619" s="5"/>
      <c r="FZ619" s="3"/>
      <c r="GA619" s="34"/>
      <c r="GF619" s="5"/>
      <c r="GG619" s="5"/>
      <c r="GH619" s="3"/>
      <c r="GI619" s="34"/>
      <c r="GN619" s="5"/>
      <c r="GO619" s="5"/>
      <c r="GP619" s="3"/>
      <c r="GQ619" s="34"/>
      <c r="GV619" s="5"/>
      <c r="GW619" s="5"/>
      <c r="GX619" s="3"/>
      <c r="GY619" s="34"/>
      <c r="HD619" s="5"/>
      <c r="HE619" s="5"/>
      <c r="HF619" s="3"/>
      <c r="HG619" s="34"/>
      <c r="HL619" s="5"/>
      <c r="HM619" s="5"/>
      <c r="HN619" s="3"/>
      <c r="HO619" s="34"/>
      <c r="HT619" s="5"/>
      <c r="HU619" s="5"/>
      <c r="HV619" s="3"/>
      <c r="HW619" s="34"/>
      <c r="IB619" s="5"/>
      <c r="IC619" s="5"/>
      <c r="ID619" s="3"/>
      <c r="IE619" s="34"/>
      <c r="IJ619" s="5"/>
    </row>
    <row r="620" spans="6:244" s="1" customFormat="1" ht="13.5">
      <c r="F620" s="3"/>
      <c r="G620" s="34"/>
      <c r="L620" s="5"/>
      <c r="M620" s="5"/>
      <c r="N620" s="3"/>
      <c r="O620" s="34"/>
      <c r="T620" s="5"/>
      <c r="U620" s="5"/>
      <c r="V620" s="3"/>
      <c r="W620" s="34"/>
      <c r="AB620" s="5"/>
      <c r="AC620" s="5"/>
      <c r="AD620" s="3"/>
      <c r="AE620" s="34"/>
      <c r="AJ620" s="5"/>
      <c r="AK620" s="5"/>
      <c r="AL620" s="3"/>
      <c r="AM620" s="34"/>
      <c r="AR620" s="5"/>
      <c r="AS620" s="5"/>
      <c r="AT620" s="3"/>
      <c r="AU620" s="34"/>
      <c r="AZ620" s="5"/>
      <c r="BA620" s="5"/>
      <c r="BB620" s="3"/>
      <c r="BC620" s="34"/>
      <c r="BH620" s="5"/>
      <c r="BI620" s="5"/>
      <c r="BJ620" s="3"/>
      <c r="BK620" s="34"/>
      <c r="BP620" s="5"/>
      <c r="BQ620" s="5"/>
      <c r="BR620" s="3"/>
      <c r="BS620" s="34"/>
      <c r="BX620" s="5"/>
      <c r="BY620" s="5"/>
      <c r="BZ620" s="3"/>
      <c r="CA620" s="34"/>
      <c r="CF620" s="5"/>
      <c r="CH620" s="3"/>
      <c r="CI620" s="34"/>
      <c r="CN620" s="5"/>
      <c r="CO620" s="5"/>
      <c r="CP620" s="3"/>
      <c r="CQ620" s="34"/>
      <c r="CV620" s="5"/>
      <c r="CW620" s="5"/>
      <c r="CX620" s="3"/>
      <c r="CY620" s="34"/>
      <c r="DD620" s="5"/>
      <c r="DE620" s="5"/>
      <c r="DF620" s="3"/>
      <c r="DG620" s="34"/>
      <c r="DL620" s="5"/>
      <c r="DM620" s="5"/>
      <c r="DN620" s="3"/>
      <c r="DO620" s="34"/>
      <c r="DT620" s="5"/>
      <c r="DU620" s="5"/>
      <c r="DV620" s="3"/>
      <c r="DW620" s="34"/>
      <c r="EB620" s="5"/>
      <c r="EC620" s="5"/>
      <c r="ED620" s="3"/>
      <c r="EE620" s="34"/>
      <c r="EJ620" s="5"/>
      <c r="EK620" s="5"/>
      <c r="EL620" s="3"/>
      <c r="EM620" s="34"/>
      <c r="ER620" s="5"/>
      <c r="ES620" s="5"/>
      <c r="ET620" s="3"/>
      <c r="EU620" s="34"/>
      <c r="EZ620" s="5"/>
      <c r="FA620" s="5"/>
      <c r="FB620" s="3"/>
      <c r="FC620" s="34"/>
      <c r="FH620" s="5"/>
      <c r="FJ620" s="3"/>
      <c r="FK620" s="34"/>
      <c r="FP620" s="5"/>
      <c r="FQ620" s="5"/>
      <c r="FR620" s="3"/>
      <c r="FS620" s="34"/>
      <c r="FX620" s="5"/>
      <c r="FY620" s="5"/>
      <c r="FZ620" s="3"/>
      <c r="GA620" s="34"/>
      <c r="GF620" s="5"/>
      <c r="GG620" s="5"/>
      <c r="GH620" s="3"/>
      <c r="GI620" s="34"/>
      <c r="GN620" s="5"/>
      <c r="GO620" s="5"/>
      <c r="GP620" s="3"/>
      <c r="GQ620" s="34"/>
      <c r="GV620" s="5"/>
      <c r="GW620" s="5"/>
      <c r="GX620" s="3"/>
      <c r="GY620" s="34"/>
      <c r="HD620" s="5"/>
      <c r="HE620" s="5"/>
      <c r="HF620" s="3"/>
      <c r="HG620" s="34"/>
      <c r="HL620" s="5"/>
      <c r="HM620" s="5"/>
      <c r="HN620" s="3"/>
      <c r="HO620" s="34"/>
      <c r="HT620" s="5"/>
      <c r="HU620" s="5"/>
      <c r="HV620" s="3"/>
      <c r="HW620" s="34"/>
      <c r="IB620" s="5"/>
      <c r="IC620" s="5"/>
      <c r="ID620" s="3"/>
      <c r="IE620" s="34"/>
      <c r="IJ620" s="5"/>
    </row>
    <row r="621" spans="6:244" s="1" customFormat="1" ht="13.5">
      <c r="F621" s="3"/>
      <c r="G621" s="34"/>
      <c r="L621" s="5"/>
      <c r="M621" s="5"/>
      <c r="N621" s="3"/>
      <c r="O621" s="34"/>
      <c r="T621" s="5"/>
      <c r="U621" s="5"/>
      <c r="V621" s="3"/>
      <c r="W621" s="34"/>
      <c r="AB621" s="5"/>
      <c r="AC621" s="5"/>
      <c r="AD621" s="3"/>
      <c r="AE621" s="34"/>
      <c r="AJ621" s="5"/>
      <c r="AK621" s="5"/>
      <c r="AL621" s="3"/>
      <c r="AM621" s="34"/>
      <c r="AR621" s="5"/>
      <c r="AS621" s="5"/>
      <c r="AT621" s="3"/>
      <c r="AU621" s="34"/>
      <c r="AZ621" s="5"/>
      <c r="BA621" s="5"/>
      <c r="BB621" s="3"/>
      <c r="BC621" s="34"/>
      <c r="BH621" s="5"/>
      <c r="BI621" s="5"/>
      <c r="BJ621" s="3"/>
      <c r="BK621" s="34"/>
      <c r="BP621" s="5"/>
      <c r="BQ621" s="5"/>
      <c r="BR621" s="3"/>
      <c r="BS621" s="34"/>
      <c r="BX621" s="5"/>
      <c r="BY621" s="5"/>
      <c r="BZ621" s="3"/>
      <c r="CA621" s="34"/>
      <c r="CF621" s="5"/>
      <c r="CH621" s="3"/>
      <c r="CI621" s="34"/>
      <c r="CN621" s="5"/>
      <c r="CO621" s="5"/>
      <c r="CP621" s="3"/>
      <c r="CQ621" s="34"/>
      <c r="CV621" s="5"/>
      <c r="CW621" s="5"/>
      <c r="CX621" s="3"/>
      <c r="CY621" s="34"/>
      <c r="DD621" s="5"/>
      <c r="DE621" s="5"/>
      <c r="DF621" s="3"/>
      <c r="DG621" s="34"/>
      <c r="DL621" s="5"/>
      <c r="DM621" s="5"/>
      <c r="DN621" s="3"/>
      <c r="DO621" s="34"/>
      <c r="DT621" s="5"/>
      <c r="DU621" s="5"/>
      <c r="DV621" s="3"/>
      <c r="DW621" s="34"/>
      <c r="EB621" s="5"/>
      <c r="EC621" s="5"/>
      <c r="ED621" s="3"/>
      <c r="EE621" s="34"/>
      <c r="EJ621" s="5"/>
      <c r="EK621" s="5"/>
      <c r="EL621" s="3"/>
      <c r="EM621" s="34"/>
      <c r="ER621" s="5"/>
      <c r="ES621" s="5"/>
      <c r="ET621" s="3"/>
      <c r="EU621" s="34"/>
      <c r="EZ621" s="5"/>
      <c r="FA621" s="5"/>
      <c r="FB621" s="3"/>
      <c r="FC621" s="34"/>
      <c r="FH621" s="5"/>
      <c r="FJ621" s="3"/>
      <c r="FK621" s="34"/>
      <c r="FP621" s="5"/>
      <c r="FQ621" s="5"/>
      <c r="FR621" s="3"/>
      <c r="FS621" s="34"/>
      <c r="FX621" s="5"/>
      <c r="FY621" s="5"/>
      <c r="FZ621" s="3"/>
      <c r="GA621" s="34"/>
      <c r="GF621" s="5"/>
      <c r="GG621" s="5"/>
      <c r="GH621" s="3"/>
      <c r="GI621" s="34"/>
      <c r="GN621" s="5"/>
      <c r="GO621" s="5"/>
      <c r="GP621" s="3"/>
      <c r="GQ621" s="34"/>
      <c r="GV621" s="5"/>
      <c r="GW621" s="5"/>
      <c r="GX621" s="3"/>
      <c r="GY621" s="34"/>
      <c r="HD621" s="5"/>
      <c r="HE621" s="5"/>
      <c r="HF621" s="3"/>
      <c r="HG621" s="34"/>
      <c r="HL621" s="5"/>
      <c r="HM621" s="5"/>
      <c r="HN621" s="3"/>
      <c r="HO621" s="34"/>
      <c r="HT621" s="5"/>
      <c r="HU621" s="5"/>
      <c r="HV621" s="3"/>
      <c r="HW621" s="34"/>
      <c r="IB621" s="5"/>
      <c r="IC621" s="5"/>
      <c r="ID621" s="3"/>
      <c r="IE621" s="34"/>
      <c r="IJ621" s="5"/>
    </row>
    <row r="622" spans="6:244" s="1" customFormat="1" ht="13.5">
      <c r="F622" s="3"/>
      <c r="G622" s="34"/>
      <c r="L622" s="5"/>
      <c r="M622" s="5"/>
      <c r="N622" s="3"/>
      <c r="O622" s="34"/>
      <c r="T622" s="5"/>
      <c r="U622" s="5"/>
      <c r="V622" s="3"/>
      <c r="W622" s="34"/>
      <c r="AB622" s="5"/>
      <c r="AC622" s="5"/>
      <c r="AD622" s="3"/>
      <c r="AE622" s="34"/>
      <c r="AJ622" s="5"/>
      <c r="AK622" s="5"/>
      <c r="AL622" s="3"/>
      <c r="AM622" s="34"/>
      <c r="AR622" s="5"/>
      <c r="AS622" s="5"/>
      <c r="AT622" s="3"/>
      <c r="AU622" s="34"/>
      <c r="AZ622" s="5"/>
      <c r="BA622" s="5"/>
      <c r="BB622" s="3"/>
      <c r="BC622" s="34"/>
      <c r="BH622" s="5"/>
      <c r="BI622" s="5"/>
      <c r="BJ622" s="3"/>
      <c r="BK622" s="34"/>
      <c r="BP622" s="5"/>
      <c r="BQ622" s="5"/>
      <c r="BR622" s="3"/>
      <c r="BS622" s="34"/>
      <c r="BX622" s="5"/>
      <c r="BY622" s="5"/>
      <c r="BZ622" s="3"/>
      <c r="CA622" s="34"/>
      <c r="CF622" s="5"/>
      <c r="CH622" s="3"/>
      <c r="CI622" s="34"/>
      <c r="CN622" s="5"/>
      <c r="CO622" s="5"/>
      <c r="CP622" s="3"/>
      <c r="CQ622" s="34"/>
      <c r="CV622" s="5"/>
      <c r="CW622" s="5"/>
      <c r="CX622" s="3"/>
      <c r="CY622" s="34"/>
      <c r="DD622" s="5"/>
      <c r="DE622" s="5"/>
      <c r="DF622" s="3"/>
      <c r="DG622" s="34"/>
      <c r="DL622" s="5"/>
      <c r="DM622" s="5"/>
      <c r="DN622" s="3"/>
      <c r="DO622" s="34"/>
      <c r="DT622" s="5"/>
      <c r="DU622" s="5"/>
      <c r="DV622" s="3"/>
      <c r="DW622" s="34"/>
      <c r="EB622" s="5"/>
      <c r="EC622" s="5"/>
      <c r="ED622" s="3"/>
      <c r="EE622" s="34"/>
      <c r="EJ622" s="5"/>
      <c r="EK622" s="5"/>
      <c r="EL622" s="3"/>
      <c r="EM622" s="34"/>
      <c r="ER622" s="5"/>
      <c r="ES622" s="5"/>
      <c r="ET622" s="3"/>
      <c r="EU622" s="34"/>
      <c r="EZ622" s="5"/>
      <c r="FA622" s="5"/>
      <c r="FB622" s="3"/>
      <c r="FC622" s="34"/>
      <c r="FH622" s="5"/>
      <c r="FJ622" s="3"/>
      <c r="FK622" s="34"/>
      <c r="FP622" s="5"/>
      <c r="FQ622" s="5"/>
      <c r="FR622" s="3"/>
      <c r="FS622" s="34"/>
      <c r="FX622" s="5"/>
      <c r="FY622" s="5"/>
      <c r="FZ622" s="3"/>
      <c r="GA622" s="34"/>
      <c r="GF622" s="5"/>
      <c r="GG622" s="5"/>
      <c r="GH622" s="3"/>
      <c r="GI622" s="34"/>
      <c r="GN622" s="5"/>
      <c r="GO622" s="5"/>
      <c r="GP622" s="3"/>
      <c r="GQ622" s="34"/>
      <c r="GV622" s="5"/>
      <c r="GW622" s="5"/>
      <c r="GX622" s="3"/>
      <c r="GY622" s="34"/>
      <c r="HD622" s="5"/>
      <c r="HE622" s="5"/>
      <c r="HF622" s="3"/>
      <c r="HG622" s="34"/>
      <c r="HL622" s="5"/>
      <c r="HM622" s="5"/>
      <c r="HN622" s="3"/>
      <c r="HO622" s="34"/>
      <c r="HT622" s="5"/>
      <c r="HU622" s="5"/>
      <c r="HV622" s="3"/>
      <c r="HW622" s="34"/>
      <c r="IB622" s="5"/>
      <c r="IC622" s="5"/>
      <c r="ID622" s="3"/>
      <c r="IE622" s="34"/>
      <c r="IJ622" s="5"/>
    </row>
    <row r="623" spans="6:244" s="1" customFormat="1" ht="13.5">
      <c r="F623" s="3"/>
      <c r="G623" s="34"/>
      <c r="L623" s="5"/>
      <c r="M623" s="5"/>
      <c r="N623" s="3"/>
      <c r="O623" s="34"/>
      <c r="T623" s="5"/>
      <c r="U623" s="5"/>
      <c r="V623" s="3"/>
      <c r="W623" s="34"/>
      <c r="AB623" s="5"/>
      <c r="AC623" s="5"/>
      <c r="AD623" s="3"/>
      <c r="AE623" s="34"/>
      <c r="AJ623" s="5"/>
      <c r="AK623" s="5"/>
      <c r="AL623" s="3"/>
      <c r="AM623" s="34"/>
      <c r="AR623" s="5"/>
      <c r="AS623" s="5"/>
      <c r="AT623" s="3"/>
      <c r="AU623" s="34"/>
      <c r="AZ623" s="5"/>
      <c r="BA623" s="5"/>
      <c r="BB623" s="3"/>
      <c r="BC623" s="34"/>
      <c r="BH623" s="5"/>
      <c r="BI623" s="5"/>
      <c r="BJ623" s="3"/>
      <c r="BK623" s="34"/>
      <c r="BP623" s="5"/>
      <c r="BQ623" s="5"/>
      <c r="BR623" s="3"/>
      <c r="BS623" s="34"/>
      <c r="BX623" s="5"/>
      <c r="BY623" s="5"/>
      <c r="BZ623" s="3"/>
      <c r="CA623" s="34"/>
      <c r="CF623" s="5"/>
      <c r="CH623" s="3"/>
      <c r="CI623" s="34"/>
      <c r="CN623" s="5"/>
      <c r="CO623" s="5"/>
      <c r="CP623" s="3"/>
      <c r="CQ623" s="34"/>
      <c r="CV623" s="5"/>
      <c r="CW623" s="5"/>
      <c r="CX623" s="3"/>
      <c r="CY623" s="34"/>
      <c r="DD623" s="5"/>
      <c r="DE623" s="5"/>
      <c r="DF623" s="3"/>
      <c r="DG623" s="34"/>
      <c r="DL623" s="5"/>
      <c r="DM623" s="5"/>
      <c r="DN623" s="3"/>
      <c r="DO623" s="34"/>
      <c r="DT623" s="5"/>
      <c r="DU623" s="5"/>
      <c r="DV623" s="3"/>
      <c r="DW623" s="34"/>
      <c r="EB623" s="5"/>
      <c r="EC623" s="5"/>
      <c r="ED623" s="3"/>
      <c r="EE623" s="34"/>
      <c r="EJ623" s="5"/>
      <c r="EK623" s="5"/>
      <c r="EL623" s="3"/>
      <c r="EM623" s="34"/>
      <c r="ER623" s="5"/>
      <c r="ES623" s="5"/>
      <c r="ET623" s="3"/>
      <c r="EU623" s="34"/>
      <c r="EZ623" s="5"/>
      <c r="FA623" s="5"/>
      <c r="FB623" s="3"/>
      <c r="FC623" s="34"/>
      <c r="FH623" s="5"/>
      <c r="FJ623" s="3"/>
      <c r="FK623" s="34"/>
      <c r="FP623" s="5"/>
      <c r="FQ623" s="5"/>
      <c r="FR623" s="3"/>
      <c r="FS623" s="34"/>
      <c r="FX623" s="5"/>
      <c r="FY623" s="5"/>
      <c r="FZ623" s="3"/>
      <c r="GA623" s="34"/>
      <c r="GF623" s="5"/>
      <c r="GG623" s="5"/>
      <c r="GH623" s="3"/>
      <c r="GI623" s="34"/>
      <c r="GN623" s="5"/>
      <c r="GO623" s="5"/>
      <c r="GP623" s="3"/>
      <c r="GQ623" s="34"/>
      <c r="GV623" s="5"/>
      <c r="GW623" s="5"/>
      <c r="GX623" s="3"/>
      <c r="GY623" s="34"/>
      <c r="HD623" s="5"/>
      <c r="HE623" s="5"/>
      <c r="HF623" s="3"/>
      <c r="HG623" s="34"/>
      <c r="HL623" s="5"/>
      <c r="HM623" s="5"/>
      <c r="HN623" s="3"/>
      <c r="HO623" s="34"/>
      <c r="HT623" s="5"/>
      <c r="HU623" s="5"/>
      <c r="HV623" s="3"/>
      <c r="HW623" s="34"/>
      <c r="IB623" s="5"/>
      <c r="IC623" s="5"/>
      <c r="ID623" s="3"/>
      <c r="IE623" s="34"/>
      <c r="IJ623" s="5"/>
    </row>
    <row r="624" spans="6:244" s="1" customFormat="1" ht="13.5">
      <c r="F624" s="3"/>
      <c r="G624" s="34"/>
      <c r="L624" s="5"/>
      <c r="M624" s="5"/>
      <c r="N624" s="3"/>
      <c r="O624" s="34"/>
      <c r="T624" s="5"/>
      <c r="U624" s="5"/>
      <c r="V624" s="3"/>
      <c r="W624" s="34"/>
      <c r="AB624" s="5"/>
      <c r="AC624" s="5"/>
      <c r="AD624" s="3"/>
      <c r="AE624" s="34"/>
      <c r="AJ624" s="5"/>
      <c r="AK624" s="5"/>
      <c r="AL624" s="3"/>
      <c r="AM624" s="34"/>
      <c r="AR624" s="5"/>
      <c r="AS624" s="5"/>
      <c r="AT624" s="3"/>
      <c r="AU624" s="34"/>
      <c r="AZ624" s="5"/>
      <c r="BA624" s="5"/>
      <c r="BB624" s="3"/>
      <c r="BC624" s="34"/>
      <c r="BH624" s="5"/>
      <c r="BI624" s="5"/>
      <c r="BJ624" s="3"/>
      <c r="BK624" s="34"/>
      <c r="BP624" s="5"/>
      <c r="BQ624" s="5"/>
      <c r="BR624" s="3"/>
      <c r="BS624" s="34"/>
      <c r="BX624" s="5"/>
      <c r="BY624" s="5"/>
      <c r="BZ624" s="3"/>
      <c r="CA624" s="34"/>
      <c r="CF624" s="5"/>
      <c r="CH624" s="3"/>
      <c r="CI624" s="34"/>
      <c r="CN624" s="5"/>
      <c r="CO624" s="5"/>
      <c r="CP624" s="3"/>
      <c r="CQ624" s="34"/>
      <c r="CV624" s="5"/>
      <c r="CW624" s="5"/>
      <c r="CX624" s="3"/>
      <c r="CY624" s="34"/>
      <c r="DD624" s="5"/>
      <c r="DE624" s="5"/>
      <c r="DF624" s="3"/>
      <c r="DG624" s="34"/>
      <c r="DL624" s="5"/>
      <c r="DM624" s="5"/>
      <c r="DN624" s="3"/>
      <c r="DO624" s="34"/>
      <c r="DT624" s="5"/>
      <c r="DU624" s="5"/>
      <c r="DV624" s="3"/>
      <c r="DW624" s="34"/>
      <c r="EB624" s="5"/>
      <c r="EC624" s="5"/>
      <c r="ED624" s="3"/>
      <c r="EE624" s="34"/>
      <c r="EJ624" s="5"/>
      <c r="EK624" s="5"/>
      <c r="EL624" s="3"/>
      <c r="EM624" s="34"/>
      <c r="ER624" s="5"/>
      <c r="ES624" s="5"/>
      <c r="ET624" s="3"/>
      <c r="EU624" s="34"/>
      <c r="EZ624" s="5"/>
      <c r="FA624" s="5"/>
      <c r="FB624" s="3"/>
      <c r="FC624" s="34"/>
      <c r="FH624" s="5"/>
      <c r="FJ624" s="3"/>
      <c r="FK624" s="34"/>
      <c r="FP624" s="5"/>
      <c r="FQ624" s="5"/>
      <c r="FR624" s="3"/>
      <c r="FS624" s="34"/>
      <c r="FX624" s="5"/>
      <c r="FY624" s="5"/>
      <c r="FZ624" s="3"/>
      <c r="GA624" s="34"/>
      <c r="GF624" s="5"/>
      <c r="GG624" s="5"/>
      <c r="GH624" s="3"/>
      <c r="GI624" s="34"/>
      <c r="GN624" s="5"/>
      <c r="GO624" s="5"/>
      <c r="GP624" s="3"/>
      <c r="GQ624" s="34"/>
      <c r="GV624" s="5"/>
      <c r="GW624" s="5"/>
      <c r="GX624" s="3"/>
      <c r="GY624" s="34"/>
      <c r="HD624" s="5"/>
      <c r="HE624" s="5"/>
      <c r="HF624" s="3"/>
      <c r="HG624" s="34"/>
      <c r="HL624" s="5"/>
      <c r="HM624" s="5"/>
      <c r="HN624" s="3"/>
      <c r="HO624" s="34"/>
      <c r="HT624" s="5"/>
      <c r="HU624" s="5"/>
      <c r="HV624" s="3"/>
      <c r="HW624" s="34"/>
      <c r="IB624" s="5"/>
      <c r="IC624" s="5"/>
      <c r="ID624" s="3"/>
      <c r="IE624" s="34"/>
      <c r="IJ624" s="5"/>
    </row>
    <row r="625" spans="6:244" s="1" customFormat="1" ht="13.5">
      <c r="F625" s="3"/>
      <c r="G625" s="34"/>
      <c r="L625" s="5"/>
      <c r="M625" s="5"/>
      <c r="N625" s="3"/>
      <c r="O625" s="34"/>
      <c r="T625" s="5"/>
      <c r="U625" s="5"/>
      <c r="V625" s="3"/>
      <c r="W625" s="34"/>
      <c r="AB625" s="5"/>
      <c r="AC625" s="5"/>
      <c r="AD625" s="3"/>
      <c r="AE625" s="34"/>
      <c r="AJ625" s="5"/>
      <c r="AK625" s="5"/>
      <c r="AL625" s="3"/>
      <c r="AM625" s="34"/>
      <c r="AR625" s="5"/>
      <c r="AS625" s="5"/>
      <c r="AT625" s="3"/>
      <c r="AU625" s="34"/>
      <c r="AZ625" s="5"/>
      <c r="BA625" s="5"/>
      <c r="BB625" s="3"/>
      <c r="BC625" s="34"/>
      <c r="BH625" s="5"/>
      <c r="BI625" s="5"/>
      <c r="BJ625" s="3"/>
      <c r="BK625" s="34"/>
      <c r="BP625" s="5"/>
      <c r="BQ625" s="5"/>
      <c r="BR625" s="3"/>
      <c r="BS625" s="34"/>
      <c r="BX625" s="5"/>
      <c r="BY625" s="5"/>
      <c r="BZ625" s="3"/>
      <c r="CA625" s="34"/>
      <c r="CF625" s="5"/>
      <c r="CH625" s="3"/>
      <c r="CI625" s="34"/>
      <c r="CN625" s="5"/>
      <c r="CO625" s="5"/>
      <c r="CP625" s="3"/>
      <c r="CQ625" s="34"/>
      <c r="CV625" s="5"/>
      <c r="CW625" s="5"/>
      <c r="CX625" s="3"/>
      <c r="CY625" s="34"/>
      <c r="DD625" s="5"/>
      <c r="DE625" s="5"/>
      <c r="DF625" s="3"/>
      <c r="DG625" s="34"/>
      <c r="DL625" s="5"/>
      <c r="DM625" s="5"/>
      <c r="DN625" s="3"/>
      <c r="DO625" s="34"/>
      <c r="DT625" s="5"/>
      <c r="DU625" s="5"/>
      <c r="DV625" s="3"/>
      <c r="DW625" s="34"/>
      <c r="EB625" s="5"/>
      <c r="EC625" s="5"/>
      <c r="ED625" s="3"/>
      <c r="EE625" s="34"/>
      <c r="EJ625" s="5"/>
      <c r="EK625" s="5"/>
      <c r="EL625" s="3"/>
      <c r="EM625" s="34"/>
      <c r="ER625" s="5"/>
      <c r="ES625" s="5"/>
      <c r="ET625" s="3"/>
      <c r="EU625" s="34"/>
      <c r="EZ625" s="5"/>
      <c r="FA625" s="5"/>
      <c r="FB625" s="3"/>
      <c r="FC625" s="34"/>
      <c r="FH625" s="5"/>
      <c r="FJ625" s="3"/>
      <c r="FK625" s="34"/>
      <c r="FP625" s="5"/>
      <c r="FQ625" s="5"/>
      <c r="FR625" s="3"/>
      <c r="FS625" s="34"/>
      <c r="FX625" s="5"/>
      <c r="FY625" s="5"/>
      <c r="FZ625" s="3"/>
      <c r="GA625" s="34"/>
      <c r="GF625" s="5"/>
      <c r="GG625" s="5"/>
      <c r="GH625" s="3"/>
      <c r="GI625" s="34"/>
      <c r="GN625" s="5"/>
      <c r="GO625" s="5"/>
      <c r="GP625" s="3"/>
      <c r="GQ625" s="34"/>
      <c r="GV625" s="5"/>
      <c r="GW625" s="5"/>
      <c r="GX625" s="3"/>
      <c r="GY625" s="34"/>
      <c r="HD625" s="5"/>
      <c r="HE625" s="5"/>
      <c r="HF625" s="3"/>
      <c r="HG625" s="34"/>
      <c r="HL625" s="5"/>
      <c r="HM625" s="5"/>
      <c r="HN625" s="3"/>
      <c r="HO625" s="34"/>
      <c r="HT625" s="5"/>
      <c r="HU625" s="5"/>
      <c r="HV625" s="3"/>
      <c r="HW625" s="34"/>
      <c r="IB625" s="5"/>
      <c r="IC625" s="5"/>
      <c r="ID625" s="3"/>
      <c r="IE625" s="34"/>
      <c r="IJ625" s="5"/>
    </row>
    <row r="626" spans="6:244" s="1" customFormat="1" ht="13.5">
      <c r="F626" s="3"/>
      <c r="G626" s="34"/>
      <c r="L626" s="5"/>
      <c r="M626" s="5"/>
      <c r="N626" s="3"/>
      <c r="O626" s="34"/>
      <c r="T626" s="5"/>
      <c r="U626" s="5"/>
      <c r="V626" s="3"/>
      <c r="W626" s="34"/>
      <c r="AB626" s="5"/>
      <c r="AC626" s="5"/>
      <c r="AD626" s="3"/>
      <c r="AE626" s="34"/>
      <c r="AJ626" s="5"/>
      <c r="AK626" s="5"/>
      <c r="AL626" s="3"/>
      <c r="AM626" s="34"/>
      <c r="AR626" s="5"/>
      <c r="AS626" s="5"/>
      <c r="AT626" s="3"/>
      <c r="AU626" s="34"/>
      <c r="AZ626" s="5"/>
      <c r="BA626" s="5"/>
      <c r="BB626" s="3"/>
      <c r="BC626" s="34"/>
      <c r="BH626" s="5"/>
      <c r="BI626" s="5"/>
      <c r="BJ626" s="3"/>
      <c r="BK626" s="34"/>
      <c r="BP626" s="5"/>
      <c r="BQ626" s="5"/>
      <c r="BR626" s="3"/>
      <c r="BS626" s="34"/>
      <c r="BX626" s="5"/>
      <c r="BY626" s="5"/>
      <c r="BZ626" s="3"/>
      <c r="CA626" s="34"/>
      <c r="CF626" s="5"/>
      <c r="CH626" s="3"/>
      <c r="CI626" s="34"/>
      <c r="CN626" s="5"/>
      <c r="CO626" s="5"/>
      <c r="CP626" s="3"/>
      <c r="CQ626" s="34"/>
      <c r="CV626" s="5"/>
      <c r="CW626" s="5"/>
      <c r="CX626" s="3"/>
      <c r="CY626" s="34"/>
      <c r="DD626" s="5"/>
      <c r="DE626" s="5"/>
      <c r="DF626" s="3"/>
      <c r="DG626" s="34"/>
      <c r="DL626" s="5"/>
      <c r="DM626" s="5"/>
      <c r="DN626" s="3"/>
      <c r="DO626" s="34"/>
      <c r="DT626" s="5"/>
      <c r="DU626" s="5"/>
      <c r="DV626" s="3"/>
      <c r="DW626" s="34"/>
      <c r="EB626" s="5"/>
      <c r="EC626" s="5"/>
      <c r="ED626" s="3"/>
      <c r="EE626" s="34"/>
      <c r="EJ626" s="5"/>
      <c r="EK626" s="5"/>
      <c r="EL626" s="3"/>
      <c r="EM626" s="34"/>
      <c r="ER626" s="5"/>
      <c r="ES626" s="5"/>
      <c r="ET626" s="3"/>
      <c r="EU626" s="34"/>
      <c r="EZ626" s="5"/>
      <c r="FA626" s="5"/>
      <c r="FB626" s="3"/>
      <c r="FC626" s="34"/>
      <c r="FH626" s="5"/>
      <c r="FJ626" s="3"/>
      <c r="FK626" s="34"/>
      <c r="FP626" s="5"/>
      <c r="FQ626" s="5"/>
      <c r="FR626" s="3"/>
      <c r="FS626" s="34"/>
      <c r="FX626" s="5"/>
      <c r="FY626" s="5"/>
      <c r="FZ626" s="3"/>
      <c r="GA626" s="34"/>
      <c r="GF626" s="5"/>
      <c r="GG626" s="5"/>
      <c r="GH626" s="3"/>
      <c r="GI626" s="34"/>
      <c r="GN626" s="5"/>
      <c r="GO626" s="5"/>
      <c r="GP626" s="3"/>
      <c r="GQ626" s="34"/>
      <c r="GV626" s="5"/>
      <c r="GW626" s="5"/>
      <c r="GX626" s="3"/>
      <c r="GY626" s="34"/>
      <c r="HD626" s="5"/>
      <c r="HE626" s="5"/>
      <c r="HF626" s="3"/>
      <c r="HG626" s="34"/>
      <c r="HL626" s="5"/>
      <c r="HM626" s="5"/>
      <c r="HN626" s="3"/>
      <c r="HO626" s="34"/>
      <c r="HT626" s="5"/>
      <c r="HU626" s="5"/>
      <c r="HV626" s="3"/>
      <c r="HW626" s="34"/>
      <c r="IB626" s="5"/>
      <c r="IC626" s="5"/>
      <c r="ID626" s="3"/>
      <c r="IE626" s="34"/>
      <c r="IJ626" s="5"/>
    </row>
    <row r="627" spans="6:244" s="1" customFormat="1" ht="13.5">
      <c r="F627" s="3"/>
      <c r="G627" s="34"/>
      <c r="L627" s="5"/>
      <c r="M627" s="5"/>
      <c r="N627" s="3"/>
      <c r="O627" s="34"/>
      <c r="T627" s="5"/>
      <c r="U627" s="5"/>
      <c r="V627" s="3"/>
      <c r="W627" s="34"/>
      <c r="AB627" s="5"/>
      <c r="AC627" s="5"/>
      <c r="AD627" s="3"/>
      <c r="AE627" s="34"/>
      <c r="AJ627" s="5"/>
      <c r="AK627" s="5"/>
      <c r="AL627" s="3"/>
      <c r="AM627" s="34"/>
      <c r="AR627" s="5"/>
      <c r="AS627" s="5"/>
      <c r="AT627" s="3"/>
      <c r="AU627" s="34"/>
      <c r="AZ627" s="5"/>
      <c r="BA627" s="5"/>
      <c r="BB627" s="3"/>
      <c r="BC627" s="34"/>
      <c r="BH627" s="5"/>
      <c r="BI627" s="5"/>
      <c r="BJ627" s="3"/>
      <c r="BK627" s="34"/>
      <c r="BP627" s="5"/>
      <c r="BQ627" s="5"/>
      <c r="BR627" s="3"/>
      <c r="BS627" s="34"/>
      <c r="BX627" s="5"/>
      <c r="BY627" s="5"/>
      <c r="BZ627" s="3"/>
      <c r="CA627" s="34"/>
      <c r="CF627" s="5"/>
      <c r="CH627" s="3"/>
      <c r="CI627" s="34"/>
      <c r="CN627" s="5"/>
      <c r="CO627" s="5"/>
      <c r="CP627" s="3"/>
      <c r="CQ627" s="34"/>
      <c r="CV627" s="5"/>
      <c r="CW627" s="5"/>
      <c r="CX627" s="3"/>
      <c r="CY627" s="34"/>
      <c r="DD627" s="5"/>
      <c r="DE627" s="5"/>
      <c r="DF627" s="3"/>
      <c r="DG627" s="34"/>
      <c r="DL627" s="5"/>
      <c r="DM627" s="5"/>
      <c r="DN627" s="3"/>
      <c r="DO627" s="34"/>
      <c r="DT627" s="5"/>
      <c r="DU627" s="5"/>
      <c r="DV627" s="3"/>
      <c r="DW627" s="34"/>
      <c r="EB627" s="5"/>
      <c r="EC627" s="5"/>
      <c r="ED627" s="3"/>
      <c r="EE627" s="34"/>
      <c r="EJ627" s="5"/>
      <c r="EK627" s="5"/>
      <c r="EL627" s="3"/>
      <c r="EM627" s="34"/>
      <c r="ER627" s="5"/>
      <c r="ES627" s="5"/>
      <c r="ET627" s="3"/>
      <c r="EU627" s="34"/>
      <c r="EZ627" s="5"/>
      <c r="FA627" s="5"/>
      <c r="FB627" s="3"/>
      <c r="FC627" s="34"/>
      <c r="FH627" s="5"/>
      <c r="FJ627" s="3"/>
      <c r="FK627" s="34"/>
      <c r="FP627" s="5"/>
      <c r="FQ627" s="5"/>
      <c r="FR627" s="3"/>
      <c r="FS627" s="34"/>
      <c r="FX627" s="5"/>
      <c r="FY627" s="5"/>
      <c r="FZ627" s="3"/>
      <c r="GA627" s="34"/>
      <c r="GF627" s="5"/>
      <c r="GG627" s="5"/>
      <c r="GH627" s="3"/>
      <c r="GI627" s="34"/>
      <c r="GN627" s="5"/>
      <c r="GO627" s="5"/>
      <c r="GP627" s="3"/>
      <c r="GQ627" s="34"/>
      <c r="GV627" s="5"/>
      <c r="GW627" s="5"/>
      <c r="GX627" s="3"/>
      <c r="GY627" s="34"/>
      <c r="HD627" s="5"/>
      <c r="HE627" s="5"/>
      <c r="HF627" s="3"/>
      <c r="HG627" s="34"/>
      <c r="HL627" s="5"/>
      <c r="HM627" s="5"/>
      <c r="HN627" s="3"/>
      <c r="HO627" s="34"/>
      <c r="HT627" s="5"/>
      <c r="HU627" s="5"/>
      <c r="HV627" s="3"/>
      <c r="HW627" s="34"/>
      <c r="IB627" s="5"/>
      <c r="IC627" s="5"/>
      <c r="ID627" s="3"/>
      <c r="IE627" s="34"/>
      <c r="IJ627" s="5"/>
    </row>
    <row r="628" spans="6:244" s="1" customFormat="1" ht="13.5">
      <c r="F628" s="3"/>
      <c r="G628" s="34"/>
      <c r="L628" s="5"/>
      <c r="M628" s="5"/>
      <c r="N628" s="3"/>
      <c r="O628" s="34"/>
      <c r="T628" s="5"/>
      <c r="U628" s="5"/>
      <c r="V628" s="3"/>
      <c r="W628" s="34"/>
      <c r="AB628" s="5"/>
      <c r="AC628" s="5"/>
      <c r="AD628" s="3"/>
      <c r="AE628" s="34"/>
      <c r="AJ628" s="5"/>
      <c r="AK628" s="5"/>
      <c r="AL628" s="3"/>
      <c r="AM628" s="34"/>
      <c r="AR628" s="5"/>
      <c r="AS628" s="5"/>
      <c r="AT628" s="3"/>
      <c r="AU628" s="34"/>
      <c r="AZ628" s="5"/>
      <c r="BA628" s="5"/>
      <c r="BB628" s="3"/>
      <c r="BC628" s="34"/>
      <c r="BH628" s="5"/>
      <c r="BI628" s="5"/>
      <c r="BJ628" s="3"/>
      <c r="BK628" s="34"/>
      <c r="BP628" s="5"/>
      <c r="BQ628" s="5"/>
      <c r="BR628" s="3"/>
      <c r="BS628" s="34"/>
      <c r="BX628" s="5"/>
      <c r="BY628" s="5"/>
      <c r="BZ628" s="3"/>
      <c r="CA628" s="34"/>
      <c r="CF628" s="5"/>
      <c r="CH628" s="3"/>
      <c r="CI628" s="34"/>
      <c r="CN628" s="5"/>
      <c r="CO628" s="5"/>
      <c r="CP628" s="3"/>
      <c r="CQ628" s="34"/>
      <c r="CV628" s="5"/>
      <c r="CW628" s="5"/>
      <c r="CX628" s="3"/>
      <c r="CY628" s="34"/>
      <c r="DD628" s="5"/>
      <c r="DE628" s="5"/>
      <c r="DF628" s="3"/>
      <c r="DG628" s="34"/>
      <c r="DL628" s="5"/>
      <c r="DM628" s="5"/>
      <c r="DN628" s="3"/>
      <c r="DO628" s="34"/>
      <c r="DT628" s="5"/>
      <c r="DU628" s="5"/>
      <c r="DV628" s="3"/>
      <c r="DW628" s="34"/>
      <c r="EB628" s="5"/>
      <c r="EC628" s="5"/>
      <c r="ED628" s="3"/>
      <c r="EE628" s="34"/>
      <c r="EJ628" s="5"/>
      <c r="EK628" s="5"/>
      <c r="EL628" s="3"/>
      <c r="EM628" s="34"/>
      <c r="ER628" s="5"/>
      <c r="ES628" s="5"/>
      <c r="ET628" s="3"/>
      <c r="EU628" s="34"/>
      <c r="EZ628" s="5"/>
      <c r="FA628" s="5"/>
      <c r="FB628" s="3"/>
      <c r="FC628" s="34"/>
      <c r="FH628" s="5"/>
      <c r="FJ628" s="3"/>
      <c r="FK628" s="34"/>
      <c r="FP628" s="5"/>
      <c r="FQ628" s="5"/>
      <c r="FR628" s="3"/>
      <c r="FS628" s="34"/>
      <c r="FX628" s="5"/>
      <c r="FY628" s="5"/>
      <c r="FZ628" s="3"/>
      <c r="GA628" s="34"/>
      <c r="GF628" s="5"/>
      <c r="GG628" s="5"/>
      <c r="GH628" s="3"/>
      <c r="GI628" s="34"/>
      <c r="GN628" s="5"/>
      <c r="GO628" s="5"/>
      <c r="GP628" s="3"/>
      <c r="GQ628" s="34"/>
      <c r="GV628" s="5"/>
      <c r="GW628" s="5"/>
      <c r="GX628" s="3"/>
      <c r="GY628" s="34"/>
      <c r="HD628" s="5"/>
      <c r="HE628" s="5"/>
      <c r="HF628" s="3"/>
      <c r="HG628" s="34"/>
      <c r="HL628" s="5"/>
      <c r="HM628" s="5"/>
      <c r="HN628" s="3"/>
      <c r="HO628" s="34"/>
      <c r="HT628" s="5"/>
      <c r="HU628" s="5"/>
      <c r="HV628" s="3"/>
      <c r="HW628" s="34"/>
      <c r="IB628" s="5"/>
      <c r="IC628" s="5"/>
      <c r="ID628" s="3"/>
      <c r="IE628" s="34"/>
      <c r="IJ628" s="5"/>
    </row>
    <row r="629" spans="6:244" s="1" customFormat="1" ht="13.5">
      <c r="F629" s="3"/>
      <c r="G629" s="34"/>
      <c r="L629" s="5"/>
      <c r="M629" s="5"/>
      <c r="N629" s="3"/>
      <c r="O629" s="34"/>
      <c r="T629" s="5"/>
      <c r="U629" s="5"/>
      <c r="V629" s="3"/>
      <c r="W629" s="34"/>
      <c r="AB629" s="5"/>
      <c r="AC629" s="5"/>
      <c r="AD629" s="3"/>
      <c r="AE629" s="34"/>
      <c r="AJ629" s="5"/>
      <c r="AK629" s="5"/>
      <c r="AL629" s="3"/>
      <c r="AM629" s="34"/>
      <c r="AR629" s="5"/>
      <c r="AS629" s="5"/>
      <c r="AT629" s="3"/>
      <c r="AU629" s="34"/>
      <c r="AZ629" s="5"/>
      <c r="BA629" s="5"/>
      <c r="BB629" s="3"/>
      <c r="BC629" s="34"/>
      <c r="BH629" s="5"/>
      <c r="BI629" s="5"/>
      <c r="BJ629" s="3"/>
      <c r="BK629" s="34"/>
      <c r="BP629" s="5"/>
      <c r="BQ629" s="5"/>
      <c r="BR629" s="3"/>
      <c r="BS629" s="34"/>
      <c r="BX629" s="5"/>
      <c r="BY629" s="5"/>
      <c r="BZ629" s="3"/>
      <c r="CA629" s="34"/>
      <c r="CF629" s="5"/>
      <c r="CH629" s="3"/>
      <c r="CI629" s="34"/>
      <c r="CN629" s="5"/>
      <c r="CO629" s="5"/>
      <c r="CP629" s="3"/>
      <c r="CQ629" s="34"/>
      <c r="CV629" s="5"/>
      <c r="CW629" s="5"/>
      <c r="CX629" s="3"/>
      <c r="CY629" s="34"/>
      <c r="DD629" s="5"/>
      <c r="DE629" s="5"/>
      <c r="DF629" s="3"/>
      <c r="DG629" s="34"/>
      <c r="DL629" s="5"/>
      <c r="DM629" s="5"/>
      <c r="DN629" s="3"/>
      <c r="DO629" s="34"/>
      <c r="DT629" s="5"/>
      <c r="DU629" s="5"/>
      <c r="DV629" s="3"/>
      <c r="DW629" s="34"/>
      <c r="EB629" s="5"/>
      <c r="EC629" s="5"/>
      <c r="ED629" s="3"/>
      <c r="EE629" s="34"/>
      <c r="EJ629" s="5"/>
      <c r="EK629" s="5"/>
      <c r="EL629" s="3"/>
      <c r="EM629" s="34"/>
      <c r="ER629" s="5"/>
      <c r="ES629" s="5"/>
      <c r="ET629" s="3"/>
      <c r="EU629" s="34"/>
      <c r="EZ629" s="5"/>
      <c r="FA629" s="5"/>
      <c r="FB629" s="3"/>
      <c r="FC629" s="34"/>
      <c r="FH629" s="5"/>
      <c r="FJ629" s="3"/>
      <c r="FK629" s="34"/>
      <c r="FP629" s="5"/>
      <c r="FQ629" s="5"/>
      <c r="FR629" s="3"/>
      <c r="FS629" s="34"/>
      <c r="FX629" s="5"/>
      <c r="FY629" s="5"/>
      <c r="FZ629" s="3"/>
      <c r="GA629" s="34"/>
      <c r="GF629" s="5"/>
      <c r="GG629" s="5"/>
      <c r="GH629" s="3"/>
      <c r="GI629" s="34"/>
      <c r="GN629" s="5"/>
      <c r="GO629" s="5"/>
      <c r="GP629" s="3"/>
      <c r="GQ629" s="34"/>
      <c r="GV629" s="5"/>
      <c r="GW629" s="5"/>
      <c r="GX629" s="3"/>
      <c r="GY629" s="34"/>
      <c r="HD629" s="5"/>
      <c r="HE629" s="5"/>
      <c r="HF629" s="3"/>
      <c r="HG629" s="34"/>
      <c r="HL629" s="5"/>
      <c r="HM629" s="5"/>
      <c r="HN629" s="3"/>
      <c r="HO629" s="34"/>
      <c r="HT629" s="5"/>
      <c r="HU629" s="5"/>
      <c r="HV629" s="3"/>
      <c r="HW629" s="34"/>
      <c r="IB629" s="5"/>
      <c r="IC629" s="5"/>
      <c r="ID629" s="3"/>
      <c r="IE629" s="34"/>
      <c r="IJ629" s="5"/>
    </row>
    <row r="630" spans="6:244" s="1" customFormat="1" ht="13.5">
      <c r="F630" s="3"/>
      <c r="G630" s="34"/>
      <c r="L630" s="5"/>
      <c r="M630" s="5"/>
      <c r="N630" s="3"/>
      <c r="O630" s="34"/>
      <c r="T630" s="5"/>
      <c r="U630" s="5"/>
      <c r="V630" s="3"/>
      <c r="W630" s="34"/>
      <c r="AB630" s="5"/>
      <c r="AC630" s="5"/>
      <c r="AD630" s="3"/>
      <c r="AE630" s="34"/>
      <c r="AJ630" s="5"/>
      <c r="AK630" s="5"/>
      <c r="AL630" s="3"/>
      <c r="AM630" s="34"/>
      <c r="AR630" s="5"/>
      <c r="AS630" s="5"/>
      <c r="AT630" s="3"/>
      <c r="AU630" s="34"/>
      <c r="AZ630" s="5"/>
      <c r="BA630" s="5"/>
      <c r="BB630" s="3"/>
      <c r="BC630" s="34"/>
      <c r="BH630" s="5"/>
      <c r="BI630" s="5"/>
      <c r="BJ630" s="3"/>
      <c r="BK630" s="34"/>
      <c r="BP630" s="5"/>
      <c r="BQ630" s="5"/>
      <c r="BR630" s="3"/>
      <c r="BS630" s="34"/>
      <c r="BX630" s="5"/>
      <c r="BY630" s="5"/>
      <c r="BZ630" s="3"/>
      <c r="CA630" s="34"/>
      <c r="CF630" s="5"/>
      <c r="CH630" s="3"/>
      <c r="CI630" s="34"/>
      <c r="CN630" s="5"/>
      <c r="CO630" s="5"/>
      <c r="CP630" s="3"/>
      <c r="CQ630" s="34"/>
      <c r="CV630" s="5"/>
      <c r="CW630" s="5"/>
      <c r="CX630" s="3"/>
      <c r="CY630" s="34"/>
      <c r="DD630" s="5"/>
      <c r="DE630" s="5"/>
      <c r="DF630" s="3"/>
      <c r="DG630" s="34"/>
      <c r="DL630" s="5"/>
      <c r="DM630" s="5"/>
      <c r="DN630" s="3"/>
      <c r="DO630" s="34"/>
      <c r="DT630" s="5"/>
      <c r="DU630" s="5"/>
      <c r="DV630" s="3"/>
      <c r="DW630" s="34"/>
      <c r="EB630" s="5"/>
      <c r="EC630" s="5"/>
      <c r="ED630" s="3"/>
      <c r="EE630" s="34"/>
      <c r="EJ630" s="5"/>
      <c r="EK630" s="5"/>
      <c r="EL630" s="3"/>
      <c r="EM630" s="34"/>
      <c r="ER630" s="5"/>
      <c r="ES630" s="5"/>
      <c r="ET630" s="3"/>
      <c r="EU630" s="34"/>
      <c r="EZ630" s="5"/>
      <c r="FA630" s="5"/>
      <c r="FB630" s="3"/>
      <c r="FC630" s="34"/>
      <c r="FH630" s="5"/>
      <c r="FJ630" s="3"/>
      <c r="FK630" s="34"/>
      <c r="FP630" s="5"/>
      <c r="FQ630" s="5"/>
      <c r="FR630" s="3"/>
      <c r="FS630" s="34"/>
      <c r="FX630" s="5"/>
      <c r="FY630" s="5"/>
      <c r="FZ630" s="3"/>
      <c r="GA630" s="34"/>
      <c r="GF630" s="5"/>
      <c r="GG630" s="5"/>
      <c r="GH630" s="3"/>
      <c r="GI630" s="34"/>
      <c r="GN630" s="5"/>
      <c r="GO630" s="5"/>
      <c r="GP630" s="3"/>
      <c r="GQ630" s="34"/>
      <c r="GV630" s="5"/>
      <c r="GW630" s="5"/>
      <c r="GX630" s="3"/>
      <c r="GY630" s="34"/>
      <c r="HD630" s="5"/>
      <c r="HE630" s="5"/>
      <c r="HF630" s="3"/>
      <c r="HG630" s="34"/>
      <c r="HL630" s="5"/>
      <c r="HM630" s="5"/>
      <c r="HN630" s="3"/>
      <c r="HO630" s="34"/>
      <c r="HT630" s="5"/>
      <c r="HU630" s="5"/>
      <c r="HV630" s="3"/>
      <c r="HW630" s="34"/>
      <c r="IB630" s="5"/>
      <c r="IC630" s="5"/>
      <c r="ID630" s="3"/>
      <c r="IE630" s="34"/>
      <c r="IJ630" s="5"/>
    </row>
    <row r="631" spans="6:244" s="1" customFormat="1" ht="13.5">
      <c r="F631" s="3"/>
      <c r="G631" s="34"/>
      <c r="L631" s="5"/>
      <c r="M631" s="5"/>
      <c r="N631" s="3"/>
      <c r="O631" s="34"/>
      <c r="T631" s="5"/>
      <c r="U631" s="5"/>
      <c r="V631" s="3"/>
      <c r="W631" s="34"/>
      <c r="AB631" s="5"/>
      <c r="AC631" s="5"/>
      <c r="AD631" s="3"/>
      <c r="AE631" s="34"/>
      <c r="AJ631" s="5"/>
      <c r="AK631" s="5"/>
      <c r="AL631" s="3"/>
      <c r="AM631" s="34"/>
      <c r="AR631" s="5"/>
      <c r="AS631" s="5"/>
      <c r="AT631" s="3"/>
      <c r="AU631" s="34"/>
      <c r="AZ631" s="5"/>
      <c r="BA631" s="5"/>
      <c r="BB631" s="3"/>
      <c r="BC631" s="34"/>
      <c r="BH631" s="5"/>
      <c r="BI631" s="5"/>
      <c r="BJ631" s="3"/>
      <c r="BK631" s="34"/>
      <c r="BP631" s="5"/>
      <c r="BQ631" s="5"/>
      <c r="BR631" s="3"/>
      <c r="BS631" s="34"/>
      <c r="BX631" s="5"/>
      <c r="BY631" s="5"/>
      <c r="BZ631" s="3"/>
      <c r="CA631" s="34"/>
      <c r="CF631" s="5"/>
      <c r="CH631" s="3"/>
      <c r="CI631" s="34"/>
      <c r="CN631" s="5"/>
      <c r="CO631" s="5"/>
      <c r="CP631" s="3"/>
      <c r="CQ631" s="34"/>
      <c r="CV631" s="5"/>
      <c r="CW631" s="5"/>
      <c r="CX631" s="3"/>
      <c r="CY631" s="34"/>
      <c r="DD631" s="5"/>
      <c r="DE631" s="5"/>
      <c r="DF631" s="3"/>
      <c r="DG631" s="34"/>
      <c r="DL631" s="5"/>
      <c r="DM631" s="5"/>
      <c r="DN631" s="3"/>
      <c r="DO631" s="34"/>
      <c r="DT631" s="5"/>
      <c r="DU631" s="5"/>
      <c r="DV631" s="3"/>
      <c r="DW631" s="34"/>
      <c r="EB631" s="5"/>
      <c r="EC631" s="5"/>
      <c r="ED631" s="3"/>
      <c r="EE631" s="34"/>
      <c r="EJ631" s="5"/>
      <c r="EK631" s="5"/>
      <c r="EL631" s="3"/>
      <c r="EM631" s="34"/>
      <c r="ER631" s="5"/>
      <c r="ES631" s="5"/>
      <c r="ET631" s="3"/>
      <c r="EU631" s="34"/>
      <c r="EZ631" s="5"/>
      <c r="FA631" s="5"/>
      <c r="FB631" s="3"/>
      <c r="FC631" s="34"/>
      <c r="FH631" s="5"/>
      <c r="FJ631" s="3"/>
      <c r="FK631" s="34"/>
      <c r="FP631" s="5"/>
      <c r="FQ631" s="5"/>
      <c r="FR631" s="3"/>
      <c r="FS631" s="34"/>
      <c r="FX631" s="5"/>
      <c r="FY631" s="5"/>
      <c r="FZ631" s="3"/>
      <c r="GA631" s="34"/>
      <c r="GF631" s="5"/>
      <c r="GG631" s="5"/>
      <c r="GH631" s="3"/>
      <c r="GI631" s="34"/>
      <c r="GN631" s="5"/>
      <c r="GO631" s="5"/>
      <c r="GP631" s="3"/>
      <c r="GQ631" s="34"/>
      <c r="GV631" s="5"/>
      <c r="GW631" s="5"/>
      <c r="GX631" s="3"/>
      <c r="GY631" s="34"/>
      <c r="HD631" s="5"/>
      <c r="HE631" s="5"/>
      <c r="HF631" s="3"/>
      <c r="HG631" s="34"/>
      <c r="HL631" s="5"/>
      <c r="HM631" s="5"/>
      <c r="HN631" s="3"/>
      <c r="HO631" s="34"/>
      <c r="HT631" s="5"/>
      <c r="HU631" s="5"/>
      <c r="HV631" s="3"/>
      <c r="HW631" s="34"/>
      <c r="IB631" s="5"/>
      <c r="IC631" s="5"/>
      <c r="ID631" s="3"/>
      <c r="IE631" s="34"/>
      <c r="IJ631" s="5"/>
    </row>
    <row r="632" spans="6:244" s="1" customFormat="1" ht="13.5">
      <c r="F632" s="3"/>
      <c r="G632" s="34"/>
      <c r="L632" s="5"/>
      <c r="M632" s="5"/>
      <c r="N632" s="3"/>
      <c r="O632" s="34"/>
      <c r="T632" s="5"/>
      <c r="U632" s="5"/>
      <c r="V632" s="3"/>
      <c r="W632" s="34"/>
      <c r="AB632" s="5"/>
      <c r="AC632" s="5"/>
      <c r="AD632" s="3"/>
      <c r="AE632" s="34"/>
      <c r="AJ632" s="5"/>
      <c r="AK632" s="5"/>
      <c r="AL632" s="3"/>
      <c r="AM632" s="34"/>
      <c r="AR632" s="5"/>
      <c r="AS632" s="5"/>
      <c r="AT632" s="3"/>
      <c r="AU632" s="34"/>
      <c r="AZ632" s="5"/>
      <c r="BA632" s="5"/>
      <c r="BB632" s="3"/>
      <c r="BC632" s="34"/>
      <c r="BH632" s="5"/>
      <c r="BI632" s="5"/>
      <c r="BJ632" s="3"/>
      <c r="BK632" s="34"/>
      <c r="BP632" s="5"/>
      <c r="BQ632" s="5"/>
      <c r="BR632" s="3"/>
      <c r="BS632" s="34"/>
      <c r="BX632" s="5"/>
      <c r="BY632" s="5"/>
      <c r="BZ632" s="3"/>
      <c r="CA632" s="34"/>
      <c r="CF632" s="5"/>
      <c r="CH632" s="3"/>
      <c r="CI632" s="34"/>
      <c r="CN632" s="5"/>
      <c r="CO632" s="5"/>
      <c r="CP632" s="3"/>
      <c r="CQ632" s="34"/>
      <c r="CV632" s="5"/>
      <c r="CW632" s="5"/>
      <c r="CX632" s="3"/>
      <c r="CY632" s="34"/>
      <c r="DD632" s="5"/>
      <c r="DE632" s="5"/>
      <c r="DF632" s="3"/>
      <c r="DG632" s="34"/>
      <c r="DL632" s="5"/>
      <c r="DM632" s="5"/>
      <c r="DN632" s="3"/>
      <c r="DO632" s="34"/>
      <c r="DT632" s="5"/>
      <c r="DU632" s="5"/>
      <c r="DV632" s="3"/>
      <c r="DW632" s="34"/>
      <c r="EB632" s="5"/>
      <c r="EC632" s="5"/>
      <c r="ED632" s="3"/>
      <c r="EE632" s="34"/>
      <c r="EJ632" s="5"/>
      <c r="EK632" s="5"/>
      <c r="EL632" s="3"/>
      <c r="EM632" s="34"/>
      <c r="ER632" s="5"/>
      <c r="ES632" s="5"/>
      <c r="ET632" s="3"/>
      <c r="EU632" s="34"/>
      <c r="EZ632" s="5"/>
      <c r="FA632" s="5"/>
      <c r="FB632" s="3"/>
      <c r="FC632" s="34"/>
      <c r="FH632" s="5"/>
      <c r="FJ632" s="3"/>
      <c r="FK632" s="34"/>
      <c r="FP632" s="5"/>
      <c r="FQ632" s="5"/>
      <c r="FR632" s="3"/>
      <c r="FS632" s="34"/>
      <c r="FX632" s="5"/>
      <c r="FY632" s="5"/>
      <c r="FZ632" s="3"/>
      <c r="GA632" s="34"/>
      <c r="GF632" s="5"/>
      <c r="GG632" s="5"/>
      <c r="GH632" s="3"/>
      <c r="GI632" s="34"/>
      <c r="GN632" s="5"/>
      <c r="GO632" s="5"/>
      <c r="GP632" s="3"/>
      <c r="GQ632" s="34"/>
      <c r="GV632" s="5"/>
      <c r="GW632" s="5"/>
      <c r="GX632" s="3"/>
      <c r="GY632" s="34"/>
      <c r="HD632" s="5"/>
      <c r="HE632" s="5"/>
      <c r="HF632" s="3"/>
      <c r="HG632" s="34"/>
      <c r="HL632" s="5"/>
      <c r="HM632" s="5"/>
      <c r="HN632" s="3"/>
      <c r="HO632" s="34"/>
      <c r="HT632" s="5"/>
      <c r="HU632" s="5"/>
      <c r="HV632" s="3"/>
      <c r="HW632" s="34"/>
      <c r="IB632" s="5"/>
      <c r="IC632" s="5"/>
      <c r="ID632" s="3"/>
      <c r="IE632" s="34"/>
      <c r="IJ632" s="5"/>
    </row>
    <row r="633" spans="6:244" s="1" customFormat="1" ht="13.5">
      <c r="F633" s="3"/>
      <c r="G633" s="34"/>
      <c r="L633" s="5"/>
      <c r="M633" s="5"/>
      <c r="N633" s="3"/>
      <c r="O633" s="34"/>
      <c r="T633" s="5"/>
      <c r="U633" s="5"/>
      <c r="V633" s="3"/>
      <c r="W633" s="34"/>
      <c r="AB633" s="5"/>
      <c r="AC633" s="5"/>
      <c r="AD633" s="3"/>
      <c r="AE633" s="34"/>
      <c r="AJ633" s="5"/>
      <c r="AK633" s="5"/>
      <c r="AL633" s="3"/>
      <c r="AM633" s="34"/>
      <c r="AR633" s="5"/>
      <c r="AS633" s="5"/>
      <c r="AT633" s="3"/>
      <c r="AU633" s="34"/>
      <c r="AZ633" s="5"/>
      <c r="BA633" s="5"/>
      <c r="BB633" s="3"/>
      <c r="BC633" s="34"/>
      <c r="BH633" s="5"/>
      <c r="BI633" s="5"/>
      <c r="BJ633" s="3"/>
      <c r="BK633" s="34"/>
      <c r="BP633" s="5"/>
      <c r="BQ633" s="5"/>
      <c r="BR633" s="3"/>
      <c r="BS633" s="34"/>
      <c r="BX633" s="5"/>
      <c r="BY633" s="5"/>
      <c r="BZ633" s="3"/>
      <c r="CA633" s="34"/>
      <c r="CF633" s="5"/>
      <c r="CH633" s="3"/>
      <c r="CI633" s="34"/>
      <c r="CN633" s="5"/>
      <c r="CO633" s="5"/>
      <c r="CP633" s="3"/>
      <c r="CQ633" s="34"/>
      <c r="CV633" s="5"/>
      <c r="CW633" s="5"/>
      <c r="CX633" s="3"/>
      <c r="CY633" s="34"/>
      <c r="DD633" s="5"/>
      <c r="DE633" s="5"/>
      <c r="DF633" s="3"/>
      <c r="DG633" s="34"/>
      <c r="DL633" s="5"/>
      <c r="DM633" s="5"/>
      <c r="DN633" s="3"/>
      <c r="DO633" s="34"/>
      <c r="DT633" s="5"/>
      <c r="DU633" s="5"/>
      <c r="DV633" s="3"/>
      <c r="DW633" s="34"/>
      <c r="EB633" s="5"/>
      <c r="EC633" s="5"/>
      <c r="ED633" s="3"/>
      <c r="EE633" s="34"/>
      <c r="EJ633" s="5"/>
      <c r="EK633" s="5"/>
      <c r="EL633" s="3"/>
      <c r="EM633" s="34"/>
      <c r="ER633" s="5"/>
      <c r="ES633" s="5"/>
      <c r="ET633" s="3"/>
      <c r="EU633" s="34"/>
      <c r="EZ633" s="5"/>
      <c r="FA633" s="5"/>
      <c r="FB633" s="3"/>
      <c r="FC633" s="34"/>
      <c r="FH633" s="5"/>
      <c r="FJ633" s="3"/>
      <c r="FK633" s="34"/>
      <c r="FP633" s="5"/>
      <c r="FQ633" s="5"/>
      <c r="FR633" s="3"/>
      <c r="FS633" s="34"/>
      <c r="FX633" s="5"/>
      <c r="FY633" s="5"/>
      <c r="FZ633" s="3"/>
      <c r="GA633" s="34"/>
      <c r="GF633" s="5"/>
      <c r="GG633" s="5"/>
      <c r="GH633" s="3"/>
      <c r="GI633" s="34"/>
      <c r="GN633" s="5"/>
      <c r="GO633" s="5"/>
      <c r="GP633" s="3"/>
      <c r="GQ633" s="34"/>
      <c r="GV633" s="5"/>
      <c r="GW633" s="5"/>
      <c r="GX633" s="3"/>
      <c r="GY633" s="34"/>
      <c r="HD633" s="5"/>
      <c r="HE633" s="5"/>
      <c r="HF633" s="3"/>
      <c r="HG633" s="34"/>
      <c r="HL633" s="5"/>
      <c r="HM633" s="5"/>
      <c r="HN633" s="3"/>
      <c r="HO633" s="34"/>
      <c r="HT633" s="5"/>
      <c r="HU633" s="5"/>
      <c r="HV633" s="3"/>
      <c r="HW633" s="34"/>
      <c r="IB633" s="5"/>
      <c r="IC633" s="5"/>
      <c r="ID633" s="3"/>
      <c r="IE633" s="34"/>
      <c r="IJ633" s="5"/>
    </row>
    <row r="634" spans="6:244" s="1" customFormat="1" ht="13.5">
      <c r="F634" s="3"/>
      <c r="G634" s="34"/>
      <c r="L634" s="5"/>
      <c r="M634" s="5"/>
      <c r="N634" s="3"/>
      <c r="O634" s="34"/>
      <c r="T634" s="5"/>
      <c r="U634" s="5"/>
      <c r="V634" s="3"/>
      <c r="W634" s="34"/>
      <c r="AB634" s="5"/>
      <c r="AC634" s="5"/>
      <c r="AD634" s="3"/>
      <c r="AE634" s="34"/>
      <c r="AJ634" s="5"/>
      <c r="AK634" s="5"/>
      <c r="AL634" s="3"/>
      <c r="AM634" s="34"/>
      <c r="AR634" s="5"/>
      <c r="AS634" s="5"/>
      <c r="AT634" s="3"/>
      <c r="AU634" s="34"/>
      <c r="AZ634" s="5"/>
      <c r="BA634" s="5"/>
      <c r="BB634" s="3"/>
      <c r="BC634" s="34"/>
      <c r="BH634" s="5"/>
      <c r="BI634" s="5"/>
      <c r="BJ634" s="3"/>
      <c r="BK634" s="34"/>
      <c r="BP634" s="5"/>
      <c r="BQ634" s="5"/>
      <c r="BR634" s="3"/>
      <c r="BS634" s="34"/>
      <c r="BX634" s="5"/>
      <c r="BY634" s="5"/>
      <c r="BZ634" s="3"/>
      <c r="CA634" s="34"/>
      <c r="CF634" s="5"/>
      <c r="CH634" s="3"/>
      <c r="CI634" s="34"/>
      <c r="CN634" s="5"/>
      <c r="CO634" s="5"/>
      <c r="CP634" s="3"/>
      <c r="CQ634" s="34"/>
      <c r="CV634" s="5"/>
      <c r="CW634" s="5"/>
      <c r="CX634" s="3"/>
      <c r="CY634" s="34"/>
      <c r="DD634" s="5"/>
      <c r="DE634" s="5"/>
      <c r="DF634" s="3"/>
      <c r="DG634" s="34"/>
      <c r="DL634" s="5"/>
      <c r="DM634" s="5"/>
      <c r="DN634" s="3"/>
      <c r="DO634" s="34"/>
      <c r="DT634" s="5"/>
      <c r="DU634" s="5"/>
      <c r="DV634" s="3"/>
      <c r="DW634" s="34"/>
      <c r="EB634" s="5"/>
      <c r="EC634" s="5"/>
      <c r="ED634" s="3"/>
      <c r="EE634" s="34"/>
      <c r="EJ634" s="5"/>
      <c r="EK634" s="5"/>
      <c r="EL634" s="3"/>
      <c r="EM634" s="34"/>
      <c r="ER634" s="5"/>
      <c r="ES634" s="5"/>
      <c r="ET634" s="3"/>
      <c r="EU634" s="34"/>
      <c r="EZ634" s="5"/>
      <c r="FA634" s="5"/>
      <c r="FB634" s="3"/>
      <c r="FC634" s="34"/>
      <c r="FH634" s="5"/>
      <c r="FJ634" s="3"/>
      <c r="FK634" s="34"/>
      <c r="FP634" s="5"/>
      <c r="FQ634" s="5"/>
      <c r="FR634" s="3"/>
      <c r="FS634" s="34"/>
      <c r="FX634" s="5"/>
      <c r="FY634" s="5"/>
      <c r="FZ634" s="3"/>
      <c r="GA634" s="34"/>
      <c r="GF634" s="5"/>
      <c r="GG634" s="5"/>
      <c r="GH634" s="3"/>
      <c r="GI634" s="34"/>
      <c r="GN634" s="5"/>
      <c r="GO634" s="5"/>
      <c r="GP634" s="3"/>
      <c r="GQ634" s="34"/>
      <c r="GV634" s="5"/>
      <c r="GW634" s="5"/>
      <c r="GX634" s="3"/>
      <c r="GY634" s="34"/>
      <c r="HD634" s="5"/>
      <c r="HE634" s="5"/>
      <c r="HF634" s="3"/>
      <c r="HG634" s="34"/>
      <c r="HL634" s="5"/>
      <c r="HM634" s="5"/>
      <c r="HN634" s="3"/>
      <c r="HO634" s="34"/>
      <c r="HT634" s="5"/>
      <c r="HU634" s="5"/>
      <c r="HV634" s="3"/>
      <c r="HW634" s="34"/>
      <c r="IB634" s="5"/>
      <c r="IC634" s="5"/>
      <c r="ID634" s="3"/>
      <c r="IE634" s="34"/>
      <c r="IJ634" s="5"/>
    </row>
    <row r="635" spans="6:244" s="1" customFormat="1" ht="13.5">
      <c r="F635" s="3"/>
      <c r="G635" s="34"/>
      <c r="L635" s="5"/>
      <c r="M635" s="5"/>
      <c r="N635" s="3"/>
      <c r="O635" s="34"/>
      <c r="T635" s="5"/>
      <c r="U635" s="5"/>
      <c r="V635" s="3"/>
      <c r="W635" s="34"/>
      <c r="AB635" s="5"/>
      <c r="AC635" s="5"/>
      <c r="AD635" s="3"/>
      <c r="AE635" s="34"/>
      <c r="AJ635" s="5"/>
      <c r="AK635" s="5"/>
      <c r="AL635" s="3"/>
      <c r="AM635" s="34"/>
      <c r="AR635" s="5"/>
      <c r="AS635" s="5"/>
      <c r="AT635" s="3"/>
      <c r="AU635" s="34"/>
      <c r="AZ635" s="5"/>
      <c r="BA635" s="5"/>
      <c r="BB635" s="3"/>
      <c r="BC635" s="34"/>
      <c r="BH635" s="5"/>
      <c r="BI635" s="5"/>
      <c r="BJ635" s="3"/>
      <c r="BK635" s="34"/>
      <c r="BP635" s="5"/>
      <c r="BQ635" s="5"/>
      <c r="BR635" s="3"/>
      <c r="BS635" s="34"/>
      <c r="BX635" s="5"/>
      <c r="BY635" s="5"/>
      <c r="BZ635" s="3"/>
      <c r="CA635" s="34"/>
      <c r="CF635" s="5"/>
      <c r="CH635" s="3"/>
      <c r="CI635" s="34"/>
      <c r="CN635" s="5"/>
      <c r="CO635" s="5"/>
      <c r="CP635" s="3"/>
      <c r="CQ635" s="34"/>
      <c r="CV635" s="5"/>
      <c r="CW635" s="5"/>
      <c r="CX635" s="3"/>
      <c r="CY635" s="34"/>
      <c r="DD635" s="5"/>
      <c r="DE635" s="5"/>
      <c r="DF635" s="3"/>
      <c r="DG635" s="34"/>
      <c r="DL635" s="5"/>
      <c r="DM635" s="5"/>
      <c r="DN635" s="3"/>
      <c r="DO635" s="34"/>
      <c r="DT635" s="5"/>
      <c r="DU635" s="5"/>
      <c r="DV635" s="3"/>
      <c r="DW635" s="34"/>
      <c r="EB635" s="5"/>
      <c r="EC635" s="5"/>
      <c r="ED635" s="3"/>
      <c r="EE635" s="34"/>
      <c r="EJ635" s="5"/>
      <c r="EK635" s="5"/>
      <c r="EL635" s="3"/>
      <c r="EM635" s="34"/>
      <c r="ER635" s="5"/>
      <c r="ES635" s="5"/>
      <c r="ET635" s="3"/>
      <c r="EU635" s="34"/>
      <c r="EZ635" s="5"/>
      <c r="FA635" s="5"/>
      <c r="FB635" s="3"/>
      <c r="FC635" s="34"/>
      <c r="FH635" s="5"/>
      <c r="FJ635" s="3"/>
      <c r="FK635" s="34"/>
      <c r="FP635" s="5"/>
      <c r="FQ635" s="5"/>
      <c r="FR635" s="3"/>
      <c r="FS635" s="34"/>
      <c r="FX635" s="5"/>
      <c r="FY635" s="5"/>
      <c r="FZ635" s="3"/>
      <c r="GA635" s="34"/>
      <c r="GF635" s="5"/>
      <c r="GG635" s="5"/>
      <c r="GH635" s="3"/>
      <c r="GI635" s="34"/>
      <c r="GN635" s="5"/>
      <c r="GO635" s="5"/>
      <c r="GP635" s="3"/>
      <c r="GQ635" s="34"/>
      <c r="GV635" s="5"/>
      <c r="GW635" s="5"/>
      <c r="GX635" s="3"/>
      <c r="GY635" s="34"/>
      <c r="HD635" s="5"/>
      <c r="HE635" s="5"/>
      <c r="HF635" s="3"/>
      <c r="HG635" s="34"/>
      <c r="HL635" s="5"/>
      <c r="HM635" s="5"/>
      <c r="HN635" s="3"/>
      <c r="HO635" s="34"/>
      <c r="HT635" s="5"/>
      <c r="HU635" s="5"/>
      <c r="HV635" s="3"/>
      <c r="HW635" s="34"/>
      <c r="IB635" s="5"/>
      <c r="IC635" s="5"/>
      <c r="ID635" s="3"/>
      <c r="IE635" s="34"/>
      <c r="IJ635" s="5"/>
    </row>
    <row r="636" spans="6:244" s="1" customFormat="1" ht="13.5">
      <c r="F636" s="3"/>
      <c r="G636" s="34"/>
      <c r="L636" s="5"/>
      <c r="M636" s="5"/>
      <c r="N636" s="3"/>
      <c r="O636" s="34"/>
      <c r="T636" s="5"/>
      <c r="U636" s="5"/>
      <c r="V636" s="3"/>
      <c r="W636" s="34"/>
      <c r="AB636" s="5"/>
      <c r="AC636" s="5"/>
      <c r="AD636" s="3"/>
      <c r="AE636" s="34"/>
      <c r="AJ636" s="5"/>
      <c r="AK636" s="5"/>
      <c r="AL636" s="3"/>
      <c r="AM636" s="34"/>
      <c r="AR636" s="5"/>
      <c r="AS636" s="5"/>
      <c r="AT636" s="3"/>
      <c r="AU636" s="34"/>
      <c r="AZ636" s="5"/>
      <c r="BA636" s="5"/>
      <c r="BB636" s="3"/>
      <c r="BC636" s="34"/>
      <c r="BH636" s="5"/>
      <c r="BI636" s="5"/>
      <c r="BJ636" s="3"/>
      <c r="BK636" s="34"/>
      <c r="BP636" s="5"/>
      <c r="BQ636" s="5"/>
      <c r="BR636" s="3"/>
      <c r="BS636" s="34"/>
      <c r="BX636" s="5"/>
      <c r="BY636" s="5"/>
      <c r="BZ636" s="3"/>
      <c r="CA636" s="34"/>
      <c r="CF636" s="5"/>
      <c r="CH636" s="3"/>
      <c r="CI636" s="34"/>
      <c r="CN636" s="5"/>
      <c r="CO636" s="5"/>
      <c r="CP636" s="3"/>
      <c r="CQ636" s="34"/>
      <c r="CV636" s="5"/>
      <c r="CW636" s="5"/>
      <c r="CX636" s="3"/>
      <c r="CY636" s="34"/>
      <c r="DD636" s="5"/>
      <c r="DE636" s="5"/>
      <c r="DF636" s="3"/>
      <c r="DG636" s="34"/>
      <c r="DL636" s="5"/>
      <c r="DM636" s="5"/>
      <c r="DN636" s="3"/>
      <c r="DO636" s="34"/>
      <c r="DT636" s="5"/>
      <c r="DU636" s="5"/>
      <c r="DV636" s="3"/>
      <c r="DW636" s="34"/>
      <c r="EB636" s="5"/>
      <c r="EC636" s="5"/>
      <c r="ED636" s="3"/>
      <c r="EE636" s="34"/>
      <c r="EJ636" s="5"/>
      <c r="EK636" s="5"/>
      <c r="EL636" s="3"/>
      <c r="EM636" s="34"/>
      <c r="ER636" s="5"/>
      <c r="ES636" s="5"/>
      <c r="ET636" s="3"/>
      <c r="EU636" s="34"/>
      <c r="EZ636" s="5"/>
      <c r="FA636" s="5"/>
      <c r="FB636" s="3"/>
      <c r="FC636" s="34"/>
      <c r="FH636" s="5"/>
      <c r="FJ636" s="3"/>
      <c r="FK636" s="34"/>
      <c r="FP636" s="5"/>
      <c r="FQ636" s="5"/>
      <c r="FR636" s="3"/>
      <c r="FS636" s="34"/>
      <c r="FX636" s="5"/>
      <c r="FY636" s="5"/>
      <c r="FZ636" s="3"/>
      <c r="GA636" s="34"/>
      <c r="GF636" s="5"/>
      <c r="GG636" s="5"/>
      <c r="GH636" s="3"/>
      <c r="GI636" s="34"/>
      <c r="GN636" s="5"/>
      <c r="GO636" s="5"/>
      <c r="GP636" s="3"/>
      <c r="GQ636" s="34"/>
      <c r="GV636" s="5"/>
      <c r="GW636" s="5"/>
      <c r="GX636" s="3"/>
      <c r="GY636" s="34"/>
      <c r="HD636" s="5"/>
      <c r="HE636" s="5"/>
      <c r="HF636" s="3"/>
      <c r="HG636" s="34"/>
      <c r="HL636" s="5"/>
      <c r="HM636" s="5"/>
      <c r="HN636" s="3"/>
      <c r="HO636" s="34"/>
      <c r="HT636" s="5"/>
      <c r="HU636" s="5"/>
      <c r="HV636" s="3"/>
      <c r="HW636" s="34"/>
      <c r="IB636" s="5"/>
      <c r="IC636" s="5"/>
      <c r="ID636" s="3"/>
      <c r="IE636" s="34"/>
      <c r="IJ636" s="5"/>
    </row>
    <row r="637" spans="6:244" s="1" customFormat="1" ht="13.5">
      <c r="F637" s="3"/>
      <c r="G637" s="34"/>
      <c r="L637" s="5"/>
      <c r="M637" s="5"/>
      <c r="N637" s="3"/>
      <c r="O637" s="34"/>
      <c r="T637" s="5"/>
      <c r="U637" s="5"/>
      <c r="V637" s="3"/>
      <c r="W637" s="34"/>
      <c r="AB637" s="5"/>
      <c r="AC637" s="5"/>
      <c r="AD637" s="3"/>
      <c r="AE637" s="34"/>
      <c r="AJ637" s="5"/>
      <c r="AK637" s="5"/>
      <c r="AL637" s="3"/>
      <c r="AM637" s="34"/>
      <c r="AR637" s="5"/>
      <c r="AS637" s="5"/>
      <c r="AT637" s="3"/>
      <c r="AU637" s="34"/>
      <c r="AZ637" s="5"/>
      <c r="BA637" s="5"/>
      <c r="BB637" s="3"/>
      <c r="BC637" s="34"/>
      <c r="BH637" s="5"/>
      <c r="BI637" s="5"/>
      <c r="BJ637" s="3"/>
      <c r="BK637" s="34"/>
      <c r="BP637" s="5"/>
      <c r="BQ637" s="5"/>
      <c r="BR637" s="3"/>
      <c r="BS637" s="34"/>
      <c r="BX637" s="5"/>
      <c r="BY637" s="5"/>
      <c r="BZ637" s="3"/>
      <c r="CA637" s="34"/>
      <c r="CF637" s="5"/>
      <c r="CH637" s="3"/>
      <c r="CI637" s="34"/>
      <c r="CN637" s="5"/>
      <c r="CO637" s="5"/>
      <c r="CP637" s="3"/>
      <c r="CQ637" s="34"/>
      <c r="CV637" s="5"/>
      <c r="CW637" s="5"/>
      <c r="CX637" s="3"/>
      <c r="CY637" s="34"/>
      <c r="DD637" s="5"/>
      <c r="DE637" s="5"/>
      <c r="DF637" s="3"/>
      <c r="DG637" s="34"/>
      <c r="DL637" s="5"/>
      <c r="DM637" s="5"/>
      <c r="DN637" s="3"/>
      <c r="DO637" s="34"/>
      <c r="DT637" s="5"/>
      <c r="DU637" s="5"/>
      <c r="DV637" s="3"/>
      <c r="DW637" s="34"/>
      <c r="EB637" s="5"/>
      <c r="EC637" s="5"/>
      <c r="ED637" s="3"/>
      <c r="EE637" s="34"/>
      <c r="EJ637" s="5"/>
      <c r="EK637" s="5"/>
      <c r="EL637" s="3"/>
      <c r="EM637" s="34"/>
      <c r="ER637" s="5"/>
      <c r="ES637" s="5"/>
      <c r="ET637" s="3"/>
      <c r="EU637" s="34"/>
      <c r="EZ637" s="5"/>
      <c r="FA637" s="5"/>
      <c r="FB637" s="3"/>
      <c r="FC637" s="34"/>
      <c r="FH637" s="5"/>
      <c r="FJ637" s="3"/>
      <c r="FK637" s="34"/>
      <c r="FP637" s="5"/>
      <c r="FQ637" s="5"/>
      <c r="FR637" s="3"/>
      <c r="FS637" s="34"/>
      <c r="FX637" s="5"/>
      <c r="FY637" s="5"/>
      <c r="FZ637" s="3"/>
      <c r="GA637" s="34"/>
      <c r="GF637" s="5"/>
      <c r="GG637" s="5"/>
      <c r="GH637" s="3"/>
      <c r="GI637" s="34"/>
      <c r="GN637" s="5"/>
      <c r="GO637" s="5"/>
      <c r="GP637" s="3"/>
      <c r="GQ637" s="34"/>
      <c r="GV637" s="5"/>
      <c r="GW637" s="5"/>
      <c r="GX637" s="3"/>
      <c r="GY637" s="34"/>
      <c r="HD637" s="5"/>
      <c r="HE637" s="5"/>
      <c r="HF637" s="3"/>
      <c r="HG637" s="34"/>
      <c r="HL637" s="5"/>
      <c r="HM637" s="5"/>
      <c r="HN637" s="3"/>
      <c r="HO637" s="34"/>
      <c r="HT637" s="5"/>
      <c r="HU637" s="5"/>
      <c r="HV637" s="3"/>
      <c r="HW637" s="34"/>
      <c r="IB637" s="5"/>
      <c r="IC637" s="5"/>
      <c r="ID637" s="3"/>
      <c r="IE637" s="34"/>
      <c r="IJ637" s="5"/>
    </row>
    <row r="638" spans="6:244" s="1" customFormat="1" ht="13.5">
      <c r="F638" s="3"/>
      <c r="G638" s="34"/>
      <c r="L638" s="5"/>
      <c r="M638" s="5"/>
      <c r="N638" s="3"/>
      <c r="O638" s="34"/>
      <c r="T638" s="5"/>
      <c r="U638" s="5"/>
      <c r="V638" s="3"/>
      <c r="W638" s="34"/>
      <c r="AB638" s="5"/>
      <c r="AC638" s="5"/>
      <c r="AD638" s="3"/>
      <c r="AE638" s="34"/>
      <c r="AJ638" s="5"/>
      <c r="AK638" s="5"/>
      <c r="AL638" s="3"/>
      <c r="AM638" s="34"/>
      <c r="AR638" s="5"/>
      <c r="AS638" s="5"/>
      <c r="AT638" s="3"/>
      <c r="AU638" s="34"/>
      <c r="AZ638" s="5"/>
      <c r="BA638" s="5"/>
      <c r="BB638" s="3"/>
      <c r="BC638" s="34"/>
      <c r="BH638" s="5"/>
      <c r="BI638" s="5"/>
      <c r="BJ638" s="3"/>
      <c r="BK638" s="34"/>
      <c r="BP638" s="5"/>
      <c r="BQ638" s="5"/>
      <c r="BR638" s="3"/>
      <c r="BS638" s="34"/>
      <c r="BX638" s="5"/>
      <c r="BY638" s="5"/>
      <c r="BZ638" s="3"/>
      <c r="CA638" s="34"/>
      <c r="CF638" s="5"/>
      <c r="CH638" s="3"/>
      <c r="CI638" s="34"/>
      <c r="CN638" s="5"/>
      <c r="CO638" s="5"/>
      <c r="CP638" s="3"/>
      <c r="CQ638" s="34"/>
      <c r="CV638" s="5"/>
      <c r="CW638" s="5"/>
      <c r="CX638" s="3"/>
      <c r="CY638" s="34"/>
      <c r="DD638" s="5"/>
      <c r="DE638" s="5"/>
      <c r="DF638" s="3"/>
      <c r="DG638" s="34"/>
      <c r="DL638" s="5"/>
      <c r="DM638" s="5"/>
      <c r="DN638" s="3"/>
      <c r="DO638" s="34"/>
      <c r="DT638" s="5"/>
      <c r="DU638" s="5"/>
      <c r="DV638" s="3"/>
      <c r="DW638" s="34"/>
      <c r="EB638" s="5"/>
      <c r="EC638" s="5"/>
      <c r="ED638" s="3"/>
      <c r="EE638" s="34"/>
      <c r="EJ638" s="5"/>
      <c r="EK638" s="5"/>
      <c r="EL638" s="3"/>
      <c r="EM638" s="34"/>
      <c r="ER638" s="5"/>
      <c r="ES638" s="5"/>
      <c r="ET638" s="3"/>
      <c r="EU638" s="34"/>
      <c r="EZ638" s="5"/>
      <c r="FA638" s="5"/>
      <c r="FB638" s="3"/>
      <c r="FC638" s="34"/>
      <c r="FH638" s="5"/>
      <c r="FJ638" s="3"/>
      <c r="FK638" s="34"/>
      <c r="FP638" s="5"/>
      <c r="FQ638" s="5"/>
      <c r="FR638" s="3"/>
      <c r="FS638" s="34"/>
      <c r="FX638" s="5"/>
      <c r="FY638" s="5"/>
      <c r="FZ638" s="3"/>
      <c r="GA638" s="34"/>
      <c r="GF638" s="5"/>
      <c r="GG638" s="5"/>
      <c r="GH638" s="3"/>
      <c r="GI638" s="34"/>
      <c r="GN638" s="5"/>
      <c r="GO638" s="5"/>
      <c r="GP638" s="3"/>
      <c r="GQ638" s="34"/>
      <c r="GV638" s="5"/>
      <c r="GW638" s="5"/>
      <c r="GX638" s="3"/>
      <c r="GY638" s="34"/>
      <c r="HD638" s="5"/>
      <c r="HE638" s="5"/>
      <c r="HF638" s="3"/>
      <c r="HG638" s="34"/>
      <c r="HL638" s="5"/>
      <c r="HM638" s="5"/>
      <c r="HN638" s="3"/>
      <c r="HO638" s="34"/>
      <c r="HT638" s="5"/>
      <c r="HU638" s="5"/>
      <c r="HV638" s="3"/>
      <c r="HW638" s="34"/>
      <c r="IB638" s="5"/>
      <c r="IC638" s="5"/>
      <c r="ID638" s="3"/>
      <c r="IE638" s="34"/>
      <c r="IJ638" s="5"/>
    </row>
    <row r="639" spans="6:244" s="1" customFormat="1" ht="13.5">
      <c r="F639" s="3"/>
      <c r="G639" s="34"/>
      <c r="L639" s="5"/>
      <c r="M639" s="5"/>
      <c r="N639" s="3"/>
      <c r="O639" s="34"/>
      <c r="T639" s="5"/>
      <c r="U639" s="5"/>
      <c r="V639" s="3"/>
      <c r="W639" s="34"/>
      <c r="AB639" s="5"/>
      <c r="AC639" s="5"/>
      <c r="AD639" s="3"/>
      <c r="AE639" s="34"/>
      <c r="AJ639" s="5"/>
      <c r="AK639" s="5"/>
      <c r="AL639" s="3"/>
      <c r="AM639" s="34"/>
      <c r="AR639" s="5"/>
      <c r="AS639" s="5"/>
      <c r="AT639" s="3"/>
      <c r="AU639" s="34"/>
      <c r="AZ639" s="5"/>
      <c r="BA639" s="5"/>
      <c r="BB639" s="3"/>
      <c r="BC639" s="34"/>
      <c r="BH639" s="5"/>
      <c r="BI639" s="5"/>
      <c r="BJ639" s="3"/>
      <c r="BK639" s="34"/>
      <c r="BP639" s="5"/>
      <c r="BQ639" s="5"/>
      <c r="BR639" s="3"/>
      <c r="BS639" s="34"/>
      <c r="BX639" s="5"/>
      <c r="BY639" s="5"/>
      <c r="BZ639" s="3"/>
      <c r="CA639" s="34"/>
      <c r="CF639" s="5"/>
      <c r="CH639" s="3"/>
      <c r="CI639" s="34"/>
      <c r="CN639" s="5"/>
      <c r="CO639" s="5"/>
      <c r="CP639" s="3"/>
      <c r="CQ639" s="34"/>
      <c r="CV639" s="5"/>
      <c r="CW639" s="5"/>
      <c r="CX639" s="3"/>
      <c r="CY639" s="34"/>
      <c r="DD639" s="5"/>
      <c r="DE639" s="5"/>
      <c r="DF639" s="3"/>
      <c r="DG639" s="34"/>
      <c r="DL639" s="5"/>
      <c r="DM639" s="5"/>
      <c r="DN639" s="3"/>
      <c r="DO639" s="34"/>
      <c r="DT639" s="5"/>
      <c r="DU639" s="5"/>
      <c r="DV639" s="3"/>
      <c r="DW639" s="34"/>
      <c r="EB639" s="5"/>
      <c r="EC639" s="5"/>
      <c r="ED639" s="3"/>
      <c r="EE639" s="34"/>
      <c r="EJ639" s="5"/>
      <c r="EK639" s="5"/>
      <c r="EL639" s="3"/>
      <c r="EM639" s="34"/>
      <c r="ER639" s="5"/>
      <c r="ES639" s="5"/>
      <c r="ET639" s="3"/>
      <c r="EU639" s="34"/>
      <c r="EZ639" s="5"/>
      <c r="FA639" s="5"/>
      <c r="FB639" s="3"/>
      <c r="FC639" s="34"/>
      <c r="FH639" s="5"/>
      <c r="FJ639" s="3"/>
      <c r="FK639" s="34"/>
      <c r="FP639" s="5"/>
      <c r="FQ639" s="5"/>
      <c r="FR639" s="3"/>
      <c r="FS639" s="34"/>
      <c r="FX639" s="5"/>
      <c r="FY639" s="5"/>
      <c r="FZ639" s="3"/>
      <c r="GA639" s="34"/>
      <c r="GF639" s="5"/>
      <c r="GG639" s="5"/>
      <c r="GH639" s="3"/>
      <c r="GI639" s="34"/>
      <c r="GN639" s="5"/>
      <c r="GO639" s="5"/>
      <c r="GP639" s="3"/>
      <c r="GQ639" s="34"/>
      <c r="GV639" s="5"/>
      <c r="GW639" s="5"/>
      <c r="GX639" s="3"/>
      <c r="GY639" s="34"/>
      <c r="HD639" s="5"/>
      <c r="HE639" s="5"/>
      <c r="HF639" s="3"/>
      <c r="HG639" s="34"/>
      <c r="HL639" s="5"/>
      <c r="HM639" s="5"/>
      <c r="HN639" s="3"/>
      <c r="HO639" s="34"/>
      <c r="HT639" s="5"/>
      <c r="HU639" s="5"/>
      <c r="HV639" s="3"/>
      <c r="HW639" s="34"/>
      <c r="IB639" s="5"/>
      <c r="IC639" s="5"/>
      <c r="ID639" s="3"/>
      <c r="IE639" s="34"/>
      <c r="IJ639" s="5"/>
    </row>
    <row r="640" spans="6:244" s="1" customFormat="1" ht="13.5">
      <c r="F640" s="3"/>
      <c r="G640" s="34"/>
      <c r="L640" s="5"/>
      <c r="M640" s="5"/>
      <c r="N640" s="3"/>
      <c r="O640" s="34"/>
      <c r="T640" s="5"/>
      <c r="U640" s="5"/>
      <c r="V640" s="3"/>
      <c r="W640" s="34"/>
      <c r="AB640" s="5"/>
      <c r="AC640" s="5"/>
      <c r="AD640" s="3"/>
      <c r="AE640" s="34"/>
      <c r="AJ640" s="5"/>
      <c r="AK640" s="5"/>
      <c r="AL640" s="3"/>
      <c r="AM640" s="34"/>
      <c r="AR640" s="5"/>
      <c r="AS640" s="5"/>
      <c r="AT640" s="3"/>
      <c r="AU640" s="34"/>
      <c r="AZ640" s="5"/>
      <c r="BA640" s="5"/>
      <c r="BB640" s="3"/>
      <c r="BC640" s="34"/>
      <c r="BH640" s="5"/>
      <c r="BI640" s="5"/>
      <c r="BJ640" s="3"/>
      <c r="BK640" s="34"/>
      <c r="BP640" s="5"/>
      <c r="BQ640" s="5"/>
      <c r="BR640" s="3"/>
      <c r="BS640" s="34"/>
      <c r="BX640" s="5"/>
      <c r="BY640" s="5"/>
      <c r="BZ640" s="3"/>
      <c r="CA640" s="34"/>
      <c r="CF640" s="5"/>
      <c r="CH640" s="3"/>
      <c r="CI640" s="34"/>
      <c r="CN640" s="5"/>
      <c r="CO640" s="5"/>
      <c r="CP640" s="3"/>
      <c r="CQ640" s="34"/>
      <c r="CV640" s="5"/>
      <c r="CW640" s="5"/>
      <c r="CX640" s="3"/>
      <c r="CY640" s="34"/>
      <c r="DD640" s="5"/>
      <c r="DE640" s="5"/>
      <c r="DF640" s="3"/>
      <c r="DG640" s="34"/>
      <c r="DL640" s="5"/>
      <c r="DM640" s="5"/>
      <c r="DN640" s="3"/>
      <c r="DO640" s="34"/>
      <c r="DT640" s="5"/>
      <c r="DU640" s="5"/>
      <c r="DV640" s="3"/>
      <c r="DW640" s="34"/>
      <c r="EB640" s="5"/>
      <c r="EC640" s="5"/>
      <c r="ED640" s="3"/>
      <c r="EE640" s="34"/>
      <c r="EJ640" s="5"/>
      <c r="EK640" s="5"/>
      <c r="EL640" s="3"/>
      <c r="EM640" s="34"/>
      <c r="ER640" s="5"/>
      <c r="ES640" s="5"/>
      <c r="ET640" s="3"/>
      <c r="EU640" s="34"/>
      <c r="EZ640" s="5"/>
      <c r="FA640" s="5"/>
      <c r="FB640" s="3"/>
      <c r="FC640" s="34"/>
      <c r="FH640" s="5"/>
      <c r="FJ640" s="3"/>
      <c r="FK640" s="34"/>
      <c r="FP640" s="5"/>
      <c r="FQ640" s="5"/>
      <c r="FR640" s="3"/>
      <c r="FS640" s="34"/>
      <c r="FX640" s="5"/>
      <c r="FY640" s="5"/>
      <c r="FZ640" s="3"/>
      <c r="GA640" s="34"/>
      <c r="GF640" s="5"/>
      <c r="GG640" s="5"/>
      <c r="GH640" s="3"/>
      <c r="GI640" s="34"/>
      <c r="GN640" s="5"/>
      <c r="GO640" s="5"/>
      <c r="GP640" s="3"/>
      <c r="GQ640" s="34"/>
      <c r="GV640" s="5"/>
      <c r="GW640" s="5"/>
      <c r="GX640" s="3"/>
      <c r="GY640" s="34"/>
      <c r="HD640" s="5"/>
      <c r="HE640" s="5"/>
      <c r="HF640" s="3"/>
      <c r="HG640" s="34"/>
      <c r="HL640" s="5"/>
      <c r="HM640" s="5"/>
      <c r="HN640" s="3"/>
      <c r="HO640" s="34"/>
      <c r="HT640" s="5"/>
      <c r="HU640" s="5"/>
      <c r="HV640" s="3"/>
      <c r="HW640" s="34"/>
      <c r="IB640" s="5"/>
      <c r="IC640" s="5"/>
      <c r="ID640" s="3"/>
      <c r="IE640" s="34"/>
      <c r="IJ640" s="5"/>
    </row>
    <row r="641" spans="6:244" s="1" customFormat="1" ht="13.5">
      <c r="F641" s="3"/>
      <c r="G641" s="34"/>
      <c r="L641" s="5"/>
      <c r="M641" s="5"/>
      <c r="N641" s="3"/>
      <c r="O641" s="34"/>
      <c r="T641" s="5"/>
      <c r="U641" s="5"/>
      <c r="V641" s="3"/>
      <c r="W641" s="34"/>
      <c r="AB641" s="5"/>
      <c r="AC641" s="5"/>
      <c r="AD641" s="3"/>
      <c r="AE641" s="34"/>
      <c r="AJ641" s="5"/>
      <c r="AK641" s="5"/>
      <c r="AL641" s="3"/>
      <c r="AM641" s="34"/>
      <c r="AR641" s="5"/>
      <c r="AS641" s="5"/>
      <c r="AT641" s="3"/>
      <c r="AU641" s="34"/>
      <c r="AZ641" s="5"/>
      <c r="BA641" s="5"/>
      <c r="BB641" s="3"/>
      <c r="BC641" s="34"/>
      <c r="BH641" s="5"/>
      <c r="BI641" s="5"/>
      <c r="BJ641" s="3"/>
      <c r="BK641" s="34"/>
      <c r="BP641" s="5"/>
      <c r="BQ641" s="5"/>
      <c r="BR641" s="3"/>
      <c r="BS641" s="34"/>
      <c r="BX641" s="5"/>
      <c r="BY641" s="5"/>
      <c r="BZ641" s="3"/>
      <c r="CA641" s="34"/>
      <c r="CF641" s="5"/>
      <c r="CH641" s="3"/>
      <c r="CI641" s="34"/>
      <c r="CN641" s="5"/>
      <c r="CO641" s="5"/>
      <c r="CP641" s="3"/>
      <c r="CQ641" s="34"/>
      <c r="CV641" s="5"/>
      <c r="CW641" s="5"/>
      <c r="CX641" s="3"/>
      <c r="CY641" s="34"/>
      <c r="DD641" s="5"/>
      <c r="DE641" s="5"/>
      <c r="DF641" s="3"/>
      <c r="DG641" s="34"/>
      <c r="DL641" s="5"/>
      <c r="DM641" s="5"/>
      <c r="DN641" s="3"/>
      <c r="DO641" s="34"/>
      <c r="DT641" s="5"/>
      <c r="DU641" s="5"/>
      <c r="DV641" s="3"/>
      <c r="DW641" s="34"/>
      <c r="EB641" s="5"/>
      <c r="EC641" s="5"/>
      <c r="ED641" s="3"/>
      <c r="EE641" s="34"/>
      <c r="EJ641" s="5"/>
      <c r="EK641" s="5"/>
      <c r="EL641" s="3"/>
      <c r="EM641" s="34"/>
      <c r="ER641" s="5"/>
      <c r="ES641" s="5"/>
      <c r="ET641" s="3"/>
      <c r="EU641" s="34"/>
      <c r="EZ641" s="5"/>
      <c r="FA641" s="5"/>
      <c r="FB641" s="3"/>
      <c r="FC641" s="34"/>
      <c r="FH641" s="5"/>
      <c r="FJ641" s="3"/>
      <c r="FK641" s="34"/>
      <c r="FP641" s="5"/>
      <c r="FQ641" s="5"/>
      <c r="FR641" s="3"/>
      <c r="FS641" s="34"/>
      <c r="FX641" s="5"/>
      <c r="FY641" s="5"/>
      <c r="FZ641" s="3"/>
      <c r="GA641" s="34"/>
      <c r="GF641" s="5"/>
      <c r="GG641" s="5"/>
      <c r="GH641" s="3"/>
      <c r="GI641" s="34"/>
      <c r="GN641" s="5"/>
      <c r="GO641" s="5"/>
      <c r="GP641" s="3"/>
      <c r="GQ641" s="34"/>
      <c r="GV641" s="5"/>
      <c r="GW641" s="5"/>
      <c r="GX641" s="3"/>
      <c r="GY641" s="34"/>
      <c r="HD641" s="5"/>
      <c r="HE641" s="5"/>
      <c r="HF641" s="3"/>
      <c r="HG641" s="34"/>
      <c r="HL641" s="5"/>
      <c r="HM641" s="5"/>
      <c r="HN641" s="3"/>
      <c r="HO641" s="34"/>
      <c r="HT641" s="5"/>
      <c r="HU641" s="5"/>
      <c r="HV641" s="3"/>
      <c r="HW641" s="34"/>
      <c r="IB641" s="5"/>
      <c r="IC641" s="5"/>
      <c r="ID641" s="3"/>
      <c r="IE641" s="34"/>
      <c r="IJ641" s="5"/>
    </row>
    <row r="642" spans="6:244" s="1" customFormat="1" ht="13.5">
      <c r="F642" s="3"/>
      <c r="G642" s="34"/>
      <c r="L642" s="5"/>
      <c r="M642" s="5"/>
      <c r="N642" s="3"/>
      <c r="O642" s="34"/>
      <c r="T642" s="5"/>
      <c r="U642" s="5"/>
      <c r="V642" s="3"/>
      <c r="W642" s="34"/>
      <c r="AB642" s="5"/>
      <c r="AC642" s="5"/>
      <c r="AD642" s="3"/>
      <c r="AE642" s="34"/>
      <c r="AJ642" s="5"/>
      <c r="AK642" s="5"/>
      <c r="AL642" s="3"/>
      <c r="AM642" s="34"/>
      <c r="AR642" s="5"/>
      <c r="AS642" s="5"/>
      <c r="AT642" s="3"/>
      <c r="AU642" s="34"/>
      <c r="AZ642" s="5"/>
      <c r="BA642" s="5"/>
      <c r="BB642" s="3"/>
      <c r="BC642" s="34"/>
      <c r="BH642" s="5"/>
      <c r="BI642" s="5"/>
      <c r="BJ642" s="3"/>
      <c r="BK642" s="34"/>
      <c r="BP642" s="5"/>
      <c r="BQ642" s="5"/>
      <c r="BR642" s="3"/>
      <c r="BS642" s="34"/>
      <c r="BX642" s="5"/>
      <c r="BY642" s="5"/>
      <c r="BZ642" s="3"/>
      <c r="CA642" s="34"/>
      <c r="CF642" s="5"/>
      <c r="CH642" s="3"/>
      <c r="CI642" s="34"/>
      <c r="CN642" s="5"/>
      <c r="CO642" s="5"/>
      <c r="CP642" s="3"/>
      <c r="CQ642" s="34"/>
      <c r="CV642" s="5"/>
      <c r="CW642" s="5"/>
      <c r="CX642" s="3"/>
      <c r="CY642" s="34"/>
      <c r="DD642" s="5"/>
      <c r="DE642" s="5"/>
      <c r="DF642" s="3"/>
      <c r="DG642" s="34"/>
      <c r="DL642" s="5"/>
      <c r="DM642" s="5"/>
      <c r="DN642" s="3"/>
      <c r="DO642" s="34"/>
      <c r="DT642" s="5"/>
      <c r="DU642" s="5"/>
      <c r="DV642" s="3"/>
      <c r="DW642" s="34"/>
      <c r="EB642" s="5"/>
      <c r="EC642" s="5"/>
      <c r="ED642" s="3"/>
      <c r="EE642" s="34"/>
      <c r="EJ642" s="5"/>
      <c r="EK642" s="5"/>
      <c r="EL642" s="3"/>
      <c r="EM642" s="34"/>
      <c r="ER642" s="5"/>
      <c r="ES642" s="5"/>
      <c r="ET642" s="3"/>
      <c r="EU642" s="34"/>
      <c r="EZ642" s="5"/>
      <c r="FA642" s="5"/>
      <c r="FB642" s="3"/>
      <c r="FC642" s="34"/>
      <c r="FH642" s="5"/>
      <c r="FJ642" s="3"/>
      <c r="FK642" s="34"/>
      <c r="FP642" s="5"/>
      <c r="FQ642" s="5"/>
      <c r="FR642" s="3"/>
      <c r="FS642" s="34"/>
      <c r="FX642" s="5"/>
      <c r="FY642" s="5"/>
      <c r="FZ642" s="3"/>
      <c r="GA642" s="34"/>
      <c r="GF642" s="5"/>
      <c r="GG642" s="5"/>
      <c r="GH642" s="3"/>
      <c r="GI642" s="34"/>
      <c r="GN642" s="5"/>
      <c r="GO642" s="5"/>
      <c r="GP642" s="3"/>
      <c r="GQ642" s="34"/>
      <c r="GV642" s="5"/>
      <c r="GW642" s="5"/>
      <c r="GX642" s="3"/>
      <c r="GY642" s="34"/>
      <c r="HD642" s="5"/>
      <c r="HE642" s="5"/>
      <c r="HF642" s="3"/>
      <c r="HG642" s="34"/>
      <c r="HL642" s="5"/>
      <c r="HM642" s="5"/>
      <c r="HN642" s="3"/>
      <c r="HO642" s="34"/>
      <c r="HT642" s="5"/>
      <c r="HU642" s="5"/>
      <c r="HV642" s="3"/>
      <c r="HW642" s="34"/>
      <c r="IB642" s="5"/>
      <c r="IC642" s="5"/>
      <c r="ID642" s="3"/>
      <c r="IE642" s="34"/>
      <c r="IJ642" s="5"/>
    </row>
    <row r="643" spans="6:244" s="1" customFormat="1" ht="13.5">
      <c r="F643" s="3"/>
      <c r="G643" s="34"/>
      <c r="L643" s="5"/>
      <c r="M643" s="5"/>
      <c r="N643" s="3"/>
      <c r="O643" s="34"/>
      <c r="T643" s="5"/>
      <c r="U643" s="5"/>
      <c r="V643" s="3"/>
      <c r="W643" s="34"/>
      <c r="AB643" s="5"/>
      <c r="AC643" s="5"/>
      <c r="AD643" s="3"/>
      <c r="AE643" s="34"/>
      <c r="AJ643" s="5"/>
      <c r="AK643" s="5"/>
      <c r="AL643" s="3"/>
      <c r="AM643" s="34"/>
      <c r="AR643" s="5"/>
      <c r="AS643" s="5"/>
      <c r="AT643" s="3"/>
      <c r="AU643" s="34"/>
      <c r="AZ643" s="5"/>
      <c r="BA643" s="5"/>
      <c r="BB643" s="3"/>
      <c r="BC643" s="34"/>
      <c r="BH643" s="5"/>
      <c r="BI643" s="5"/>
      <c r="BJ643" s="3"/>
      <c r="BK643" s="34"/>
      <c r="BP643" s="5"/>
      <c r="BQ643" s="5"/>
      <c r="BR643" s="3"/>
      <c r="BS643" s="34"/>
      <c r="BX643" s="5"/>
      <c r="BY643" s="5"/>
      <c r="BZ643" s="3"/>
      <c r="CA643" s="34"/>
      <c r="CF643" s="5"/>
      <c r="CH643" s="3"/>
      <c r="CI643" s="34"/>
      <c r="CN643" s="5"/>
      <c r="CO643" s="5"/>
      <c r="CP643" s="3"/>
      <c r="CQ643" s="34"/>
      <c r="CV643" s="5"/>
      <c r="CW643" s="5"/>
      <c r="CX643" s="3"/>
      <c r="CY643" s="34"/>
      <c r="DD643" s="5"/>
      <c r="DE643" s="5"/>
      <c r="DF643" s="3"/>
      <c r="DG643" s="34"/>
      <c r="DL643" s="5"/>
      <c r="DM643" s="5"/>
      <c r="DN643" s="3"/>
      <c r="DO643" s="34"/>
      <c r="DT643" s="5"/>
      <c r="DU643" s="5"/>
      <c r="DV643" s="3"/>
      <c r="DW643" s="34"/>
      <c r="EB643" s="5"/>
      <c r="EC643" s="5"/>
      <c r="ED643" s="3"/>
      <c r="EE643" s="34"/>
      <c r="EJ643" s="5"/>
      <c r="EK643" s="5"/>
      <c r="EL643" s="3"/>
      <c r="EM643" s="34"/>
      <c r="ER643" s="5"/>
      <c r="ES643" s="5"/>
      <c r="ET643" s="3"/>
      <c r="EU643" s="34"/>
      <c r="EZ643" s="5"/>
      <c r="FA643" s="5"/>
      <c r="FB643" s="3"/>
      <c r="FC643" s="34"/>
      <c r="FH643" s="5"/>
      <c r="FJ643" s="3"/>
      <c r="FK643" s="34"/>
      <c r="FP643" s="5"/>
      <c r="FQ643" s="5"/>
      <c r="FR643" s="3"/>
      <c r="FS643" s="34"/>
      <c r="FX643" s="5"/>
      <c r="FY643" s="5"/>
      <c r="FZ643" s="3"/>
      <c r="GA643" s="34"/>
      <c r="GF643" s="5"/>
      <c r="GG643" s="5"/>
      <c r="GH643" s="3"/>
      <c r="GI643" s="34"/>
      <c r="GN643" s="5"/>
      <c r="GO643" s="5"/>
      <c r="GP643" s="3"/>
      <c r="GQ643" s="34"/>
      <c r="GV643" s="5"/>
      <c r="GW643" s="5"/>
      <c r="GX643" s="3"/>
      <c r="GY643" s="34"/>
      <c r="HD643" s="5"/>
      <c r="HE643" s="5"/>
      <c r="HF643" s="3"/>
      <c r="HG643" s="34"/>
      <c r="HL643" s="5"/>
      <c r="HM643" s="5"/>
      <c r="HN643" s="3"/>
      <c r="HO643" s="34"/>
      <c r="HT643" s="5"/>
      <c r="HU643" s="5"/>
      <c r="HV643" s="3"/>
      <c r="HW643" s="34"/>
      <c r="IB643" s="5"/>
      <c r="IC643" s="5"/>
      <c r="ID643" s="3"/>
      <c r="IE643" s="34"/>
      <c r="IJ643" s="5"/>
    </row>
    <row r="644" spans="6:244" s="1" customFormat="1" ht="13.5">
      <c r="F644" s="3"/>
      <c r="G644" s="34"/>
      <c r="L644" s="5"/>
      <c r="M644" s="5"/>
      <c r="N644" s="3"/>
      <c r="O644" s="34"/>
      <c r="T644" s="5"/>
      <c r="U644" s="5"/>
      <c r="V644" s="3"/>
      <c r="W644" s="34"/>
      <c r="AB644" s="5"/>
      <c r="AC644" s="5"/>
      <c r="AD644" s="3"/>
      <c r="AE644" s="34"/>
      <c r="AJ644" s="5"/>
      <c r="AK644" s="5"/>
      <c r="AL644" s="3"/>
      <c r="AM644" s="34"/>
      <c r="AR644" s="5"/>
      <c r="AS644" s="5"/>
      <c r="AT644" s="3"/>
      <c r="AU644" s="34"/>
      <c r="AZ644" s="5"/>
      <c r="BA644" s="5"/>
      <c r="BB644" s="3"/>
      <c r="BC644" s="34"/>
      <c r="BH644" s="5"/>
      <c r="BI644" s="5"/>
      <c r="BJ644" s="3"/>
      <c r="BK644" s="34"/>
      <c r="BP644" s="5"/>
      <c r="BQ644" s="5"/>
      <c r="BR644" s="3"/>
      <c r="BS644" s="34"/>
      <c r="BX644" s="5"/>
      <c r="BY644" s="5"/>
      <c r="BZ644" s="3"/>
      <c r="CA644" s="34"/>
      <c r="CF644" s="5"/>
      <c r="CH644" s="3"/>
      <c r="CI644" s="34"/>
      <c r="CN644" s="5"/>
      <c r="CO644" s="5"/>
      <c r="CP644" s="3"/>
      <c r="CQ644" s="34"/>
      <c r="CV644" s="5"/>
      <c r="CW644" s="5"/>
      <c r="CX644" s="3"/>
      <c r="CY644" s="34"/>
      <c r="DD644" s="5"/>
      <c r="DE644" s="5"/>
      <c r="DF644" s="3"/>
      <c r="DG644" s="34"/>
      <c r="DL644" s="5"/>
      <c r="DM644" s="5"/>
      <c r="DN644" s="3"/>
      <c r="DO644" s="34"/>
      <c r="DT644" s="5"/>
      <c r="DU644" s="5"/>
      <c r="DV644" s="3"/>
      <c r="DW644" s="34"/>
      <c r="EB644" s="5"/>
      <c r="EC644" s="5"/>
      <c r="ED644" s="3"/>
      <c r="EE644" s="34"/>
      <c r="EJ644" s="5"/>
      <c r="EK644" s="5"/>
      <c r="EL644" s="3"/>
      <c r="EM644" s="34"/>
      <c r="ER644" s="5"/>
      <c r="ES644" s="5"/>
      <c r="ET644" s="3"/>
      <c r="EU644" s="34"/>
      <c r="EZ644" s="5"/>
      <c r="FA644" s="5"/>
      <c r="FB644" s="3"/>
      <c r="FC644" s="34"/>
      <c r="FH644" s="5"/>
      <c r="FJ644" s="3"/>
      <c r="FK644" s="34"/>
      <c r="FP644" s="5"/>
      <c r="FQ644" s="5"/>
      <c r="FR644" s="3"/>
      <c r="FS644" s="34"/>
      <c r="FX644" s="5"/>
      <c r="FY644" s="5"/>
      <c r="FZ644" s="3"/>
      <c r="GA644" s="34"/>
      <c r="GF644" s="5"/>
      <c r="GG644" s="5"/>
      <c r="GH644" s="3"/>
      <c r="GI644" s="34"/>
      <c r="GN644" s="5"/>
      <c r="GO644" s="5"/>
      <c r="GP644" s="3"/>
      <c r="GQ644" s="34"/>
      <c r="GV644" s="5"/>
      <c r="GW644" s="5"/>
      <c r="GX644" s="3"/>
      <c r="GY644" s="34"/>
      <c r="HD644" s="5"/>
      <c r="HE644" s="5"/>
      <c r="HF644" s="3"/>
      <c r="HG644" s="34"/>
      <c r="HL644" s="5"/>
      <c r="HM644" s="5"/>
      <c r="HN644" s="3"/>
      <c r="HO644" s="34"/>
      <c r="HT644" s="5"/>
      <c r="HU644" s="5"/>
      <c r="HV644" s="3"/>
      <c r="HW644" s="34"/>
      <c r="IB644" s="5"/>
      <c r="IC644" s="5"/>
      <c r="ID644" s="3"/>
      <c r="IE644" s="34"/>
      <c r="IJ644" s="5"/>
    </row>
    <row r="645" spans="6:244" s="1" customFormat="1" ht="13.5">
      <c r="F645" s="3"/>
      <c r="G645" s="34"/>
      <c r="L645" s="5"/>
      <c r="M645" s="5"/>
      <c r="N645" s="3"/>
      <c r="O645" s="34"/>
      <c r="T645" s="5"/>
      <c r="U645" s="5"/>
      <c r="V645" s="3"/>
      <c r="W645" s="34"/>
      <c r="AB645" s="5"/>
      <c r="AC645" s="5"/>
      <c r="AD645" s="3"/>
      <c r="AE645" s="34"/>
      <c r="AJ645" s="5"/>
      <c r="AK645" s="5"/>
      <c r="AL645" s="3"/>
      <c r="AM645" s="34"/>
      <c r="AR645" s="5"/>
      <c r="AS645" s="5"/>
      <c r="AT645" s="3"/>
      <c r="AU645" s="34"/>
      <c r="AZ645" s="5"/>
      <c r="BA645" s="5"/>
      <c r="BB645" s="3"/>
      <c r="BC645" s="34"/>
      <c r="BH645" s="5"/>
      <c r="BI645" s="5"/>
      <c r="BJ645" s="3"/>
      <c r="BK645" s="34"/>
      <c r="BP645" s="5"/>
      <c r="BQ645" s="5"/>
      <c r="BR645" s="3"/>
      <c r="BS645" s="34"/>
      <c r="BX645" s="5"/>
      <c r="BY645" s="5"/>
      <c r="BZ645" s="3"/>
      <c r="CA645" s="34"/>
      <c r="CF645" s="5"/>
      <c r="CH645" s="3"/>
      <c r="CI645" s="34"/>
      <c r="CN645" s="5"/>
      <c r="CO645" s="5"/>
      <c r="CP645" s="3"/>
      <c r="CQ645" s="34"/>
      <c r="CV645" s="5"/>
      <c r="CW645" s="5"/>
      <c r="CX645" s="3"/>
      <c r="CY645" s="34"/>
      <c r="DD645" s="5"/>
      <c r="DE645" s="5"/>
      <c r="DF645" s="3"/>
      <c r="DG645" s="34"/>
      <c r="DL645" s="5"/>
      <c r="DM645" s="5"/>
      <c r="DN645" s="3"/>
      <c r="DO645" s="34"/>
      <c r="DT645" s="5"/>
      <c r="DU645" s="5"/>
      <c r="DV645" s="3"/>
      <c r="DW645" s="34"/>
      <c r="EB645" s="5"/>
      <c r="EC645" s="5"/>
      <c r="ED645" s="3"/>
      <c r="EE645" s="34"/>
      <c r="EJ645" s="5"/>
      <c r="EK645" s="5"/>
      <c r="EL645" s="3"/>
      <c r="EM645" s="34"/>
      <c r="ER645" s="5"/>
      <c r="ES645" s="5"/>
      <c r="ET645" s="3"/>
      <c r="EU645" s="34"/>
      <c r="EZ645" s="5"/>
      <c r="FA645" s="5"/>
      <c r="FB645" s="3"/>
      <c r="FC645" s="34"/>
      <c r="FH645" s="5"/>
      <c r="FJ645" s="3"/>
      <c r="FK645" s="34"/>
      <c r="FP645" s="5"/>
      <c r="FQ645" s="5"/>
      <c r="FR645" s="3"/>
      <c r="FS645" s="34"/>
      <c r="FX645" s="5"/>
      <c r="FY645" s="5"/>
      <c r="FZ645" s="3"/>
      <c r="GA645" s="34"/>
      <c r="GF645" s="5"/>
      <c r="GG645" s="5"/>
      <c r="GH645" s="3"/>
      <c r="GI645" s="34"/>
      <c r="GN645" s="5"/>
      <c r="GO645" s="5"/>
      <c r="GP645" s="3"/>
      <c r="GQ645" s="34"/>
      <c r="GV645" s="5"/>
      <c r="GW645" s="5"/>
      <c r="GX645" s="3"/>
      <c r="GY645" s="34"/>
      <c r="HD645" s="5"/>
      <c r="HE645" s="5"/>
      <c r="HF645" s="3"/>
      <c r="HG645" s="34"/>
      <c r="HL645" s="5"/>
      <c r="HM645" s="5"/>
      <c r="HN645" s="3"/>
      <c r="HO645" s="34"/>
      <c r="HT645" s="5"/>
      <c r="HU645" s="5"/>
      <c r="HV645" s="3"/>
      <c r="HW645" s="34"/>
      <c r="IB645" s="5"/>
      <c r="IC645" s="5"/>
      <c r="ID645" s="3"/>
      <c r="IE645" s="34"/>
      <c r="IJ645" s="5"/>
    </row>
    <row r="646" spans="6:244" s="1" customFormat="1" ht="13.5">
      <c r="F646" s="3"/>
      <c r="G646" s="34"/>
      <c r="L646" s="5"/>
      <c r="M646" s="5"/>
      <c r="N646" s="3"/>
      <c r="O646" s="34"/>
      <c r="T646" s="5"/>
      <c r="U646" s="5"/>
      <c r="V646" s="3"/>
      <c r="W646" s="34"/>
      <c r="AB646" s="5"/>
      <c r="AC646" s="5"/>
      <c r="AD646" s="3"/>
      <c r="AE646" s="34"/>
      <c r="AJ646" s="5"/>
      <c r="AK646" s="5"/>
      <c r="AL646" s="3"/>
      <c r="AM646" s="34"/>
      <c r="AR646" s="5"/>
      <c r="AS646" s="5"/>
      <c r="AT646" s="3"/>
      <c r="AU646" s="34"/>
      <c r="AZ646" s="5"/>
      <c r="BA646" s="5"/>
      <c r="BB646" s="3"/>
      <c r="BC646" s="34"/>
      <c r="BH646" s="5"/>
      <c r="BI646" s="5"/>
      <c r="BJ646" s="3"/>
      <c r="BK646" s="34"/>
      <c r="BP646" s="5"/>
      <c r="BQ646" s="5"/>
      <c r="BR646" s="3"/>
      <c r="BS646" s="34"/>
      <c r="BX646" s="5"/>
      <c r="BY646" s="5"/>
      <c r="BZ646" s="3"/>
      <c r="CA646" s="34"/>
      <c r="CF646" s="5"/>
      <c r="CH646" s="3"/>
      <c r="CI646" s="34"/>
      <c r="CN646" s="5"/>
      <c r="CO646" s="5"/>
      <c r="CP646" s="3"/>
      <c r="CQ646" s="34"/>
      <c r="CV646" s="5"/>
      <c r="CW646" s="5"/>
      <c r="CX646" s="3"/>
      <c r="CY646" s="34"/>
      <c r="DD646" s="5"/>
      <c r="DE646" s="5"/>
      <c r="DF646" s="3"/>
      <c r="DG646" s="34"/>
      <c r="DL646" s="5"/>
      <c r="DM646" s="5"/>
      <c r="DN646" s="3"/>
      <c r="DO646" s="34"/>
      <c r="DT646" s="5"/>
      <c r="DU646" s="5"/>
      <c r="DV646" s="3"/>
      <c r="DW646" s="34"/>
      <c r="EB646" s="5"/>
      <c r="EC646" s="5"/>
      <c r="ED646" s="3"/>
      <c r="EE646" s="34"/>
      <c r="EJ646" s="5"/>
      <c r="EK646" s="5"/>
      <c r="EL646" s="3"/>
      <c r="EM646" s="34"/>
      <c r="ER646" s="5"/>
      <c r="ES646" s="5"/>
      <c r="ET646" s="3"/>
      <c r="EU646" s="34"/>
      <c r="EZ646" s="5"/>
      <c r="FA646" s="5"/>
      <c r="FB646" s="3"/>
      <c r="FC646" s="34"/>
      <c r="FH646" s="5"/>
      <c r="FJ646" s="3"/>
      <c r="FK646" s="34"/>
      <c r="FP646" s="5"/>
      <c r="FQ646" s="5"/>
      <c r="FR646" s="3"/>
      <c r="FS646" s="34"/>
      <c r="FX646" s="5"/>
      <c r="FY646" s="5"/>
      <c r="FZ646" s="3"/>
      <c r="GA646" s="34"/>
      <c r="GF646" s="5"/>
      <c r="GG646" s="5"/>
      <c r="GH646" s="3"/>
      <c r="GI646" s="34"/>
      <c r="GN646" s="5"/>
      <c r="GO646" s="5"/>
      <c r="GP646" s="3"/>
      <c r="GQ646" s="34"/>
      <c r="GV646" s="5"/>
      <c r="GW646" s="5"/>
      <c r="GX646" s="3"/>
      <c r="GY646" s="34"/>
      <c r="HD646" s="5"/>
      <c r="HE646" s="5"/>
      <c r="HF646" s="3"/>
      <c r="HG646" s="34"/>
      <c r="HL646" s="5"/>
      <c r="HM646" s="5"/>
      <c r="HN646" s="3"/>
      <c r="HO646" s="34"/>
      <c r="HT646" s="5"/>
      <c r="HU646" s="5"/>
      <c r="HV646" s="3"/>
      <c r="HW646" s="34"/>
      <c r="IB646" s="5"/>
      <c r="IC646" s="5"/>
      <c r="ID646" s="3"/>
      <c r="IE646" s="34"/>
      <c r="IJ646" s="5"/>
    </row>
    <row r="647" spans="6:244" s="1" customFormat="1" ht="13.5">
      <c r="F647" s="3"/>
      <c r="G647" s="34"/>
      <c r="L647" s="5"/>
      <c r="M647" s="5"/>
      <c r="N647" s="3"/>
      <c r="O647" s="34"/>
      <c r="T647" s="5"/>
      <c r="U647" s="5"/>
      <c r="V647" s="3"/>
      <c r="W647" s="34"/>
      <c r="AB647" s="5"/>
      <c r="AC647" s="5"/>
      <c r="AD647" s="3"/>
      <c r="AE647" s="34"/>
      <c r="AJ647" s="5"/>
      <c r="AK647" s="5"/>
      <c r="AL647" s="3"/>
      <c r="AM647" s="34"/>
      <c r="AR647" s="5"/>
      <c r="AS647" s="5"/>
      <c r="AT647" s="3"/>
      <c r="AU647" s="34"/>
      <c r="AZ647" s="5"/>
      <c r="BA647" s="5"/>
      <c r="BB647" s="3"/>
      <c r="BC647" s="34"/>
      <c r="BH647" s="5"/>
      <c r="BI647" s="5"/>
      <c r="BJ647" s="3"/>
      <c r="BK647" s="34"/>
      <c r="BP647" s="5"/>
      <c r="BQ647" s="5"/>
      <c r="BR647" s="3"/>
      <c r="BS647" s="34"/>
      <c r="BX647" s="5"/>
      <c r="BY647" s="5"/>
      <c r="BZ647" s="3"/>
      <c r="CA647" s="34"/>
      <c r="CF647" s="5"/>
      <c r="CH647" s="3"/>
      <c r="CI647" s="34"/>
      <c r="CN647" s="5"/>
      <c r="CO647" s="5"/>
      <c r="CP647" s="3"/>
      <c r="CQ647" s="34"/>
      <c r="CV647" s="5"/>
      <c r="CW647" s="5"/>
      <c r="CX647" s="3"/>
      <c r="CY647" s="34"/>
      <c r="DD647" s="5"/>
      <c r="DE647" s="5"/>
      <c r="DF647" s="3"/>
      <c r="DG647" s="34"/>
      <c r="DL647" s="5"/>
      <c r="DM647" s="5"/>
      <c r="DN647" s="3"/>
      <c r="DO647" s="34"/>
      <c r="DT647" s="5"/>
      <c r="DU647" s="5"/>
      <c r="DV647" s="3"/>
      <c r="DW647" s="34"/>
      <c r="EB647" s="5"/>
      <c r="EC647" s="5"/>
      <c r="ED647" s="3"/>
      <c r="EE647" s="34"/>
      <c r="EJ647" s="5"/>
      <c r="EK647" s="5"/>
      <c r="EL647" s="3"/>
      <c r="EM647" s="34"/>
      <c r="ER647" s="5"/>
      <c r="ES647" s="5"/>
      <c r="ET647" s="3"/>
      <c r="EU647" s="34"/>
      <c r="EZ647" s="5"/>
      <c r="FA647" s="5"/>
      <c r="FB647" s="3"/>
      <c r="FC647" s="34"/>
      <c r="FH647" s="5"/>
      <c r="FJ647" s="3"/>
      <c r="FK647" s="34"/>
      <c r="FP647" s="5"/>
      <c r="FQ647" s="5"/>
      <c r="FR647" s="3"/>
      <c r="FS647" s="34"/>
      <c r="FX647" s="5"/>
      <c r="FY647" s="5"/>
      <c r="FZ647" s="3"/>
      <c r="GA647" s="34"/>
      <c r="GF647" s="5"/>
      <c r="GG647" s="5"/>
      <c r="GH647" s="3"/>
      <c r="GI647" s="34"/>
      <c r="GN647" s="5"/>
      <c r="GO647" s="5"/>
      <c r="GP647" s="3"/>
      <c r="GQ647" s="34"/>
      <c r="GV647" s="5"/>
      <c r="GW647" s="5"/>
      <c r="GX647" s="3"/>
      <c r="GY647" s="34"/>
      <c r="HD647" s="5"/>
      <c r="HE647" s="5"/>
      <c r="HF647" s="3"/>
      <c r="HG647" s="34"/>
      <c r="HL647" s="5"/>
      <c r="HM647" s="5"/>
      <c r="HN647" s="3"/>
      <c r="HO647" s="34"/>
      <c r="HT647" s="5"/>
      <c r="HU647" s="5"/>
      <c r="HV647" s="3"/>
      <c r="HW647" s="34"/>
      <c r="IB647" s="5"/>
      <c r="IC647" s="5"/>
      <c r="ID647" s="3"/>
      <c r="IE647" s="34"/>
      <c r="IJ647" s="5"/>
    </row>
    <row r="648" spans="6:244" s="1" customFormat="1" ht="13.5">
      <c r="F648" s="3"/>
      <c r="G648" s="34"/>
      <c r="L648" s="5"/>
      <c r="M648" s="5"/>
      <c r="N648" s="3"/>
      <c r="O648" s="34"/>
      <c r="T648" s="5"/>
      <c r="U648" s="5"/>
      <c r="V648" s="3"/>
      <c r="W648" s="34"/>
      <c r="AB648" s="5"/>
      <c r="AC648" s="5"/>
      <c r="AD648" s="3"/>
      <c r="AE648" s="34"/>
      <c r="AJ648" s="5"/>
      <c r="AK648" s="5"/>
      <c r="AL648" s="3"/>
      <c r="AM648" s="34"/>
      <c r="AR648" s="5"/>
      <c r="AS648" s="5"/>
      <c r="AT648" s="3"/>
      <c r="AU648" s="34"/>
      <c r="AZ648" s="5"/>
      <c r="BA648" s="5"/>
      <c r="BB648" s="3"/>
      <c r="BC648" s="34"/>
      <c r="BH648" s="5"/>
      <c r="BI648" s="5"/>
      <c r="BJ648" s="3"/>
      <c r="BK648" s="34"/>
      <c r="BP648" s="5"/>
      <c r="BQ648" s="5"/>
      <c r="BR648" s="3"/>
      <c r="BS648" s="34"/>
      <c r="BX648" s="5"/>
      <c r="BY648" s="5"/>
      <c r="BZ648" s="3"/>
      <c r="CA648" s="34"/>
      <c r="CF648" s="5"/>
      <c r="CH648" s="3"/>
      <c r="CI648" s="34"/>
      <c r="CN648" s="5"/>
      <c r="CO648" s="5"/>
      <c r="CP648" s="3"/>
      <c r="CQ648" s="34"/>
      <c r="CV648" s="5"/>
      <c r="CW648" s="5"/>
      <c r="CX648" s="3"/>
      <c r="CY648" s="34"/>
      <c r="DD648" s="5"/>
      <c r="DE648" s="5"/>
      <c r="DF648" s="3"/>
      <c r="DG648" s="34"/>
      <c r="DL648" s="5"/>
      <c r="DM648" s="5"/>
      <c r="DN648" s="3"/>
      <c r="DO648" s="34"/>
      <c r="DT648" s="5"/>
      <c r="DU648" s="5"/>
      <c r="DV648" s="3"/>
      <c r="DW648" s="34"/>
      <c r="EB648" s="5"/>
      <c r="EC648" s="5"/>
      <c r="ED648" s="3"/>
      <c r="EE648" s="34"/>
      <c r="EJ648" s="5"/>
      <c r="EK648" s="5"/>
      <c r="EL648" s="3"/>
      <c r="EM648" s="34"/>
      <c r="ER648" s="5"/>
      <c r="ES648" s="5"/>
      <c r="ET648" s="3"/>
      <c r="EU648" s="34"/>
      <c r="EZ648" s="5"/>
      <c r="FA648" s="5"/>
      <c r="FB648" s="3"/>
      <c r="FC648" s="34"/>
      <c r="FH648" s="5"/>
      <c r="FJ648" s="3"/>
      <c r="FK648" s="34"/>
      <c r="FP648" s="5"/>
      <c r="FQ648" s="5"/>
      <c r="FR648" s="3"/>
      <c r="FS648" s="34"/>
      <c r="FX648" s="5"/>
      <c r="FY648" s="5"/>
      <c r="FZ648" s="3"/>
      <c r="GA648" s="34"/>
      <c r="GF648" s="5"/>
      <c r="GG648" s="5"/>
      <c r="GH648" s="3"/>
      <c r="GI648" s="34"/>
      <c r="GN648" s="5"/>
      <c r="GO648" s="5"/>
      <c r="GP648" s="3"/>
      <c r="GQ648" s="34"/>
      <c r="GV648" s="5"/>
      <c r="GW648" s="5"/>
      <c r="GX648" s="3"/>
      <c r="GY648" s="34"/>
      <c r="HD648" s="5"/>
      <c r="HE648" s="5"/>
      <c r="HF648" s="3"/>
      <c r="HG648" s="34"/>
      <c r="HL648" s="5"/>
      <c r="HM648" s="5"/>
      <c r="HN648" s="3"/>
      <c r="HO648" s="34"/>
      <c r="HT648" s="5"/>
      <c r="HU648" s="5"/>
      <c r="HV648" s="3"/>
      <c r="HW648" s="34"/>
      <c r="IB648" s="5"/>
      <c r="IC648" s="5"/>
      <c r="ID648" s="3"/>
      <c r="IE648" s="34"/>
      <c r="IJ648" s="5"/>
    </row>
    <row r="649" spans="6:244" s="1" customFormat="1" ht="13.5">
      <c r="F649" s="3"/>
      <c r="G649" s="34"/>
      <c r="L649" s="5"/>
      <c r="M649" s="5"/>
      <c r="N649" s="3"/>
      <c r="O649" s="34"/>
      <c r="T649" s="5"/>
      <c r="U649" s="5"/>
      <c r="V649" s="3"/>
      <c r="W649" s="34"/>
      <c r="AB649" s="5"/>
      <c r="AC649" s="5"/>
      <c r="AD649" s="3"/>
      <c r="AE649" s="34"/>
      <c r="AJ649" s="5"/>
      <c r="AK649" s="5"/>
      <c r="AL649" s="3"/>
      <c r="AM649" s="34"/>
      <c r="AR649" s="5"/>
      <c r="AS649" s="5"/>
      <c r="AT649" s="3"/>
      <c r="AU649" s="34"/>
      <c r="AZ649" s="5"/>
      <c r="BA649" s="5"/>
      <c r="BB649" s="3"/>
      <c r="BC649" s="34"/>
      <c r="BH649" s="5"/>
      <c r="BI649" s="5"/>
      <c r="BJ649" s="3"/>
      <c r="BK649" s="34"/>
      <c r="BP649" s="5"/>
      <c r="BQ649" s="5"/>
      <c r="BR649" s="3"/>
      <c r="BS649" s="34"/>
      <c r="BX649" s="5"/>
      <c r="BY649" s="5"/>
      <c r="BZ649" s="3"/>
      <c r="CA649" s="34"/>
      <c r="CF649" s="5"/>
      <c r="CH649" s="3"/>
      <c r="CI649" s="34"/>
      <c r="CN649" s="5"/>
      <c r="CO649" s="5"/>
      <c r="CP649" s="3"/>
      <c r="CQ649" s="34"/>
      <c r="CV649" s="5"/>
      <c r="CW649" s="5"/>
      <c r="CX649" s="3"/>
      <c r="CY649" s="34"/>
      <c r="DD649" s="5"/>
      <c r="DE649" s="5"/>
      <c r="DF649" s="3"/>
      <c r="DG649" s="34"/>
      <c r="DL649" s="5"/>
      <c r="DM649" s="5"/>
      <c r="DN649" s="3"/>
      <c r="DO649" s="34"/>
      <c r="DT649" s="5"/>
      <c r="DU649" s="5"/>
      <c r="DV649" s="3"/>
      <c r="DW649" s="34"/>
      <c r="EB649" s="5"/>
      <c r="EC649" s="5"/>
      <c r="ED649" s="3"/>
      <c r="EE649" s="34"/>
      <c r="EJ649" s="5"/>
      <c r="EK649" s="5"/>
      <c r="EL649" s="3"/>
      <c r="EM649" s="34"/>
      <c r="ER649" s="5"/>
      <c r="ES649" s="5"/>
      <c r="ET649" s="3"/>
      <c r="EU649" s="34"/>
      <c r="EZ649" s="5"/>
      <c r="FA649" s="5"/>
      <c r="FB649" s="3"/>
      <c r="FC649" s="34"/>
      <c r="FH649" s="5"/>
      <c r="FJ649" s="3"/>
      <c r="FK649" s="34"/>
      <c r="FP649" s="5"/>
      <c r="FQ649" s="5"/>
      <c r="FR649" s="3"/>
      <c r="FS649" s="34"/>
      <c r="FX649" s="5"/>
      <c r="FY649" s="5"/>
      <c r="FZ649" s="3"/>
      <c r="GA649" s="34"/>
      <c r="GF649" s="5"/>
      <c r="GG649" s="5"/>
      <c r="GH649" s="3"/>
      <c r="GI649" s="34"/>
      <c r="GN649" s="5"/>
      <c r="GO649" s="5"/>
      <c r="GP649" s="3"/>
      <c r="GQ649" s="34"/>
      <c r="GV649" s="5"/>
      <c r="GW649" s="5"/>
      <c r="GX649" s="3"/>
      <c r="GY649" s="34"/>
      <c r="HD649" s="5"/>
      <c r="HE649" s="5"/>
      <c r="HF649" s="3"/>
      <c r="HG649" s="34"/>
      <c r="HL649" s="5"/>
      <c r="HM649" s="5"/>
      <c r="HN649" s="3"/>
      <c r="HO649" s="34"/>
      <c r="HT649" s="5"/>
      <c r="HU649" s="5"/>
      <c r="HV649" s="3"/>
      <c r="HW649" s="34"/>
      <c r="IB649" s="5"/>
      <c r="IC649" s="5"/>
      <c r="ID649" s="3"/>
      <c r="IE649" s="34"/>
      <c r="IJ649" s="5"/>
    </row>
    <row r="650" spans="6:244" s="1" customFormat="1" ht="13.5">
      <c r="F650" s="3"/>
      <c r="G650" s="34"/>
      <c r="L650" s="5"/>
      <c r="M650" s="5"/>
      <c r="N650" s="3"/>
      <c r="O650" s="34"/>
      <c r="T650" s="5"/>
      <c r="U650" s="5"/>
      <c r="V650" s="3"/>
      <c r="W650" s="34"/>
      <c r="AB650" s="5"/>
      <c r="AC650" s="5"/>
      <c r="AD650" s="3"/>
      <c r="AE650" s="34"/>
      <c r="AJ650" s="5"/>
      <c r="AK650" s="5"/>
      <c r="AL650" s="3"/>
      <c r="AM650" s="34"/>
      <c r="AR650" s="5"/>
      <c r="AS650" s="5"/>
      <c r="AT650" s="3"/>
      <c r="AU650" s="34"/>
      <c r="AZ650" s="5"/>
      <c r="BA650" s="5"/>
      <c r="BB650" s="3"/>
      <c r="BC650" s="34"/>
      <c r="BH650" s="5"/>
      <c r="BI650" s="5"/>
      <c r="BJ650" s="3"/>
      <c r="BK650" s="34"/>
      <c r="BP650" s="5"/>
      <c r="BQ650" s="5"/>
      <c r="BR650" s="3"/>
      <c r="BS650" s="34"/>
      <c r="BX650" s="5"/>
      <c r="BY650" s="5"/>
      <c r="BZ650" s="3"/>
      <c r="CA650" s="34"/>
      <c r="CF650" s="5"/>
      <c r="CH650" s="3"/>
      <c r="CI650" s="34"/>
      <c r="CN650" s="5"/>
      <c r="CO650" s="5"/>
      <c r="CP650" s="3"/>
      <c r="CQ650" s="34"/>
      <c r="CV650" s="5"/>
      <c r="CW650" s="5"/>
      <c r="CX650" s="3"/>
      <c r="CY650" s="34"/>
      <c r="DD650" s="5"/>
      <c r="DE650" s="5"/>
      <c r="DF650" s="3"/>
      <c r="DG650" s="34"/>
      <c r="DL650" s="5"/>
      <c r="DM650" s="5"/>
      <c r="DN650" s="3"/>
      <c r="DO650" s="34"/>
      <c r="DT650" s="5"/>
      <c r="DU650" s="5"/>
      <c r="DV650" s="3"/>
      <c r="DW650" s="34"/>
      <c r="EB650" s="5"/>
      <c r="EC650" s="5"/>
      <c r="ED650" s="3"/>
      <c r="EE650" s="34"/>
      <c r="EJ650" s="5"/>
      <c r="EK650" s="5"/>
      <c r="EL650" s="3"/>
      <c r="EM650" s="34"/>
      <c r="ER650" s="5"/>
      <c r="ES650" s="5"/>
      <c r="ET650" s="3"/>
      <c r="EU650" s="34"/>
      <c r="EZ650" s="5"/>
      <c r="FA650" s="5"/>
      <c r="FB650" s="3"/>
      <c r="FC650" s="34"/>
      <c r="FH650" s="5"/>
      <c r="FJ650" s="3"/>
      <c r="FK650" s="34"/>
      <c r="FP650" s="5"/>
      <c r="FQ650" s="5"/>
      <c r="FR650" s="3"/>
      <c r="FS650" s="34"/>
      <c r="FX650" s="5"/>
      <c r="FY650" s="5"/>
      <c r="FZ650" s="3"/>
      <c r="GA650" s="34"/>
      <c r="GF650" s="5"/>
      <c r="GG650" s="5"/>
      <c r="GH650" s="3"/>
      <c r="GI650" s="34"/>
      <c r="GN650" s="5"/>
      <c r="GO650" s="5"/>
      <c r="GP650" s="3"/>
      <c r="GQ650" s="34"/>
      <c r="GV650" s="5"/>
      <c r="GW650" s="5"/>
      <c r="GX650" s="3"/>
      <c r="GY650" s="34"/>
      <c r="HD650" s="5"/>
      <c r="HE650" s="5"/>
      <c r="HF650" s="3"/>
      <c r="HG650" s="34"/>
      <c r="HL650" s="5"/>
      <c r="HM650" s="5"/>
      <c r="HN650" s="3"/>
      <c r="HO650" s="34"/>
      <c r="HT650" s="5"/>
      <c r="HU650" s="5"/>
      <c r="HV650" s="3"/>
      <c r="HW650" s="34"/>
      <c r="IB650" s="5"/>
      <c r="IC650" s="5"/>
      <c r="ID650" s="3"/>
      <c r="IE650" s="34"/>
      <c r="IJ650" s="5"/>
    </row>
    <row r="651" spans="6:244" s="1" customFormat="1" ht="13.5">
      <c r="F651" s="3"/>
      <c r="G651" s="34"/>
      <c r="L651" s="5"/>
      <c r="M651" s="5"/>
      <c r="N651" s="3"/>
      <c r="O651" s="34"/>
      <c r="T651" s="5"/>
      <c r="U651" s="5"/>
      <c r="V651" s="3"/>
      <c r="W651" s="34"/>
      <c r="AB651" s="5"/>
      <c r="AC651" s="5"/>
      <c r="AD651" s="3"/>
      <c r="AE651" s="34"/>
      <c r="AJ651" s="5"/>
      <c r="AK651" s="5"/>
      <c r="AL651" s="3"/>
      <c r="AM651" s="34"/>
      <c r="AR651" s="5"/>
      <c r="AS651" s="5"/>
      <c r="AT651" s="3"/>
      <c r="AU651" s="34"/>
      <c r="AZ651" s="5"/>
      <c r="BA651" s="5"/>
      <c r="BB651" s="3"/>
      <c r="BC651" s="34"/>
      <c r="BH651" s="5"/>
      <c r="BI651" s="5"/>
      <c r="BJ651" s="3"/>
      <c r="BK651" s="34"/>
      <c r="BP651" s="5"/>
      <c r="BQ651" s="5"/>
      <c r="BR651" s="3"/>
      <c r="BS651" s="34"/>
      <c r="BX651" s="5"/>
      <c r="BY651" s="5"/>
      <c r="BZ651" s="3"/>
      <c r="CA651" s="34"/>
      <c r="CF651" s="5"/>
      <c r="CH651" s="3"/>
      <c r="CI651" s="34"/>
      <c r="CN651" s="5"/>
      <c r="CO651" s="5"/>
      <c r="CP651" s="3"/>
      <c r="CQ651" s="34"/>
      <c r="CV651" s="5"/>
      <c r="CW651" s="5"/>
      <c r="CX651" s="3"/>
      <c r="CY651" s="34"/>
      <c r="DD651" s="5"/>
      <c r="DE651" s="5"/>
      <c r="DF651" s="3"/>
      <c r="DG651" s="34"/>
      <c r="DL651" s="5"/>
      <c r="DM651" s="5"/>
      <c r="DN651" s="3"/>
      <c r="DO651" s="34"/>
      <c r="DT651" s="5"/>
      <c r="DU651" s="5"/>
      <c r="DV651" s="3"/>
      <c r="DW651" s="34"/>
      <c r="EB651" s="5"/>
      <c r="EC651" s="5"/>
      <c r="ED651" s="3"/>
      <c r="EE651" s="34"/>
      <c r="EJ651" s="5"/>
      <c r="EK651" s="5"/>
      <c r="EL651" s="3"/>
      <c r="EM651" s="34"/>
      <c r="ER651" s="5"/>
      <c r="ES651" s="5"/>
      <c r="ET651" s="3"/>
      <c r="EU651" s="34"/>
      <c r="EZ651" s="5"/>
      <c r="FA651" s="5"/>
      <c r="FB651" s="3"/>
      <c r="FC651" s="34"/>
      <c r="FH651" s="5"/>
      <c r="FJ651" s="3"/>
      <c r="FK651" s="34"/>
      <c r="FP651" s="5"/>
      <c r="FQ651" s="5"/>
      <c r="FR651" s="3"/>
      <c r="FS651" s="34"/>
      <c r="FX651" s="5"/>
      <c r="FY651" s="5"/>
      <c r="FZ651" s="3"/>
      <c r="GA651" s="34"/>
      <c r="GF651" s="5"/>
      <c r="GG651" s="5"/>
      <c r="GH651" s="3"/>
      <c r="GI651" s="34"/>
      <c r="GN651" s="5"/>
      <c r="GO651" s="5"/>
      <c r="GP651" s="3"/>
      <c r="GQ651" s="34"/>
      <c r="GV651" s="5"/>
      <c r="GW651" s="5"/>
      <c r="GX651" s="3"/>
      <c r="GY651" s="34"/>
      <c r="HD651" s="5"/>
      <c r="HE651" s="5"/>
      <c r="HF651" s="3"/>
      <c r="HG651" s="34"/>
      <c r="HL651" s="5"/>
      <c r="HM651" s="5"/>
      <c r="HN651" s="3"/>
      <c r="HO651" s="34"/>
      <c r="HT651" s="5"/>
      <c r="HU651" s="5"/>
      <c r="HV651" s="3"/>
      <c r="HW651" s="34"/>
      <c r="IB651" s="5"/>
      <c r="IC651" s="5"/>
      <c r="ID651" s="3"/>
      <c r="IE651" s="34"/>
      <c r="IJ651" s="5"/>
    </row>
    <row r="652" spans="6:244" s="1" customFormat="1" ht="13.5">
      <c r="F652" s="3"/>
      <c r="G652" s="34"/>
      <c r="L652" s="5"/>
      <c r="M652" s="5"/>
      <c r="N652" s="3"/>
      <c r="O652" s="34"/>
      <c r="T652" s="5"/>
      <c r="U652" s="5"/>
      <c r="V652" s="3"/>
      <c r="W652" s="34"/>
      <c r="AB652" s="5"/>
      <c r="AC652" s="5"/>
      <c r="AD652" s="3"/>
      <c r="AE652" s="34"/>
      <c r="AJ652" s="5"/>
      <c r="AK652" s="5"/>
      <c r="AL652" s="3"/>
      <c r="AM652" s="34"/>
      <c r="AR652" s="5"/>
      <c r="AS652" s="5"/>
      <c r="AT652" s="3"/>
      <c r="AU652" s="34"/>
      <c r="AZ652" s="5"/>
      <c r="BA652" s="5"/>
      <c r="BB652" s="3"/>
      <c r="BC652" s="34"/>
      <c r="BH652" s="5"/>
      <c r="BI652" s="5"/>
      <c r="BJ652" s="3"/>
      <c r="BK652" s="34"/>
      <c r="BP652" s="5"/>
      <c r="BQ652" s="5"/>
      <c r="BR652" s="3"/>
      <c r="BS652" s="34"/>
      <c r="BX652" s="5"/>
      <c r="BY652" s="5"/>
      <c r="BZ652" s="3"/>
      <c r="CA652" s="34"/>
      <c r="CF652" s="5"/>
      <c r="CH652" s="3"/>
      <c r="CI652" s="34"/>
      <c r="CN652" s="5"/>
      <c r="CO652" s="5"/>
      <c r="CP652" s="3"/>
      <c r="CQ652" s="34"/>
      <c r="CV652" s="5"/>
      <c r="CW652" s="5"/>
      <c r="CX652" s="3"/>
      <c r="CY652" s="34"/>
      <c r="DD652" s="5"/>
      <c r="DE652" s="5"/>
      <c r="DF652" s="3"/>
      <c r="DG652" s="34"/>
      <c r="DL652" s="5"/>
      <c r="DM652" s="5"/>
      <c r="DN652" s="3"/>
      <c r="DO652" s="34"/>
      <c r="DT652" s="5"/>
      <c r="DU652" s="5"/>
      <c r="DV652" s="3"/>
      <c r="DW652" s="34"/>
      <c r="EB652" s="5"/>
      <c r="EC652" s="5"/>
      <c r="ED652" s="3"/>
      <c r="EE652" s="34"/>
      <c r="EJ652" s="5"/>
      <c r="EK652" s="5"/>
      <c r="EL652" s="3"/>
      <c r="EM652" s="34"/>
      <c r="ER652" s="5"/>
      <c r="ES652" s="5"/>
      <c r="ET652" s="3"/>
      <c r="EU652" s="34"/>
      <c r="EZ652" s="5"/>
      <c r="FA652" s="5"/>
      <c r="FB652" s="3"/>
      <c r="FC652" s="34"/>
      <c r="FH652" s="5"/>
      <c r="FJ652" s="3"/>
      <c r="FK652" s="34"/>
      <c r="FP652" s="5"/>
      <c r="FQ652" s="5"/>
      <c r="FR652" s="3"/>
      <c r="FS652" s="34"/>
      <c r="FX652" s="5"/>
      <c r="FY652" s="5"/>
      <c r="FZ652" s="3"/>
      <c r="GA652" s="34"/>
      <c r="GF652" s="5"/>
      <c r="GG652" s="5"/>
      <c r="GH652" s="3"/>
      <c r="GI652" s="34"/>
      <c r="GN652" s="5"/>
      <c r="GO652" s="5"/>
      <c r="GP652" s="3"/>
      <c r="GQ652" s="34"/>
      <c r="GV652" s="5"/>
      <c r="GW652" s="5"/>
      <c r="GX652" s="3"/>
      <c r="GY652" s="34"/>
      <c r="HD652" s="5"/>
      <c r="HE652" s="5"/>
      <c r="HF652" s="3"/>
      <c r="HG652" s="34"/>
      <c r="HL652" s="5"/>
      <c r="HM652" s="5"/>
      <c r="HN652" s="3"/>
      <c r="HO652" s="34"/>
      <c r="HT652" s="5"/>
      <c r="HU652" s="5"/>
      <c r="HV652" s="3"/>
      <c r="HW652" s="34"/>
      <c r="IB652" s="5"/>
      <c r="IC652" s="5"/>
      <c r="ID652" s="3"/>
      <c r="IE652" s="34"/>
      <c r="IJ652" s="5"/>
    </row>
    <row r="653" spans="6:244" s="1" customFormat="1" ht="13.5">
      <c r="F653" s="3"/>
      <c r="G653" s="34"/>
      <c r="L653" s="5"/>
      <c r="M653" s="5"/>
      <c r="N653" s="3"/>
      <c r="O653" s="34"/>
      <c r="T653" s="5"/>
      <c r="U653" s="5"/>
      <c r="V653" s="3"/>
      <c r="W653" s="34"/>
      <c r="AB653" s="5"/>
      <c r="AC653" s="5"/>
      <c r="AD653" s="3"/>
      <c r="AE653" s="34"/>
      <c r="AJ653" s="5"/>
      <c r="AK653" s="5"/>
      <c r="AL653" s="3"/>
      <c r="AM653" s="34"/>
      <c r="AR653" s="5"/>
      <c r="AS653" s="5"/>
      <c r="AT653" s="3"/>
      <c r="AU653" s="34"/>
      <c r="AZ653" s="5"/>
      <c r="BA653" s="5"/>
      <c r="BB653" s="3"/>
      <c r="BC653" s="34"/>
      <c r="BH653" s="5"/>
      <c r="BI653" s="5"/>
      <c r="BJ653" s="3"/>
      <c r="BK653" s="34"/>
      <c r="BP653" s="5"/>
      <c r="BQ653" s="5"/>
      <c r="BR653" s="3"/>
      <c r="BS653" s="34"/>
      <c r="BX653" s="5"/>
      <c r="BY653" s="5"/>
      <c r="BZ653" s="3"/>
      <c r="CA653" s="34"/>
      <c r="CF653" s="5"/>
      <c r="CH653" s="3"/>
      <c r="CI653" s="34"/>
      <c r="CN653" s="5"/>
      <c r="CO653" s="5"/>
      <c r="CP653" s="3"/>
      <c r="CQ653" s="34"/>
      <c r="CV653" s="5"/>
      <c r="CW653" s="5"/>
      <c r="CX653" s="3"/>
      <c r="CY653" s="34"/>
      <c r="DD653" s="5"/>
      <c r="DE653" s="5"/>
      <c r="DF653" s="3"/>
      <c r="DG653" s="34"/>
      <c r="DL653" s="5"/>
      <c r="DM653" s="5"/>
      <c r="DN653" s="3"/>
      <c r="DO653" s="34"/>
      <c r="DT653" s="5"/>
      <c r="DU653" s="5"/>
      <c r="DV653" s="3"/>
      <c r="DW653" s="34"/>
      <c r="EB653" s="5"/>
      <c r="EC653" s="5"/>
      <c r="ED653" s="3"/>
      <c r="EE653" s="34"/>
      <c r="EJ653" s="5"/>
      <c r="EK653" s="5"/>
      <c r="EL653" s="3"/>
      <c r="EM653" s="34"/>
      <c r="ER653" s="5"/>
      <c r="ES653" s="5"/>
      <c r="ET653" s="3"/>
      <c r="EU653" s="34"/>
      <c r="EZ653" s="5"/>
      <c r="FA653" s="5"/>
      <c r="FB653" s="3"/>
      <c r="FC653" s="34"/>
      <c r="FH653" s="5"/>
      <c r="FJ653" s="3"/>
      <c r="FK653" s="34"/>
      <c r="FP653" s="5"/>
      <c r="FQ653" s="5"/>
      <c r="FR653" s="3"/>
      <c r="FS653" s="34"/>
      <c r="FX653" s="5"/>
      <c r="FY653" s="5"/>
      <c r="FZ653" s="3"/>
      <c r="GA653" s="34"/>
      <c r="GF653" s="5"/>
      <c r="GG653" s="5"/>
      <c r="GH653" s="3"/>
      <c r="GI653" s="34"/>
      <c r="GN653" s="5"/>
      <c r="GO653" s="5"/>
      <c r="GP653" s="3"/>
      <c r="GQ653" s="34"/>
      <c r="GV653" s="5"/>
      <c r="GW653" s="5"/>
      <c r="GX653" s="3"/>
      <c r="GY653" s="34"/>
      <c r="HD653" s="5"/>
      <c r="HE653" s="5"/>
      <c r="HF653" s="3"/>
      <c r="HG653" s="34"/>
      <c r="HL653" s="5"/>
      <c r="HM653" s="5"/>
      <c r="HN653" s="3"/>
      <c r="HO653" s="34"/>
      <c r="HT653" s="5"/>
      <c r="HU653" s="5"/>
      <c r="HV653" s="3"/>
      <c r="HW653" s="34"/>
      <c r="IB653" s="5"/>
      <c r="IC653" s="5"/>
      <c r="ID653" s="3"/>
      <c r="IE653" s="34"/>
      <c r="IJ653" s="5"/>
    </row>
    <row r="654" spans="6:244" s="1" customFormat="1" ht="13.5">
      <c r="F654" s="3"/>
      <c r="G654" s="34"/>
      <c r="L654" s="5"/>
      <c r="M654" s="5"/>
      <c r="N654" s="3"/>
      <c r="O654" s="34"/>
      <c r="T654" s="5"/>
      <c r="U654" s="5"/>
      <c r="V654" s="3"/>
      <c r="W654" s="34"/>
      <c r="AB654" s="5"/>
      <c r="AC654" s="5"/>
      <c r="AD654" s="3"/>
      <c r="AE654" s="34"/>
      <c r="AJ654" s="5"/>
      <c r="AK654" s="5"/>
      <c r="AL654" s="3"/>
      <c r="AM654" s="34"/>
      <c r="AR654" s="5"/>
      <c r="AS654" s="5"/>
      <c r="AT654" s="3"/>
      <c r="AU654" s="34"/>
      <c r="AZ654" s="5"/>
      <c r="BA654" s="5"/>
      <c r="BB654" s="3"/>
      <c r="BC654" s="34"/>
      <c r="BH654" s="5"/>
      <c r="BI654" s="5"/>
      <c r="BJ654" s="3"/>
      <c r="BK654" s="34"/>
      <c r="BP654" s="5"/>
      <c r="BQ654" s="5"/>
      <c r="BR654" s="3"/>
      <c r="BS654" s="34"/>
      <c r="BX654" s="5"/>
      <c r="BY654" s="5"/>
      <c r="BZ654" s="3"/>
      <c r="CA654" s="34"/>
      <c r="CF654" s="5"/>
      <c r="CH654" s="3"/>
      <c r="CI654" s="34"/>
      <c r="CN654" s="5"/>
      <c r="CO654" s="5"/>
      <c r="CP654" s="3"/>
      <c r="CQ654" s="34"/>
      <c r="CV654" s="5"/>
      <c r="CW654" s="5"/>
      <c r="CX654" s="3"/>
      <c r="CY654" s="34"/>
      <c r="DD654" s="5"/>
      <c r="DE654" s="5"/>
      <c r="DF654" s="3"/>
      <c r="DG654" s="34"/>
      <c r="DL654" s="5"/>
      <c r="DM654" s="5"/>
      <c r="DN654" s="3"/>
      <c r="DO654" s="34"/>
      <c r="DT654" s="5"/>
      <c r="DU654" s="5"/>
      <c r="DV654" s="3"/>
      <c r="DW654" s="34"/>
      <c r="EB654" s="5"/>
      <c r="EC654" s="5"/>
      <c r="ED654" s="3"/>
      <c r="EE654" s="34"/>
      <c r="EJ654" s="5"/>
      <c r="EK654" s="5"/>
      <c r="EL654" s="3"/>
      <c r="EM654" s="34"/>
      <c r="ER654" s="5"/>
      <c r="ES654" s="5"/>
      <c r="ET654" s="3"/>
      <c r="EU654" s="34"/>
      <c r="EZ654" s="5"/>
      <c r="FA654" s="5"/>
      <c r="FB654" s="3"/>
      <c r="FC654" s="34"/>
      <c r="FH654" s="5"/>
      <c r="FJ654" s="3"/>
      <c r="FK654" s="34"/>
      <c r="FP654" s="5"/>
      <c r="FQ654" s="5"/>
      <c r="FR654" s="3"/>
      <c r="FS654" s="34"/>
      <c r="FX654" s="5"/>
      <c r="FY654" s="5"/>
      <c r="FZ654" s="3"/>
      <c r="GA654" s="34"/>
      <c r="GF654" s="5"/>
      <c r="GG654" s="5"/>
      <c r="GH654" s="3"/>
      <c r="GI654" s="34"/>
      <c r="GN654" s="5"/>
      <c r="GO654" s="5"/>
      <c r="GP654" s="3"/>
      <c r="GQ654" s="34"/>
      <c r="GV654" s="5"/>
      <c r="GW654" s="5"/>
      <c r="GX654" s="3"/>
      <c r="GY654" s="34"/>
      <c r="HD654" s="5"/>
      <c r="HE654" s="5"/>
      <c r="HF654" s="3"/>
      <c r="HG654" s="34"/>
      <c r="HL654" s="5"/>
      <c r="HM654" s="5"/>
      <c r="HN654" s="3"/>
      <c r="HO654" s="34"/>
      <c r="HT654" s="5"/>
      <c r="HU654" s="5"/>
      <c r="HV654" s="3"/>
      <c r="HW654" s="34"/>
      <c r="IB654" s="5"/>
      <c r="IC654" s="5"/>
      <c r="ID654" s="3"/>
      <c r="IE654" s="34"/>
      <c r="IJ654" s="5"/>
    </row>
    <row r="655" spans="6:244" s="1" customFormat="1" ht="13.5">
      <c r="F655" s="3"/>
      <c r="G655" s="34"/>
      <c r="L655" s="5"/>
      <c r="M655" s="5"/>
      <c r="N655" s="3"/>
      <c r="O655" s="34"/>
      <c r="T655" s="5"/>
      <c r="U655" s="5"/>
      <c r="V655" s="3"/>
      <c r="W655" s="34"/>
      <c r="AB655" s="5"/>
      <c r="AC655" s="5"/>
      <c r="AD655" s="3"/>
      <c r="AE655" s="34"/>
      <c r="AJ655" s="5"/>
      <c r="AK655" s="5"/>
      <c r="AL655" s="3"/>
      <c r="AM655" s="34"/>
      <c r="AR655" s="5"/>
      <c r="AS655" s="5"/>
      <c r="AT655" s="3"/>
      <c r="AU655" s="34"/>
      <c r="AZ655" s="5"/>
      <c r="BA655" s="5"/>
      <c r="BB655" s="3"/>
      <c r="BC655" s="34"/>
      <c r="BH655" s="5"/>
      <c r="BI655" s="5"/>
      <c r="BJ655" s="3"/>
      <c r="BK655" s="34"/>
      <c r="BP655" s="5"/>
      <c r="BQ655" s="5"/>
      <c r="BR655" s="3"/>
      <c r="BS655" s="34"/>
      <c r="BX655" s="5"/>
      <c r="BY655" s="5"/>
      <c r="BZ655" s="3"/>
      <c r="CA655" s="34"/>
      <c r="CF655" s="5"/>
      <c r="CH655" s="3"/>
      <c r="CI655" s="34"/>
      <c r="CN655" s="5"/>
      <c r="CO655" s="5"/>
      <c r="CP655" s="3"/>
      <c r="CQ655" s="34"/>
      <c r="CV655" s="5"/>
      <c r="CW655" s="5"/>
      <c r="CX655" s="3"/>
      <c r="CY655" s="34"/>
      <c r="DD655" s="5"/>
      <c r="DE655" s="5"/>
      <c r="DF655" s="3"/>
      <c r="DG655" s="34"/>
      <c r="DL655" s="5"/>
      <c r="DM655" s="5"/>
      <c r="DN655" s="3"/>
      <c r="DO655" s="34"/>
      <c r="DT655" s="5"/>
      <c r="DU655" s="5"/>
      <c r="DV655" s="3"/>
      <c r="DW655" s="34"/>
      <c r="EB655" s="5"/>
      <c r="EC655" s="5"/>
      <c r="ED655" s="3"/>
      <c r="EE655" s="34"/>
      <c r="EJ655" s="5"/>
      <c r="EK655" s="5"/>
      <c r="EL655" s="3"/>
      <c r="EM655" s="34"/>
      <c r="ER655" s="5"/>
      <c r="ES655" s="5"/>
      <c r="ET655" s="3"/>
      <c r="EU655" s="34"/>
      <c r="EZ655" s="5"/>
      <c r="FA655" s="5"/>
      <c r="FB655" s="3"/>
      <c r="FC655" s="34"/>
      <c r="FH655" s="5"/>
      <c r="FJ655" s="3"/>
      <c r="FK655" s="34"/>
      <c r="FP655" s="5"/>
      <c r="FQ655" s="5"/>
      <c r="FR655" s="3"/>
      <c r="FS655" s="34"/>
      <c r="FX655" s="5"/>
      <c r="FY655" s="5"/>
      <c r="FZ655" s="3"/>
      <c r="GA655" s="34"/>
      <c r="GF655" s="5"/>
      <c r="GG655" s="5"/>
      <c r="GH655" s="3"/>
      <c r="GI655" s="34"/>
      <c r="GN655" s="5"/>
      <c r="GO655" s="5"/>
      <c r="GP655" s="3"/>
      <c r="GQ655" s="34"/>
      <c r="GV655" s="5"/>
      <c r="GW655" s="5"/>
      <c r="GX655" s="3"/>
      <c r="GY655" s="34"/>
      <c r="HD655" s="5"/>
      <c r="HE655" s="5"/>
      <c r="HF655" s="3"/>
      <c r="HG655" s="34"/>
      <c r="HL655" s="5"/>
      <c r="HM655" s="5"/>
      <c r="HN655" s="3"/>
      <c r="HO655" s="34"/>
      <c r="HT655" s="5"/>
      <c r="HU655" s="5"/>
      <c r="HV655" s="3"/>
      <c r="HW655" s="34"/>
      <c r="IB655" s="5"/>
      <c r="IC655" s="5"/>
      <c r="ID655" s="3"/>
      <c r="IE655" s="34"/>
      <c r="IJ655" s="5"/>
    </row>
    <row r="656" spans="6:244" s="1" customFormat="1" ht="13.5">
      <c r="F656" s="3"/>
      <c r="G656" s="34"/>
      <c r="L656" s="5"/>
      <c r="M656" s="5"/>
      <c r="N656" s="3"/>
      <c r="O656" s="34"/>
      <c r="T656" s="5"/>
      <c r="U656" s="5"/>
      <c r="V656" s="3"/>
      <c r="W656" s="34"/>
      <c r="AB656" s="5"/>
      <c r="AC656" s="5"/>
      <c r="AD656" s="3"/>
      <c r="AE656" s="34"/>
      <c r="AJ656" s="5"/>
      <c r="AK656" s="5"/>
      <c r="AL656" s="3"/>
      <c r="AM656" s="34"/>
      <c r="AR656" s="5"/>
      <c r="AS656" s="5"/>
      <c r="AT656" s="3"/>
      <c r="AU656" s="34"/>
      <c r="AZ656" s="5"/>
      <c r="BA656" s="5"/>
      <c r="BB656" s="3"/>
      <c r="BC656" s="34"/>
      <c r="BH656" s="5"/>
      <c r="BI656" s="5"/>
      <c r="BJ656" s="3"/>
      <c r="BK656" s="34"/>
      <c r="BP656" s="5"/>
      <c r="BQ656" s="5"/>
      <c r="BR656" s="3"/>
      <c r="BS656" s="34"/>
      <c r="BX656" s="5"/>
      <c r="BY656" s="5"/>
      <c r="BZ656" s="3"/>
      <c r="CA656" s="34"/>
      <c r="CF656" s="5"/>
      <c r="CH656" s="3"/>
      <c r="CI656" s="34"/>
      <c r="CN656" s="5"/>
      <c r="CO656" s="5"/>
      <c r="CP656" s="3"/>
      <c r="CQ656" s="34"/>
      <c r="CV656" s="5"/>
      <c r="CW656" s="5"/>
      <c r="CX656" s="3"/>
      <c r="CY656" s="34"/>
      <c r="DD656" s="5"/>
      <c r="DE656" s="5"/>
      <c r="DF656" s="3"/>
      <c r="DG656" s="34"/>
      <c r="DL656" s="5"/>
      <c r="DM656" s="5"/>
      <c r="DN656" s="3"/>
      <c r="DO656" s="34"/>
      <c r="DT656" s="5"/>
      <c r="DU656" s="5"/>
      <c r="DV656" s="3"/>
      <c r="DW656" s="34"/>
      <c r="EB656" s="5"/>
      <c r="EC656" s="5"/>
      <c r="ED656" s="3"/>
      <c r="EE656" s="34"/>
      <c r="EJ656" s="5"/>
      <c r="EK656" s="5"/>
      <c r="EL656" s="3"/>
      <c r="EM656" s="34"/>
      <c r="ER656" s="5"/>
      <c r="ES656" s="5"/>
      <c r="ET656" s="3"/>
      <c r="EU656" s="34"/>
      <c r="EZ656" s="5"/>
      <c r="FA656" s="5"/>
      <c r="FB656" s="3"/>
      <c r="FC656" s="34"/>
      <c r="FH656" s="5"/>
      <c r="FJ656" s="3"/>
      <c r="FK656" s="34"/>
      <c r="FP656" s="5"/>
      <c r="FQ656" s="5"/>
      <c r="FR656" s="3"/>
      <c r="FS656" s="34"/>
      <c r="FX656" s="5"/>
      <c r="FY656" s="5"/>
      <c r="FZ656" s="3"/>
      <c r="GA656" s="34"/>
      <c r="GF656" s="5"/>
      <c r="GG656" s="5"/>
      <c r="GH656" s="3"/>
      <c r="GI656" s="34"/>
      <c r="GN656" s="5"/>
      <c r="GO656" s="5"/>
      <c r="GP656" s="3"/>
      <c r="GQ656" s="34"/>
      <c r="GV656" s="5"/>
      <c r="GW656" s="5"/>
      <c r="GX656" s="3"/>
      <c r="GY656" s="34"/>
      <c r="HD656" s="5"/>
      <c r="HE656" s="5"/>
      <c r="HF656" s="3"/>
      <c r="HG656" s="34"/>
      <c r="HL656" s="5"/>
      <c r="HM656" s="5"/>
      <c r="HN656" s="3"/>
      <c r="HO656" s="34"/>
      <c r="HT656" s="5"/>
      <c r="HU656" s="5"/>
      <c r="HV656" s="3"/>
      <c r="HW656" s="34"/>
      <c r="IB656" s="5"/>
      <c r="IC656" s="5"/>
      <c r="ID656" s="3"/>
      <c r="IE656" s="34"/>
      <c r="IJ656" s="5"/>
    </row>
    <row r="657" spans="6:244" s="1" customFormat="1" ht="13.5">
      <c r="F657" s="3"/>
      <c r="G657" s="34"/>
      <c r="L657" s="5"/>
      <c r="M657" s="5"/>
      <c r="N657" s="3"/>
      <c r="O657" s="34"/>
      <c r="T657" s="5"/>
      <c r="U657" s="5"/>
      <c r="V657" s="3"/>
      <c r="W657" s="34"/>
      <c r="AB657" s="5"/>
      <c r="AC657" s="5"/>
      <c r="AD657" s="3"/>
      <c r="AE657" s="34"/>
      <c r="AJ657" s="5"/>
      <c r="AK657" s="5"/>
      <c r="AL657" s="3"/>
      <c r="AM657" s="34"/>
      <c r="AR657" s="5"/>
      <c r="AS657" s="5"/>
      <c r="AT657" s="3"/>
      <c r="AU657" s="34"/>
      <c r="AZ657" s="5"/>
      <c r="BA657" s="5"/>
      <c r="BB657" s="3"/>
      <c r="BC657" s="34"/>
      <c r="BH657" s="5"/>
      <c r="BI657" s="5"/>
      <c r="BJ657" s="3"/>
      <c r="BK657" s="34"/>
      <c r="BP657" s="5"/>
      <c r="BQ657" s="5"/>
      <c r="BR657" s="3"/>
      <c r="BS657" s="34"/>
      <c r="BX657" s="5"/>
      <c r="BY657" s="5"/>
      <c r="BZ657" s="3"/>
      <c r="CA657" s="34"/>
      <c r="CF657" s="5"/>
      <c r="CH657" s="3"/>
      <c r="CI657" s="34"/>
      <c r="CN657" s="5"/>
      <c r="CO657" s="5"/>
      <c r="CP657" s="3"/>
      <c r="CQ657" s="34"/>
      <c r="CV657" s="5"/>
      <c r="CW657" s="5"/>
      <c r="CX657" s="3"/>
      <c r="CY657" s="34"/>
      <c r="DD657" s="5"/>
      <c r="DE657" s="5"/>
      <c r="DF657" s="3"/>
      <c r="DG657" s="34"/>
      <c r="DL657" s="5"/>
      <c r="DM657" s="5"/>
      <c r="DN657" s="3"/>
      <c r="DO657" s="34"/>
      <c r="DT657" s="5"/>
      <c r="DU657" s="5"/>
      <c r="DV657" s="3"/>
      <c r="DW657" s="34"/>
      <c r="EB657" s="5"/>
      <c r="EC657" s="5"/>
      <c r="ED657" s="3"/>
      <c r="EE657" s="34"/>
      <c r="EJ657" s="5"/>
      <c r="EK657" s="5"/>
      <c r="EL657" s="3"/>
      <c r="EM657" s="34"/>
      <c r="ER657" s="5"/>
      <c r="ES657" s="5"/>
      <c r="ET657" s="3"/>
      <c r="EU657" s="34"/>
      <c r="EZ657" s="5"/>
      <c r="FA657" s="5"/>
      <c r="FB657" s="3"/>
      <c r="FC657" s="34"/>
      <c r="FH657" s="5"/>
      <c r="FJ657" s="3"/>
      <c r="FK657" s="34"/>
      <c r="FP657" s="5"/>
      <c r="FQ657" s="5"/>
      <c r="FR657" s="3"/>
      <c r="FS657" s="34"/>
      <c r="FX657" s="5"/>
      <c r="FY657" s="5"/>
      <c r="FZ657" s="3"/>
      <c r="GA657" s="34"/>
      <c r="GF657" s="5"/>
      <c r="GG657" s="5"/>
      <c r="GH657" s="3"/>
      <c r="GI657" s="34"/>
      <c r="GN657" s="5"/>
      <c r="GO657" s="5"/>
      <c r="GP657" s="3"/>
      <c r="GQ657" s="34"/>
      <c r="GV657" s="5"/>
      <c r="GW657" s="5"/>
      <c r="GX657" s="3"/>
      <c r="GY657" s="34"/>
      <c r="HD657" s="5"/>
      <c r="HE657" s="5"/>
      <c r="HF657" s="3"/>
      <c r="HG657" s="34"/>
      <c r="HL657" s="5"/>
      <c r="HM657" s="5"/>
      <c r="HN657" s="3"/>
      <c r="HO657" s="34"/>
      <c r="HT657" s="5"/>
      <c r="HU657" s="5"/>
      <c r="HV657" s="3"/>
      <c r="HW657" s="34"/>
      <c r="IB657" s="5"/>
      <c r="IC657" s="5"/>
      <c r="ID657" s="3"/>
      <c r="IE657" s="34"/>
      <c r="IJ657" s="5"/>
    </row>
    <row r="658" spans="6:244" s="1" customFormat="1" ht="13.5">
      <c r="F658" s="3"/>
      <c r="G658" s="34"/>
      <c r="L658" s="5"/>
      <c r="M658" s="5"/>
      <c r="N658" s="3"/>
      <c r="O658" s="34"/>
      <c r="T658" s="5"/>
      <c r="U658" s="5"/>
      <c r="V658" s="3"/>
      <c r="W658" s="34"/>
      <c r="AB658" s="5"/>
      <c r="AC658" s="5"/>
      <c r="AD658" s="3"/>
      <c r="AE658" s="34"/>
      <c r="AJ658" s="5"/>
      <c r="AK658" s="5"/>
      <c r="AL658" s="3"/>
      <c r="AM658" s="34"/>
      <c r="AR658" s="5"/>
      <c r="AS658" s="5"/>
      <c r="AT658" s="3"/>
      <c r="AU658" s="34"/>
      <c r="AZ658" s="5"/>
      <c r="BA658" s="5"/>
      <c r="BB658" s="3"/>
      <c r="BC658" s="34"/>
      <c r="BH658" s="5"/>
      <c r="BI658" s="5"/>
      <c r="BJ658" s="3"/>
      <c r="BK658" s="34"/>
      <c r="BP658" s="5"/>
      <c r="BQ658" s="5"/>
      <c r="BR658" s="3"/>
      <c r="BS658" s="34"/>
      <c r="BX658" s="5"/>
      <c r="BY658" s="5"/>
      <c r="BZ658" s="3"/>
      <c r="CA658" s="34"/>
      <c r="CF658" s="5"/>
      <c r="CH658" s="3"/>
      <c r="CI658" s="34"/>
      <c r="CN658" s="5"/>
      <c r="CO658" s="5"/>
      <c r="CP658" s="3"/>
      <c r="CQ658" s="34"/>
      <c r="CV658" s="5"/>
      <c r="CW658" s="5"/>
      <c r="CX658" s="3"/>
      <c r="CY658" s="34"/>
      <c r="DD658" s="5"/>
      <c r="DE658" s="5"/>
      <c r="DF658" s="3"/>
      <c r="DG658" s="34"/>
      <c r="DL658" s="5"/>
      <c r="DM658" s="5"/>
      <c r="DN658" s="3"/>
      <c r="DO658" s="34"/>
      <c r="DT658" s="5"/>
      <c r="DU658" s="5"/>
      <c r="DV658" s="3"/>
      <c r="DW658" s="34"/>
      <c r="EB658" s="5"/>
      <c r="EC658" s="5"/>
      <c r="ED658" s="3"/>
      <c r="EE658" s="34"/>
      <c r="EJ658" s="5"/>
      <c r="EK658" s="5"/>
      <c r="EL658" s="3"/>
      <c r="EM658" s="34"/>
      <c r="ER658" s="5"/>
      <c r="ES658" s="5"/>
      <c r="ET658" s="3"/>
      <c r="EU658" s="34"/>
      <c r="EZ658" s="5"/>
      <c r="FA658" s="5"/>
      <c r="FB658" s="3"/>
      <c r="FC658" s="34"/>
      <c r="FH658" s="5"/>
      <c r="FJ658" s="3"/>
      <c r="FK658" s="34"/>
      <c r="FP658" s="5"/>
      <c r="FQ658" s="5"/>
      <c r="FR658" s="3"/>
      <c r="FS658" s="34"/>
      <c r="FX658" s="5"/>
      <c r="FY658" s="5"/>
      <c r="FZ658" s="3"/>
      <c r="GA658" s="34"/>
      <c r="GF658" s="5"/>
      <c r="GG658" s="5"/>
      <c r="GH658" s="3"/>
      <c r="GI658" s="34"/>
      <c r="GN658" s="5"/>
      <c r="GO658" s="5"/>
      <c r="GP658" s="3"/>
      <c r="GQ658" s="34"/>
      <c r="GV658" s="5"/>
      <c r="GW658" s="5"/>
      <c r="GX658" s="3"/>
      <c r="GY658" s="34"/>
      <c r="HD658" s="5"/>
      <c r="HE658" s="5"/>
      <c r="HF658" s="3"/>
      <c r="HG658" s="34"/>
      <c r="HL658" s="5"/>
      <c r="HM658" s="5"/>
      <c r="HN658" s="3"/>
      <c r="HO658" s="34"/>
      <c r="HT658" s="5"/>
      <c r="HU658" s="5"/>
      <c r="HV658" s="3"/>
      <c r="HW658" s="34"/>
      <c r="IB658" s="5"/>
      <c r="IC658" s="5"/>
      <c r="ID658" s="3"/>
      <c r="IE658" s="34"/>
      <c r="IJ658" s="5"/>
    </row>
    <row r="659" spans="6:244" s="1" customFormat="1" ht="13.5">
      <c r="F659" s="3"/>
      <c r="G659" s="34"/>
      <c r="L659" s="5"/>
      <c r="M659" s="5"/>
      <c r="N659" s="3"/>
      <c r="O659" s="34"/>
      <c r="T659" s="5"/>
      <c r="U659" s="5"/>
      <c r="V659" s="3"/>
      <c r="W659" s="34"/>
      <c r="AB659" s="5"/>
      <c r="AC659" s="5"/>
      <c r="AD659" s="3"/>
      <c r="AE659" s="34"/>
      <c r="AJ659" s="5"/>
      <c r="AK659" s="5"/>
      <c r="AL659" s="3"/>
      <c r="AM659" s="34"/>
      <c r="AR659" s="5"/>
      <c r="AS659" s="5"/>
      <c r="AT659" s="3"/>
      <c r="AU659" s="34"/>
      <c r="AZ659" s="5"/>
      <c r="BA659" s="5"/>
      <c r="BB659" s="3"/>
      <c r="BC659" s="34"/>
      <c r="BH659" s="5"/>
      <c r="BI659" s="5"/>
      <c r="BJ659" s="3"/>
      <c r="BK659" s="34"/>
      <c r="BP659" s="5"/>
      <c r="BQ659" s="5"/>
      <c r="BR659" s="3"/>
      <c r="BS659" s="34"/>
      <c r="BX659" s="5"/>
      <c r="BY659" s="5"/>
      <c r="BZ659" s="3"/>
      <c r="CA659" s="34"/>
      <c r="CF659" s="5"/>
      <c r="CH659" s="3"/>
      <c r="CI659" s="34"/>
      <c r="CN659" s="5"/>
      <c r="CO659" s="5"/>
      <c r="CP659" s="3"/>
      <c r="CQ659" s="34"/>
      <c r="CV659" s="5"/>
      <c r="CW659" s="5"/>
      <c r="CX659" s="3"/>
      <c r="CY659" s="34"/>
      <c r="DD659" s="5"/>
      <c r="DE659" s="5"/>
      <c r="DF659" s="3"/>
      <c r="DG659" s="34"/>
      <c r="DL659" s="5"/>
      <c r="DM659" s="5"/>
      <c r="DN659" s="3"/>
      <c r="DO659" s="34"/>
      <c r="DT659" s="5"/>
      <c r="DU659" s="5"/>
      <c r="DV659" s="3"/>
      <c r="DW659" s="34"/>
      <c r="EB659" s="5"/>
      <c r="EC659" s="5"/>
      <c r="ED659" s="3"/>
      <c r="EE659" s="34"/>
      <c r="EJ659" s="5"/>
      <c r="EK659" s="5"/>
      <c r="EL659" s="3"/>
      <c r="EM659" s="34"/>
      <c r="ER659" s="5"/>
      <c r="ES659" s="5"/>
      <c r="ET659" s="3"/>
      <c r="EU659" s="34"/>
      <c r="EZ659" s="5"/>
      <c r="FA659" s="5"/>
      <c r="FB659" s="3"/>
      <c r="FC659" s="34"/>
      <c r="FH659" s="5"/>
      <c r="FJ659" s="3"/>
      <c r="FK659" s="34"/>
      <c r="FP659" s="5"/>
      <c r="FQ659" s="5"/>
      <c r="FR659" s="3"/>
      <c r="FS659" s="34"/>
      <c r="FX659" s="5"/>
      <c r="FY659" s="5"/>
      <c r="FZ659" s="3"/>
      <c r="GA659" s="34"/>
      <c r="GF659" s="5"/>
      <c r="GG659" s="5"/>
      <c r="GH659" s="3"/>
      <c r="GI659" s="34"/>
      <c r="GN659" s="5"/>
      <c r="GO659" s="5"/>
      <c r="GP659" s="3"/>
      <c r="GQ659" s="34"/>
      <c r="GV659" s="5"/>
      <c r="GW659" s="5"/>
      <c r="GX659" s="3"/>
      <c r="GY659" s="34"/>
      <c r="HD659" s="5"/>
      <c r="HE659" s="5"/>
      <c r="HF659" s="3"/>
      <c r="HG659" s="34"/>
      <c r="HL659" s="5"/>
      <c r="HM659" s="5"/>
      <c r="HN659" s="3"/>
      <c r="HO659" s="34"/>
      <c r="HT659" s="5"/>
      <c r="HU659" s="5"/>
      <c r="HV659" s="3"/>
      <c r="HW659" s="34"/>
      <c r="IB659" s="5"/>
      <c r="IC659" s="5"/>
      <c r="ID659" s="3"/>
      <c r="IE659" s="34"/>
      <c r="IJ659" s="5"/>
    </row>
    <row r="660" spans="6:244" s="1" customFormat="1" ht="13.5">
      <c r="F660" s="3"/>
      <c r="G660" s="34"/>
      <c r="L660" s="5"/>
      <c r="M660" s="5"/>
      <c r="N660" s="3"/>
      <c r="O660" s="34"/>
      <c r="T660" s="5"/>
      <c r="U660" s="5"/>
      <c r="V660" s="3"/>
      <c r="W660" s="34"/>
      <c r="AB660" s="5"/>
      <c r="AC660" s="5"/>
      <c r="AD660" s="3"/>
      <c r="AE660" s="34"/>
      <c r="AJ660" s="5"/>
      <c r="AK660" s="5"/>
      <c r="AL660" s="3"/>
      <c r="AM660" s="34"/>
      <c r="AR660" s="5"/>
      <c r="AS660" s="5"/>
      <c r="AT660" s="3"/>
      <c r="AU660" s="34"/>
      <c r="AZ660" s="5"/>
      <c r="BA660" s="5"/>
      <c r="BB660" s="3"/>
      <c r="BC660" s="34"/>
      <c r="BH660" s="5"/>
      <c r="BI660" s="5"/>
      <c r="BJ660" s="3"/>
      <c r="BK660" s="34"/>
      <c r="BP660" s="5"/>
      <c r="BQ660" s="5"/>
      <c r="BR660" s="3"/>
      <c r="BS660" s="34"/>
      <c r="BX660" s="5"/>
      <c r="BY660" s="5"/>
      <c r="BZ660" s="3"/>
      <c r="CA660" s="34"/>
      <c r="CF660" s="5"/>
      <c r="CH660" s="3"/>
      <c r="CI660" s="34"/>
      <c r="CN660" s="5"/>
      <c r="CO660" s="5"/>
      <c r="CP660" s="3"/>
      <c r="CQ660" s="34"/>
      <c r="CV660" s="5"/>
      <c r="CW660" s="5"/>
      <c r="CX660" s="3"/>
      <c r="CY660" s="34"/>
      <c r="DD660" s="5"/>
      <c r="DE660" s="5"/>
      <c r="DF660" s="3"/>
      <c r="DG660" s="34"/>
      <c r="DL660" s="5"/>
      <c r="DM660" s="5"/>
      <c r="DN660" s="3"/>
      <c r="DO660" s="34"/>
      <c r="DT660" s="5"/>
      <c r="DU660" s="5"/>
      <c r="DV660" s="3"/>
      <c r="DW660" s="34"/>
      <c r="EB660" s="5"/>
      <c r="EC660" s="5"/>
      <c r="ED660" s="3"/>
      <c r="EE660" s="34"/>
      <c r="EJ660" s="5"/>
      <c r="EK660" s="5"/>
      <c r="EL660" s="3"/>
      <c r="EM660" s="34"/>
      <c r="ER660" s="5"/>
      <c r="ES660" s="5"/>
      <c r="ET660" s="3"/>
      <c r="EU660" s="34"/>
      <c r="EZ660" s="5"/>
      <c r="FA660" s="5"/>
      <c r="FB660" s="3"/>
      <c r="FC660" s="34"/>
      <c r="FH660" s="5"/>
      <c r="FJ660" s="3"/>
      <c r="FK660" s="34"/>
      <c r="FP660" s="5"/>
      <c r="FQ660" s="5"/>
      <c r="FR660" s="3"/>
      <c r="FS660" s="34"/>
      <c r="FX660" s="5"/>
      <c r="FY660" s="5"/>
      <c r="FZ660" s="3"/>
      <c r="GA660" s="34"/>
      <c r="GF660" s="5"/>
      <c r="GG660" s="5"/>
      <c r="GH660" s="3"/>
      <c r="GI660" s="34"/>
      <c r="GN660" s="5"/>
      <c r="GO660" s="5"/>
      <c r="GP660" s="3"/>
      <c r="GQ660" s="34"/>
      <c r="GV660" s="5"/>
      <c r="GW660" s="5"/>
      <c r="GX660" s="3"/>
      <c r="GY660" s="34"/>
      <c r="HD660" s="5"/>
      <c r="HE660" s="5"/>
      <c r="HF660" s="3"/>
      <c r="HG660" s="34"/>
      <c r="HL660" s="5"/>
      <c r="HM660" s="5"/>
      <c r="HN660" s="3"/>
      <c r="HO660" s="34"/>
      <c r="HT660" s="5"/>
      <c r="HU660" s="5"/>
      <c r="HV660" s="3"/>
      <c r="HW660" s="34"/>
      <c r="IB660" s="5"/>
      <c r="IC660" s="5"/>
      <c r="ID660" s="3"/>
      <c r="IE660" s="34"/>
      <c r="IJ660" s="5"/>
    </row>
    <row r="661" spans="6:244" s="1" customFormat="1" ht="13.5">
      <c r="F661" s="3"/>
      <c r="G661" s="34"/>
      <c r="L661" s="5"/>
      <c r="M661" s="5"/>
      <c r="N661" s="3"/>
      <c r="O661" s="34"/>
      <c r="T661" s="5"/>
      <c r="U661" s="5"/>
      <c r="V661" s="3"/>
      <c r="W661" s="34"/>
      <c r="AB661" s="5"/>
      <c r="AC661" s="5"/>
      <c r="AD661" s="3"/>
      <c r="AE661" s="34"/>
      <c r="AJ661" s="5"/>
      <c r="AK661" s="5"/>
      <c r="AL661" s="3"/>
      <c r="AM661" s="34"/>
      <c r="AR661" s="5"/>
      <c r="AS661" s="5"/>
      <c r="AT661" s="3"/>
      <c r="AU661" s="34"/>
      <c r="AZ661" s="5"/>
      <c r="BA661" s="5"/>
      <c r="BB661" s="3"/>
      <c r="BC661" s="34"/>
      <c r="BH661" s="5"/>
      <c r="BI661" s="5"/>
      <c r="BJ661" s="3"/>
      <c r="BK661" s="34"/>
      <c r="BP661" s="5"/>
      <c r="BQ661" s="5"/>
      <c r="BR661" s="3"/>
      <c r="BS661" s="34"/>
      <c r="BX661" s="5"/>
      <c r="BY661" s="5"/>
      <c r="BZ661" s="3"/>
      <c r="CA661" s="34"/>
      <c r="CF661" s="5"/>
      <c r="CH661" s="3"/>
      <c r="CI661" s="34"/>
      <c r="CN661" s="5"/>
      <c r="CO661" s="5"/>
      <c r="CP661" s="3"/>
      <c r="CQ661" s="34"/>
      <c r="CV661" s="5"/>
      <c r="CW661" s="5"/>
      <c r="CX661" s="3"/>
      <c r="CY661" s="34"/>
      <c r="DD661" s="5"/>
      <c r="DE661" s="5"/>
      <c r="DF661" s="3"/>
      <c r="DG661" s="34"/>
      <c r="DL661" s="5"/>
      <c r="DM661" s="5"/>
      <c r="DN661" s="3"/>
      <c r="DO661" s="34"/>
      <c r="DT661" s="5"/>
      <c r="DU661" s="5"/>
      <c r="DV661" s="3"/>
      <c r="DW661" s="34"/>
      <c r="EB661" s="5"/>
      <c r="EC661" s="5"/>
      <c r="ED661" s="3"/>
      <c r="EE661" s="34"/>
      <c r="EJ661" s="5"/>
      <c r="EK661" s="5"/>
      <c r="EL661" s="3"/>
      <c r="EM661" s="34"/>
      <c r="ER661" s="5"/>
      <c r="ES661" s="5"/>
      <c r="ET661" s="3"/>
      <c r="EU661" s="34"/>
      <c r="EZ661" s="5"/>
      <c r="FA661" s="5"/>
      <c r="FB661" s="3"/>
      <c r="FC661" s="34"/>
      <c r="FH661" s="5"/>
      <c r="FJ661" s="3"/>
      <c r="FK661" s="34"/>
      <c r="FP661" s="5"/>
      <c r="FQ661" s="5"/>
      <c r="FR661" s="3"/>
      <c r="FS661" s="34"/>
      <c r="FX661" s="5"/>
      <c r="FY661" s="5"/>
      <c r="FZ661" s="3"/>
      <c r="GA661" s="34"/>
      <c r="GF661" s="5"/>
      <c r="GG661" s="5"/>
      <c r="GH661" s="3"/>
      <c r="GI661" s="34"/>
      <c r="GN661" s="5"/>
      <c r="GO661" s="5"/>
      <c r="GP661" s="3"/>
      <c r="GQ661" s="34"/>
      <c r="GV661" s="5"/>
      <c r="GW661" s="5"/>
      <c r="GX661" s="3"/>
      <c r="GY661" s="34"/>
      <c r="HD661" s="5"/>
      <c r="HE661" s="5"/>
      <c r="HF661" s="3"/>
      <c r="HG661" s="34"/>
      <c r="HL661" s="5"/>
      <c r="HM661" s="5"/>
      <c r="HN661" s="3"/>
      <c r="HO661" s="34"/>
      <c r="HT661" s="5"/>
      <c r="HU661" s="5"/>
      <c r="HV661" s="3"/>
      <c r="HW661" s="34"/>
      <c r="IB661" s="5"/>
      <c r="IC661" s="5"/>
      <c r="ID661" s="3"/>
      <c r="IE661" s="34"/>
      <c r="IJ661" s="5"/>
    </row>
    <row r="662" spans="6:244" s="1" customFormat="1" ht="13.5">
      <c r="F662" s="3"/>
      <c r="G662" s="34"/>
      <c r="L662" s="5"/>
      <c r="M662" s="5"/>
      <c r="N662" s="3"/>
      <c r="O662" s="34"/>
      <c r="T662" s="5"/>
      <c r="U662" s="5"/>
      <c r="V662" s="3"/>
      <c r="W662" s="34"/>
      <c r="AB662" s="5"/>
      <c r="AC662" s="5"/>
      <c r="AD662" s="3"/>
      <c r="AE662" s="34"/>
      <c r="AJ662" s="5"/>
      <c r="AK662" s="5"/>
      <c r="AL662" s="3"/>
      <c r="AM662" s="34"/>
      <c r="AR662" s="5"/>
      <c r="AS662" s="5"/>
      <c r="AT662" s="3"/>
      <c r="AU662" s="34"/>
      <c r="AZ662" s="5"/>
      <c r="BA662" s="5"/>
      <c r="BB662" s="3"/>
      <c r="BC662" s="34"/>
      <c r="BH662" s="5"/>
      <c r="BI662" s="5"/>
      <c r="BJ662" s="3"/>
      <c r="BK662" s="34"/>
      <c r="BP662" s="5"/>
      <c r="BQ662" s="5"/>
      <c r="BR662" s="3"/>
      <c r="BS662" s="34"/>
      <c r="BX662" s="5"/>
      <c r="BY662" s="5"/>
      <c r="BZ662" s="3"/>
      <c r="CA662" s="34"/>
      <c r="CF662" s="5"/>
      <c r="CH662" s="3"/>
      <c r="CI662" s="34"/>
      <c r="CN662" s="5"/>
      <c r="CO662" s="5"/>
      <c r="CP662" s="3"/>
      <c r="CQ662" s="34"/>
      <c r="CV662" s="5"/>
      <c r="CW662" s="5"/>
      <c r="CX662" s="3"/>
      <c r="CY662" s="34"/>
      <c r="DD662" s="5"/>
      <c r="DE662" s="5"/>
      <c r="DF662" s="3"/>
      <c r="DG662" s="34"/>
      <c r="DL662" s="5"/>
      <c r="DM662" s="5"/>
      <c r="DN662" s="3"/>
      <c r="DO662" s="34"/>
      <c r="DT662" s="5"/>
      <c r="DU662" s="5"/>
      <c r="DV662" s="3"/>
      <c r="DW662" s="34"/>
      <c r="EB662" s="5"/>
      <c r="EC662" s="5"/>
      <c r="ED662" s="3"/>
      <c r="EE662" s="34"/>
      <c r="EJ662" s="5"/>
      <c r="EK662" s="5"/>
      <c r="EL662" s="3"/>
      <c r="EM662" s="34"/>
      <c r="ER662" s="5"/>
      <c r="ES662" s="5"/>
      <c r="ET662" s="3"/>
      <c r="EU662" s="34"/>
      <c r="EZ662" s="5"/>
      <c r="FA662" s="5"/>
      <c r="FB662" s="3"/>
      <c r="FC662" s="34"/>
      <c r="FH662" s="5"/>
      <c r="FJ662" s="3"/>
      <c r="FK662" s="34"/>
      <c r="FP662" s="5"/>
      <c r="FQ662" s="5"/>
      <c r="FR662" s="3"/>
      <c r="FS662" s="34"/>
      <c r="FX662" s="5"/>
      <c r="FY662" s="5"/>
      <c r="FZ662" s="3"/>
      <c r="GA662" s="34"/>
      <c r="GF662" s="5"/>
      <c r="GG662" s="5"/>
      <c r="GH662" s="3"/>
      <c r="GI662" s="34"/>
      <c r="GN662" s="5"/>
      <c r="GO662" s="5"/>
      <c r="GP662" s="3"/>
      <c r="GQ662" s="34"/>
      <c r="GV662" s="5"/>
      <c r="GW662" s="5"/>
      <c r="GX662" s="3"/>
      <c r="GY662" s="34"/>
      <c r="HD662" s="5"/>
      <c r="HE662" s="5"/>
      <c r="HF662" s="3"/>
      <c r="HG662" s="34"/>
      <c r="HL662" s="5"/>
      <c r="HM662" s="5"/>
      <c r="HN662" s="3"/>
      <c r="HO662" s="34"/>
      <c r="HT662" s="5"/>
      <c r="HU662" s="5"/>
      <c r="HV662" s="3"/>
      <c r="HW662" s="34"/>
      <c r="IB662" s="5"/>
      <c r="IC662" s="5"/>
      <c r="ID662" s="3"/>
      <c r="IE662" s="34"/>
      <c r="IJ662" s="5"/>
    </row>
    <row r="663" spans="6:244" s="1" customFormat="1" ht="13.5">
      <c r="F663" s="3"/>
      <c r="G663" s="34"/>
      <c r="L663" s="5"/>
      <c r="M663" s="5"/>
      <c r="N663" s="3"/>
      <c r="O663" s="34"/>
      <c r="T663" s="5"/>
      <c r="U663" s="5"/>
      <c r="V663" s="3"/>
      <c r="W663" s="34"/>
      <c r="AB663" s="5"/>
      <c r="AC663" s="5"/>
      <c r="AD663" s="3"/>
      <c r="AE663" s="34"/>
      <c r="AJ663" s="5"/>
      <c r="AK663" s="5"/>
      <c r="AL663" s="3"/>
      <c r="AM663" s="34"/>
      <c r="AR663" s="5"/>
      <c r="AS663" s="5"/>
      <c r="AT663" s="3"/>
      <c r="AU663" s="34"/>
      <c r="AZ663" s="5"/>
      <c r="BA663" s="5"/>
      <c r="BB663" s="3"/>
      <c r="BC663" s="34"/>
      <c r="BH663" s="5"/>
      <c r="BI663" s="5"/>
      <c r="BJ663" s="3"/>
      <c r="BK663" s="34"/>
      <c r="BP663" s="5"/>
      <c r="BQ663" s="5"/>
      <c r="BR663" s="3"/>
      <c r="BS663" s="34"/>
      <c r="BX663" s="5"/>
      <c r="BY663" s="5"/>
      <c r="BZ663" s="3"/>
      <c r="CA663" s="34"/>
      <c r="CF663" s="5"/>
      <c r="CH663" s="3"/>
      <c r="CI663" s="34"/>
      <c r="CN663" s="5"/>
      <c r="CO663" s="5"/>
      <c r="CP663" s="3"/>
      <c r="CQ663" s="34"/>
      <c r="CV663" s="5"/>
      <c r="CW663" s="5"/>
      <c r="CX663" s="3"/>
      <c r="CY663" s="34"/>
      <c r="DD663" s="5"/>
      <c r="DE663" s="5"/>
      <c r="DF663" s="3"/>
      <c r="DG663" s="34"/>
      <c r="DL663" s="5"/>
      <c r="DM663" s="5"/>
      <c r="DN663" s="3"/>
      <c r="DO663" s="34"/>
      <c r="DT663" s="5"/>
      <c r="DU663" s="5"/>
      <c r="DV663" s="3"/>
      <c r="DW663" s="34"/>
      <c r="EB663" s="5"/>
      <c r="EC663" s="5"/>
      <c r="ED663" s="3"/>
      <c r="EE663" s="34"/>
      <c r="EJ663" s="5"/>
      <c r="EK663" s="5"/>
      <c r="EL663" s="3"/>
      <c r="EM663" s="34"/>
      <c r="ER663" s="5"/>
      <c r="ES663" s="5"/>
      <c r="ET663" s="3"/>
      <c r="EU663" s="34"/>
      <c r="EZ663" s="5"/>
      <c r="FA663" s="5"/>
      <c r="FB663" s="3"/>
      <c r="FC663" s="34"/>
      <c r="FH663" s="5"/>
      <c r="FJ663" s="3"/>
      <c r="FK663" s="34"/>
      <c r="FP663" s="5"/>
      <c r="FQ663" s="5"/>
      <c r="FR663" s="3"/>
      <c r="FS663" s="34"/>
      <c r="FX663" s="5"/>
      <c r="FY663" s="5"/>
      <c r="FZ663" s="3"/>
      <c r="GA663" s="34"/>
      <c r="GF663" s="5"/>
      <c r="GG663" s="5"/>
      <c r="GH663" s="3"/>
      <c r="GI663" s="34"/>
      <c r="GN663" s="5"/>
      <c r="GO663" s="5"/>
      <c r="GP663" s="3"/>
      <c r="GQ663" s="34"/>
      <c r="GV663" s="5"/>
      <c r="GW663" s="5"/>
      <c r="GX663" s="3"/>
      <c r="GY663" s="34"/>
      <c r="HD663" s="5"/>
      <c r="HE663" s="5"/>
      <c r="HF663" s="3"/>
      <c r="HG663" s="34"/>
      <c r="HL663" s="5"/>
      <c r="HM663" s="5"/>
      <c r="HN663" s="3"/>
      <c r="HO663" s="34"/>
      <c r="HT663" s="5"/>
      <c r="HU663" s="5"/>
      <c r="HV663" s="3"/>
      <c r="HW663" s="34"/>
      <c r="IB663" s="5"/>
      <c r="IC663" s="5"/>
      <c r="ID663" s="3"/>
      <c r="IE663" s="34"/>
      <c r="IJ663" s="5"/>
    </row>
    <row r="664" spans="6:244" s="1" customFormat="1" ht="13.5">
      <c r="F664" s="3"/>
      <c r="G664" s="34"/>
      <c r="L664" s="5"/>
      <c r="M664" s="5"/>
      <c r="N664" s="3"/>
      <c r="O664" s="34"/>
      <c r="T664" s="5"/>
      <c r="U664" s="5"/>
      <c r="V664" s="3"/>
      <c r="W664" s="34"/>
      <c r="AB664" s="5"/>
      <c r="AC664" s="5"/>
      <c r="AD664" s="3"/>
      <c r="AE664" s="34"/>
      <c r="AJ664" s="5"/>
      <c r="AK664" s="5"/>
      <c r="AL664" s="3"/>
      <c r="AM664" s="34"/>
      <c r="AR664" s="5"/>
      <c r="AS664" s="5"/>
      <c r="AT664" s="3"/>
      <c r="AU664" s="34"/>
      <c r="AZ664" s="5"/>
      <c r="BA664" s="5"/>
      <c r="BB664" s="3"/>
      <c r="BC664" s="34"/>
      <c r="BH664" s="5"/>
      <c r="BI664" s="5"/>
      <c r="BJ664" s="3"/>
      <c r="BK664" s="34"/>
      <c r="BP664" s="5"/>
      <c r="BQ664" s="5"/>
      <c r="BR664" s="3"/>
      <c r="BS664" s="34"/>
      <c r="BX664" s="5"/>
      <c r="BY664" s="5"/>
      <c r="BZ664" s="3"/>
      <c r="CA664" s="34"/>
      <c r="CF664" s="5"/>
      <c r="CH664" s="3"/>
      <c r="CI664" s="34"/>
      <c r="CN664" s="5"/>
      <c r="CO664" s="5"/>
      <c r="CP664" s="3"/>
      <c r="CQ664" s="34"/>
      <c r="CV664" s="5"/>
      <c r="CW664" s="5"/>
      <c r="CX664" s="3"/>
      <c r="CY664" s="34"/>
      <c r="DD664" s="5"/>
      <c r="DE664" s="5"/>
      <c r="DF664" s="3"/>
      <c r="DG664" s="34"/>
      <c r="DL664" s="5"/>
      <c r="DM664" s="5"/>
      <c r="DN664" s="3"/>
      <c r="DO664" s="34"/>
      <c r="DT664" s="5"/>
      <c r="DU664" s="5"/>
      <c r="DV664" s="3"/>
      <c r="DW664" s="34"/>
      <c r="EB664" s="5"/>
      <c r="EC664" s="5"/>
      <c r="ED664" s="3"/>
      <c r="EE664" s="34"/>
      <c r="EJ664" s="5"/>
      <c r="EK664" s="5"/>
      <c r="EL664" s="3"/>
      <c r="EM664" s="34"/>
      <c r="ER664" s="5"/>
      <c r="ES664" s="5"/>
      <c r="ET664" s="3"/>
      <c r="EU664" s="34"/>
      <c r="EZ664" s="5"/>
      <c r="FA664" s="5"/>
      <c r="FB664" s="3"/>
      <c r="FC664" s="34"/>
      <c r="FH664" s="5"/>
      <c r="FJ664" s="3"/>
      <c r="FK664" s="34"/>
      <c r="FP664" s="5"/>
      <c r="FQ664" s="5"/>
      <c r="FR664" s="3"/>
      <c r="FS664" s="34"/>
      <c r="FX664" s="5"/>
      <c r="FY664" s="5"/>
      <c r="FZ664" s="3"/>
      <c r="GA664" s="34"/>
      <c r="GF664" s="5"/>
      <c r="GG664" s="5"/>
      <c r="GH664" s="3"/>
      <c r="GI664" s="34"/>
      <c r="GN664" s="5"/>
      <c r="GO664" s="5"/>
      <c r="GP664" s="3"/>
      <c r="GQ664" s="34"/>
      <c r="GV664" s="5"/>
      <c r="GW664" s="5"/>
      <c r="GX664" s="3"/>
      <c r="GY664" s="34"/>
      <c r="HD664" s="5"/>
      <c r="HE664" s="5"/>
      <c r="HF664" s="3"/>
      <c r="HG664" s="34"/>
      <c r="HL664" s="5"/>
      <c r="HM664" s="5"/>
      <c r="HN664" s="3"/>
      <c r="HO664" s="34"/>
      <c r="HT664" s="5"/>
      <c r="HU664" s="5"/>
      <c r="HV664" s="3"/>
      <c r="HW664" s="34"/>
      <c r="IB664" s="5"/>
      <c r="IC664" s="5"/>
      <c r="ID664" s="3"/>
      <c r="IE664" s="34"/>
      <c r="IJ664" s="5"/>
    </row>
    <row r="665" spans="6:244" s="1" customFormat="1" ht="13.5">
      <c r="F665" s="3"/>
      <c r="G665" s="34"/>
      <c r="L665" s="5"/>
      <c r="M665" s="5"/>
      <c r="N665" s="3"/>
      <c r="O665" s="34"/>
      <c r="T665" s="5"/>
      <c r="U665" s="5"/>
      <c r="V665" s="3"/>
      <c r="W665" s="34"/>
      <c r="AB665" s="5"/>
      <c r="AC665" s="5"/>
      <c r="AD665" s="3"/>
      <c r="AE665" s="34"/>
      <c r="AJ665" s="5"/>
      <c r="AK665" s="5"/>
      <c r="AL665" s="3"/>
      <c r="AM665" s="34"/>
      <c r="AR665" s="5"/>
      <c r="AS665" s="5"/>
      <c r="AT665" s="3"/>
      <c r="AU665" s="34"/>
      <c r="AZ665" s="5"/>
      <c r="BA665" s="5"/>
      <c r="BB665" s="3"/>
      <c r="BC665" s="34"/>
      <c r="BH665" s="5"/>
      <c r="BI665" s="5"/>
      <c r="BJ665" s="3"/>
      <c r="BK665" s="34"/>
      <c r="BP665" s="5"/>
      <c r="BQ665" s="5"/>
      <c r="BR665" s="3"/>
      <c r="BS665" s="34"/>
      <c r="BX665" s="5"/>
      <c r="BY665" s="5"/>
      <c r="BZ665" s="3"/>
      <c r="CA665" s="34"/>
      <c r="CF665" s="5"/>
      <c r="CH665" s="3"/>
      <c r="CI665" s="34"/>
      <c r="CN665" s="5"/>
      <c r="CO665" s="5"/>
      <c r="CP665" s="3"/>
      <c r="CQ665" s="34"/>
      <c r="CV665" s="5"/>
      <c r="CW665" s="5"/>
      <c r="CX665" s="3"/>
      <c r="CY665" s="34"/>
      <c r="DD665" s="5"/>
      <c r="DE665" s="5"/>
      <c r="DF665" s="3"/>
      <c r="DG665" s="34"/>
      <c r="DL665" s="5"/>
      <c r="DM665" s="5"/>
      <c r="DN665" s="3"/>
      <c r="DO665" s="34"/>
      <c r="DT665" s="5"/>
      <c r="DU665" s="5"/>
      <c r="DV665" s="3"/>
      <c r="DW665" s="34"/>
      <c r="EB665" s="5"/>
      <c r="EC665" s="5"/>
      <c r="ED665" s="3"/>
      <c r="EE665" s="34"/>
      <c r="EJ665" s="5"/>
      <c r="EK665" s="5"/>
      <c r="EL665" s="3"/>
      <c r="EM665" s="34"/>
      <c r="ER665" s="5"/>
      <c r="ES665" s="5"/>
      <c r="ET665" s="3"/>
      <c r="EU665" s="34"/>
      <c r="EZ665" s="5"/>
      <c r="FA665" s="5"/>
      <c r="FB665" s="3"/>
      <c r="FC665" s="34"/>
      <c r="FH665" s="5"/>
      <c r="FJ665" s="3"/>
      <c r="FK665" s="34"/>
      <c r="FP665" s="5"/>
      <c r="FQ665" s="5"/>
      <c r="FR665" s="3"/>
      <c r="FS665" s="34"/>
      <c r="FX665" s="5"/>
      <c r="FY665" s="5"/>
      <c r="FZ665" s="3"/>
      <c r="GA665" s="34"/>
      <c r="GF665" s="5"/>
      <c r="GG665" s="5"/>
      <c r="GH665" s="3"/>
      <c r="GI665" s="34"/>
      <c r="GN665" s="5"/>
      <c r="GO665" s="5"/>
      <c r="GP665" s="3"/>
      <c r="GQ665" s="34"/>
      <c r="GV665" s="5"/>
      <c r="GW665" s="5"/>
      <c r="GX665" s="3"/>
      <c r="GY665" s="34"/>
      <c r="HD665" s="5"/>
      <c r="HE665" s="5"/>
      <c r="HF665" s="3"/>
      <c r="HG665" s="34"/>
      <c r="HL665" s="5"/>
      <c r="HM665" s="5"/>
      <c r="HN665" s="3"/>
      <c r="HO665" s="34"/>
      <c r="HT665" s="5"/>
      <c r="HU665" s="5"/>
      <c r="HV665" s="3"/>
      <c r="HW665" s="34"/>
      <c r="IB665" s="5"/>
      <c r="IC665" s="5"/>
      <c r="ID665" s="3"/>
      <c r="IE665" s="34"/>
      <c r="IJ665" s="5"/>
    </row>
    <row r="666" spans="6:244" s="1" customFormat="1" ht="13.5">
      <c r="F666" s="3"/>
      <c r="G666" s="34"/>
      <c r="L666" s="5"/>
      <c r="M666" s="5"/>
      <c r="N666" s="3"/>
      <c r="O666" s="34"/>
      <c r="T666" s="5"/>
      <c r="U666" s="5"/>
      <c r="V666" s="3"/>
      <c r="W666" s="34"/>
      <c r="AB666" s="5"/>
      <c r="AC666" s="5"/>
      <c r="AD666" s="3"/>
      <c r="AE666" s="34"/>
      <c r="AJ666" s="5"/>
      <c r="AK666" s="5"/>
      <c r="AL666" s="3"/>
      <c r="AM666" s="34"/>
      <c r="AR666" s="5"/>
      <c r="AS666" s="5"/>
      <c r="AT666" s="3"/>
      <c r="AU666" s="34"/>
      <c r="AZ666" s="5"/>
      <c r="BA666" s="5"/>
      <c r="BB666" s="3"/>
      <c r="BC666" s="34"/>
      <c r="BH666" s="5"/>
      <c r="BI666" s="5"/>
      <c r="BJ666" s="3"/>
      <c r="BK666" s="34"/>
      <c r="BP666" s="5"/>
      <c r="BQ666" s="5"/>
      <c r="BR666" s="3"/>
      <c r="BS666" s="34"/>
      <c r="BX666" s="5"/>
      <c r="BY666" s="5"/>
      <c r="BZ666" s="3"/>
      <c r="CA666" s="34"/>
      <c r="CF666" s="5"/>
      <c r="CH666" s="3"/>
      <c r="CI666" s="34"/>
      <c r="CN666" s="5"/>
      <c r="CO666" s="5"/>
      <c r="CP666" s="3"/>
      <c r="CQ666" s="34"/>
      <c r="CV666" s="5"/>
      <c r="CW666" s="5"/>
      <c r="CX666" s="3"/>
      <c r="CY666" s="34"/>
      <c r="DD666" s="5"/>
      <c r="DE666" s="5"/>
      <c r="DF666" s="3"/>
      <c r="DG666" s="34"/>
      <c r="DL666" s="5"/>
      <c r="DM666" s="5"/>
      <c r="DN666" s="3"/>
      <c r="DO666" s="34"/>
      <c r="DT666" s="5"/>
      <c r="DU666" s="5"/>
      <c r="DV666" s="3"/>
      <c r="DW666" s="34"/>
      <c r="EB666" s="5"/>
      <c r="EC666" s="5"/>
      <c r="ED666" s="3"/>
      <c r="EE666" s="34"/>
      <c r="EJ666" s="5"/>
      <c r="EK666" s="5"/>
      <c r="EL666" s="3"/>
      <c r="EM666" s="34"/>
      <c r="ER666" s="5"/>
      <c r="ES666" s="5"/>
      <c r="ET666" s="3"/>
      <c r="EU666" s="34"/>
      <c r="EZ666" s="5"/>
      <c r="FA666" s="5"/>
      <c r="FB666" s="3"/>
      <c r="FC666" s="34"/>
      <c r="FH666" s="5"/>
      <c r="FJ666" s="3"/>
      <c r="FK666" s="34"/>
      <c r="FP666" s="5"/>
      <c r="FQ666" s="5"/>
      <c r="FR666" s="3"/>
      <c r="FS666" s="34"/>
      <c r="FX666" s="5"/>
      <c r="FY666" s="5"/>
      <c r="FZ666" s="3"/>
      <c r="GA666" s="34"/>
      <c r="GF666" s="5"/>
      <c r="GG666" s="5"/>
      <c r="GH666" s="3"/>
      <c r="GI666" s="34"/>
      <c r="GN666" s="5"/>
      <c r="GO666" s="5"/>
      <c r="GP666" s="3"/>
      <c r="GQ666" s="34"/>
      <c r="GV666" s="5"/>
      <c r="GW666" s="5"/>
      <c r="GX666" s="3"/>
      <c r="GY666" s="34"/>
      <c r="HD666" s="5"/>
      <c r="HE666" s="5"/>
      <c r="HF666" s="3"/>
      <c r="HG666" s="34"/>
      <c r="HL666" s="5"/>
      <c r="HM666" s="5"/>
      <c r="HN666" s="3"/>
      <c r="HO666" s="34"/>
      <c r="HT666" s="5"/>
      <c r="HU666" s="5"/>
      <c r="HV666" s="3"/>
      <c r="HW666" s="34"/>
      <c r="IB666" s="5"/>
      <c r="IC666" s="5"/>
      <c r="ID666" s="3"/>
      <c r="IE666" s="34"/>
      <c r="IJ666" s="5"/>
    </row>
    <row r="667" spans="6:244" s="1" customFormat="1" ht="13.5">
      <c r="F667" s="3"/>
      <c r="G667" s="34"/>
      <c r="L667" s="5"/>
      <c r="M667" s="5"/>
      <c r="N667" s="3"/>
      <c r="O667" s="34"/>
      <c r="T667" s="5"/>
      <c r="U667" s="5"/>
      <c r="V667" s="3"/>
      <c r="W667" s="34"/>
      <c r="AB667" s="5"/>
      <c r="AC667" s="5"/>
      <c r="AD667" s="3"/>
      <c r="AE667" s="34"/>
      <c r="AJ667" s="5"/>
      <c r="AK667" s="5"/>
      <c r="AL667" s="3"/>
      <c r="AM667" s="34"/>
      <c r="AR667" s="5"/>
      <c r="AS667" s="5"/>
      <c r="AT667" s="3"/>
      <c r="AU667" s="34"/>
      <c r="AZ667" s="5"/>
      <c r="BA667" s="5"/>
      <c r="BB667" s="3"/>
      <c r="BC667" s="34"/>
      <c r="BH667" s="5"/>
      <c r="BI667" s="5"/>
      <c r="BJ667" s="3"/>
      <c r="BK667" s="34"/>
      <c r="BP667" s="5"/>
      <c r="BQ667" s="5"/>
      <c r="BR667" s="3"/>
      <c r="BS667" s="34"/>
      <c r="BX667" s="5"/>
      <c r="BY667" s="5"/>
      <c r="BZ667" s="3"/>
      <c r="CA667" s="34"/>
      <c r="CF667" s="5"/>
      <c r="CH667" s="3"/>
      <c r="CI667" s="34"/>
      <c r="CN667" s="5"/>
      <c r="CO667" s="5"/>
      <c r="CP667" s="3"/>
      <c r="CQ667" s="34"/>
      <c r="CV667" s="5"/>
      <c r="CW667" s="5"/>
      <c r="CX667" s="3"/>
      <c r="CY667" s="34"/>
      <c r="DD667" s="5"/>
      <c r="DE667" s="5"/>
      <c r="DF667" s="3"/>
      <c r="DG667" s="34"/>
      <c r="DL667" s="5"/>
      <c r="DM667" s="5"/>
      <c r="DN667" s="3"/>
      <c r="DO667" s="34"/>
      <c r="DT667" s="5"/>
      <c r="DU667" s="5"/>
      <c r="DV667" s="3"/>
      <c r="DW667" s="34"/>
      <c r="EB667" s="5"/>
      <c r="EC667" s="5"/>
      <c r="ED667" s="3"/>
      <c r="EE667" s="34"/>
      <c r="EJ667" s="5"/>
      <c r="EK667" s="5"/>
      <c r="EL667" s="3"/>
      <c r="EM667" s="34"/>
      <c r="ER667" s="5"/>
      <c r="ES667" s="5"/>
      <c r="ET667" s="3"/>
      <c r="EU667" s="34"/>
      <c r="EZ667" s="5"/>
      <c r="FA667" s="5"/>
      <c r="FB667" s="3"/>
      <c r="FC667" s="34"/>
      <c r="FH667" s="5"/>
      <c r="FJ667" s="3"/>
      <c r="FK667" s="34"/>
      <c r="FP667" s="5"/>
      <c r="FQ667" s="5"/>
      <c r="FR667" s="3"/>
      <c r="FS667" s="34"/>
      <c r="FX667" s="5"/>
      <c r="FY667" s="5"/>
      <c r="FZ667" s="3"/>
      <c r="GA667" s="34"/>
      <c r="GF667" s="5"/>
      <c r="GG667" s="5"/>
      <c r="GH667" s="3"/>
      <c r="GI667" s="34"/>
      <c r="GN667" s="5"/>
      <c r="GO667" s="5"/>
      <c r="GP667" s="3"/>
      <c r="GQ667" s="34"/>
      <c r="GV667" s="5"/>
      <c r="GW667" s="5"/>
      <c r="GX667" s="3"/>
      <c r="GY667" s="34"/>
      <c r="HD667" s="5"/>
      <c r="HE667" s="5"/>
      <c r="HF667" s="3"/>
      <c r="HG667" s="34"/>
      <c r="HL667" s="5"/>
      <c r="HM667" s="5"/>
      <c r="HN667" s="3"/>
      <c r="HO667" s="34"/>
      <c r="HT667" s="5"/>
      <c r="HU667" s="5"/>
      <c r="HV667" s="3"/>
      <c r="HW667" s="34"/>
      <c r="IB667" s="5"/>
      <c r="IC667" s="5"/>
      <c r="ID667" s="3"/>
      <c r="IE667" s="34"/>
      <c r="IJ667" s="5"/>
    </row>
    <row r="668" spans="6:244" s="1" customFormat="1" ht="13.5">
      <c r="F668" s="3"/>
      <c r="G668" s="34"/>
      <c r="L668" s="5"/>
      <c r="M668" s="5"/>
      <c r="N668" s="3"/>
      <c r="O668" s="34"/>
      <c r="T668" s="5"/>
      <c r="U668" s="5"/>
      <c r="V668" s="3"/>
      <c r="W668" s="34"/>
      <c r="AB668" s="5"/>
      <c r="AC668" s="5"/>
      <c r="AD668" s="3"/>
      <c r="AE668" s="34"/>
      <c r="AJ668" s="5"/>
      <c r="AK668" s="5"/>
      <c r="AL668" s="3"/>
      <c r="AM668" s="34"/>
      <c r="AR668" s="5"/>
      <c r="AS668" s="5"/>
      <c r="AT668" s="3"/>
      <c r="AU668" s="34"/>
      <c r="AZ668" s="5"/>
      <c r="BA668" s="5"/>
      <c r="BB668" s="3"/>
      <c r="BC668" s="34"/>
      <c r="BH668" s="5"/>
      <c r="BI668" s="5"/>
      <c r="BJ668" s="3"/>
      <c r="BK668" s="34"/>
      <c r="BP668" s="5"/>
      <c r="BQ668" s="5"/>
      <c r="BR668" s="3"/>
      <c r="BS668" s="34"/>
      <c r="BX668" s="5"/>
      <c r="BY668" s="5"/>
      <c r="BZ668" s="3"/>
      <c r="CA668" s="34"/>
      <c r="CF668" s="5"/>
      <c r="CH668" s="3"/>
      <c r="CI668" s="34"/>
      <c r="CN668" s="5"/>
      <c r="CO668" s="5"/>
      <c r="CP668" s="3"/>
      <c r="CQ668" s="34"/>
      <c r="CV668" s="5"/>
      <c r="CW668" s="5"/>
      <c r="CX668" s="3"/>
      <c r="CY668" s="34"/>
      <c r="DD668" s="5"/>
      <c r="DE668" s="5"/>
      <c r="DF668" s="3"/>
      <c r="DG668" s="34"/>
      <c r="DL668" s="5"/>
      <c r="DM668" s="5"/>
      <c r="DN668" s="3"/>
      <c r="DO668" s="34"/>
      <c r="DT668" s="5"/>
      <c r="DU668" s="5"/>
      <c r="DV668" s="3"/>
      <c r="DW668" s="34"/>
      <c r="EB668" s="5"/>
      <c r="EC668" s="5"/>
      <c r="ED668" s="3"/>
      <c r="EE668" s="34"/>
      <c r="EJ668" s="5"/>
      <c r="EK668" s="5"/>
      <c r="EL668" s="3"/>
      <c r="EM668" s="34"/>
      <c r="ER668" s="5"/>
      <c r="ES668" s="5"/>
      <c r="ET668" s="3"/>
      <c r="EU668" s="34"/>
      <c r="EZ668" s="5"/>
      <c r="FA668" s="5"/>
      <c r="FB668" s="3"/>
      <c r="FC668" s="34"/>
      <c r="FH668" s="5"/>
      <c r="FJ668" s="3"/>
      <c r="FK668" s="34"/>
      <c r="FP668" s="5"/>
      <c r="FQ668" s="5"/>
      <c r="FR668" s="3"/>
      <c r="FS668" s="34"/>
      <c r="FX668" s="5"/>
      <c r="FY668" s="5"/>
      <c r="FZ668" s="3"/>
      <c r="GA668" s="34"/>
      <c r="GF668" s="5"/>
      <c r="GG668" s="5"/>
      <c r="GH668" s="3"/>
      <c r="GI668" s="34"/>
      <c r="GN668" s="5"/>
      <c r="GO668" s="5"/>
      <c r="GP668" s="3"/>
      <c r="GQ668" s="34"/>
      <c r="GV668" s="5"/>
      <c r="GW668" s="5"/>
      <c r="GX668" s="3"/>
      <c r="GY668" s="34"/>
      <c r="HD668" s="5"/>
      <c r="HE668" s="5"/>
      <c r="HF668" s="3"/>
      <c r="HG668" s="34"/>
      <c r="HL668" s="5"/>
      <c r="HM668" s="5"/>
      <c r="HN668" s="3"/>
      <c r="HO668" s="34"/>
      <c r="HT668" s="5"/>
      <c r="HU668" s="5"/>
      <c r="HV668" s="3"/>
      <c r="HW668" s="34"/>
      <c r="IB668" s="5"/>
      <c r="IC668" s="5"/>
      <c r="ID668" s="3"/>
      <c r="IE668" s="34"/>
      <c r="IJ668" s="5"/>
    </row>
    <row r="669" spans="6:244" s="1" customFormat="1" ht="13.5">
      <c r="F669" s="3"/>
      <c r="G669" s="34"/>
      <c r="L669" s="5"/>
      <c r="M669" s="5"/>
      <c r="N669" s="3"/>
      <c r="O669" s="34"/>
      <c r="T669" s="5"/>
      <c r="U669" s="5"/>
      <c r="V669" s="3"/>
      <c r="W669" s="34"/>
      <c r="AB669" s="5"/>
      <c r="AC669" s="5"/>
      <c r="AD669" s="3"/>
      <c r="AE669" s="34"/>
      <c r="AJ669" s="5"/>
      <c r="AK669" s="5"/>
      <c r="AL669" s="3"/>
      <c r="AM669" s="34"/>
      <c r="AR669" s="5"/>
      <c r="AS669" s="5"/>
      <c r="AT669" s="3"/>
      <c r="AU669" s="34"/>
      <c r="AZ669" s="5"/>
      <c r="BA669" s="5"/>
      <c r="BB669" s="3"/>
      <c r="BC669" s="34"/>
      <c r="BH669" s="5"/>
      <c r="BI669" s="5"/>
      <c r="BJ669" s="3"/>
      <c r="BK669" s="34"/>
      <c r="BP669" s="5"/>
      <c r="BQ669" s="5"/>
      <c r="BR669" s="3"/>
      <c r="BS669" s="34"/>
      <c r="BX669" s="5"/>
      <c r="BY669" s="5"/>
      <c r="BZ669" s="3"/>
      <c r="CA669" s="34"/>
      <c r="CF669" s="5"/>
      <c r="CH669" s="3"/>
      <c r="CI669" s="34"/>
      <c r="CN669" s="5"/>
      <c r="CO669" s="5"/>
      <c r="CP669" s="3"/>
      <c r="CQ669" s="34"/>
      <c r="CV669" s="5"/>
      <c r="CW669" s="5"/>
      <c r="CX669" s="3"/>
      <c r="CY669" s="34"/>
      <c r="DD669" s="5"/>
      <c r="DE669" s="5"/>
      <c r="DF669" s="3"/>
      <c r="DG669" s="34"/>
      <c r="DL669" s="5"/>
      <c r="DM669" s="5"/>
      <c r="DN669" s="3"/>
      <c r="DO669" s="34"/>
      <c r="DT669" s="5"/>
      <c r="DU669" s="5"/>
      <c r="DV669" s="3"/>
      <c r="DW669" s="34"/>
      <c r="EB669" s="5"/>
      <c r="EC669" s="5"/>
      <c r="ED669" s="3"/>
      <c r="EE669" s="34"/>
      <c r="EJ669" s="5"/>
      <c r="EK669" s="5"/>
      <c r="EL669" s="3"/>
      <c r="EM669" s="34"/>
      <c r="ER669" s="5"/>
      <c r="ES669" s="5"/>
      <c r="ET669" s="3"/>
      <c r="EU669" s="34"/>
      <c r="EZ669" s="5"/>
      <c r="FA669" s="5"/>
      <c r="FB669" s="3"/>
      <c r="FC669" s="34"/>
      <c r="FH669" s="5"/>
      <c r="FJ669" s="3"/>
      <c r="FK669" s="34"/>
      <c r="FP669" s="5"/>
      <c r="FQ669" s="5"/>
      <c r="FR669" s="3"/>
      <c r="FS669" s="34"/>
      <c r="FX669" s="5"/>
      <c r="FY669" s="5"/>
      <c r="FZ669" s="3"/>
      <c r="GA669" s="34"/>
      <c r="GF669" s="5"/>
      <c r="GG669" s="5"/>
      <c r="GH669" s="3"/>
      <c r="GI669" s="34"/>
      <c r="GN669" s="5"/>
      <c r="GO669" s="5"/>
      <c r="GP669" s="3"/>
      <c r="GQ669" s="34"/>
      <c r="GV669" s="5"/>
      <c r="GW669" s="5"/>
      <c r="GX669" s="3"/>
      <c r="GY669" s="34"/>
      <c r="HD669" s="5"/>
      <c r="HE669" s="5"/>
      <c r="HF669" s="3"/>
      <c r="HG669" s="34"/>
      <c r="HL669" s="5"/>
      <c r="HM669" s="5"/>
      <c r="HN669" s="3"/>
      <c r="HO669" s="34"/>
      <c r="HT669" s="5"/>
      <c r="HU669" s="5"/>
      <c r="HV669" s="3"/>
      <c r="HW669" s="34"/>
      <c r="IB669" s="5"/>
      <c r="IC669" s="5"/>
      <c r="ID669" s="3"/>
      <c r="IE669" s="34"/>
      <c r="IJ669" s="5"/>
    </row>
    <row r="670" spans="6:244" s="1" customFormat="1" ht="13.5">
      <c r="F670" s="3"/>
      <c r="G670" s="34"/>
      <c r="L670" s="5"/>
      <c r="M670" s="5"/>
      <c r="N670" s="3"/>
      <c r="O670" s="34"/>
      <c r="T670" s="5"/>
      <c r="U670" s="5"/>
      <c r="V670" s="3"/>
      <c r="W670" s="34"/>
      <c r="AB670" s="5"/>
      <c r="AC670" s="5"/>
      <c r="AD670" s="3"/>
      <c r="AE670" s="34"/>
      <c r="AJ670" s="5"/>
      <c r="AK670" s="5"/>
      <c r="AL670" s="3"/>
      <c r="AM670" s="34"/>
      <c r="AR670" s="5"/>
      <c r="AS670" s="5"/>
      <c r="AT670" s="3"/>
      <c r="AU670" s="34"/>
      <c r="AZ670" s="5"/>
      <c r="BA670" s="5"/>
      <c r="BB670" s="3"/>
      <c r="BC670" s="34"/>
      <c r="BH670" s="5"/>
      <c r="BI670" s="5"/>
      <c r="BJ670" s="3"/>
      <c r="BK670" s="34"/>
      <c r="BP670" s="5"/>
      <c r="BQ670" s="5"/>
      <c r="BR670" s="3"/>
      <c r="BS670" s="34"/>
      <c r="BX670" s="5"/>
      <c r="BY670" s="5"/>
      <c r="BZ670" s="3"/>
      <c r="CA670" s="34"/>
      <c r="CF670" s="5"/>
      <c r="CH670" s="3"/>
      <c r="CI670" s="34"/>
      <c r="CN670" s="5"/>
      <c r="CO670" s="5"/>
      <c r="CP670" s="3"/>
      <c r="CQ670" s="34"/>
      <c r="CV670" s="5"/>
      <c r="CW670" s="5"/>
      <c r="CX670" s="3"/>
      <c r="CY670" s="34"/>
      <c r="DD670" s="5"/>
      <c r="DE670" s="5"/>
      <c r="DF670" s="3"/>
      <c r="DG670" s="34"/>
      <c r="DL670" s="5"/>
      <c r="DM670" s="5"/>
      <c r="DN670" s="3"/>
      <c r="DO670" s="34"/>
      <c r="DT670" s="5"/>
      <c r="DU670" s="5"/>
      <c r="DV670" s="3"/>
      <c r="DW670" s="34"/>
      <c r="EB670" s="5"/>
      <c r="EC670" s="5"/>
      <c r="ED670" s="3"/>
      <c r="EE670" s="34"/>
      <c r="EJ670" s="5"/>
      <c r="EK670" s="5"/>
      <c r="EL670" s="3"/>
      <c r="EM670" s="34"/>
      <c r="ER670" s="5"/>
      <c r="ES670" s="5"/>
      <c r="ET670" s="3"/>
      <c r="EU670" s="34"/>
      <c r="EZ670" s="5"/>
      <c r="FA670" s="5"/>
      <c r="FB670" s="3"/>
      <c r="FC670" s="34"/>
      <c r="FH670" s="5"/>
      <c r="FJ670" s="3"/>
      <c r="FK670" s="34"/>
      <c r="FP670" s="5"/>
      <c r="FQ670" s="5"/>
      <c r="FR670" s="3"/>
      <c r="FS670" s="34"/>
      <c r="FX670" s="5"/>
      <c r="FY670" s="5"/>
      <c r="FZ670" s="3"/>
      <c r="GA670" s="34"/>
      <c r="GF670" s="5"/>
      <c r="GG670" s="5"/>
      <c r="GH670" s="3"/>
      <c r="GI670" s="34"/>
      <c r="GN670" s="5"/>
      <c r="GO670" s="5"/>
      <c r="GP670" s="3"/>
      <c r="GQ670" s="34"/>
      <c r="GV670" s="5"/>
      <c r="GW670" s="5"/>
      <c r="GX670" s="3"/>
      <c r="GY670" s="34"/>
      <c r="HD670" s="5"/>
      <c r="HE670" s="5"/>
      <c r="HF670" s="3"/>
      <c r="HG670" s="34"/>
      <c r="HL670" s="5"/>
      <c r="HM670" s="5"/>
      <c r="HN670" s="3"/>
      <c r="HO670" s="34"/>
      <c r="HT670" s="5"/>
      <c r="HU670" s="5"/>
      <c r="HV670" s="3"/>
      <c r="HW670" s="34"/>
      <c r="IB670" s="5"/>
      <c r="IC670" s="5"/>
      <c r="ID670" s="3"/>
      <c r="IE670" s="34"/>
      <c r="IJ670" s="5"/>
    </row>
    <row r="671" spans="6:244" s="1" customFormat="1" ht="13.5">
      <c r="F671" s="3"/>
      <c r="G671" s="34"/>
      <c r="L671" s="5"/>
      <c r="M671" s="5"/>
      <c r="N671" s="3"/>
      <c r="O671" s="34"/>
      <c r="T671" s="5"/>
      <c r="U671" s="5"/>
      <c r="V671" s="3"/>
      <c r="W671" s="34"/>
      <c r="AB671" s="5"/>
      <c r="AC671" s="5"/>
      <c r="AD671" s="3"/>
      <c r="AE671" s="34"/>
      <c r="AJ671" s="5"/>
      <c r="AK671" s="5"/>
      <c r="AL671" s="3"/>
      <c r="AM671" s="34"/>
      <c r="AR671" s="5"/>
      <c r="AS671" s="5"/>
      <c r="AT671" s="3"/>
      <c r="AU671" s="34"/>
      <c r="AZ671" s="5"/>
      <c r="BA671" s="5"/>
      <c r="BB671" s="3"/>
      <c r="BC671" s="34"/>
      <c r="BH671" s="5"/>
      <c r="BI671" s="5"/>
      <c r="BJ671" s="3"/>
      <c r="BK671" s="34"/>
      <c r="BP671" s="5"/>
      <c r="BQ671" s="5"/>
      <c r="BR671" s="3"/>
      <c r="BS671" s="34"/>
      <c r="BX671" s="5"/>
      <c r="BY671" s="5"/>
      <c r="BZ671" s="3"/>
      <c r="CA671" s="34"/>
      <c r="CF671" s="5"/>
      <c r="CH671" s="3"/>
      <c r="CI671" s="34"/>
      <c r="CN671" s="5"/>
      <c r="CO671" s="5"/>
      <c r="CP671" s="3"/>
      <c r="CQ671" s="34"/>
      <c r="CV671" s="5"/>
      <c r="CW671" s="5"/>
      <c r="CX671" s="3"/>
      <c r="CY671" s="34"/>
      <c r="DD671" s="5"/>
      <c r="DE671" s="5"/>
      <c r="DF671" s="3"/>
      <c r="DG671" s="34"/>
      <c r="DL671" s="5"/>
      <c r="DM671" s="5"/>
      <c r="DN671" s="3"/>
      <c r="DO671" s="34"/>
      <c r="DT671" s="5"/>
      <c r="DU671" s="5"/>
      <c r="DV671" s="3"/>
      <c r="DW671" s="34"/>
      <c r="EB671" s="5"/>
      <c r="EC671" s="5"/>
      <c r="ED671" s="3"/>
      <c r="EE671" s="34"/>
      <c r="EJ671" s="5"/>
      <c r="EK671" s="5"/>
      <c r="EL671" s="3"/>
      <c r="EM671" s="34"/>
      <c r="ER671" s="5"/>
      <c r="ES671" s="5"/>
      <c r="ET671" s="3"/>
      <c r="EU671" s="34"/>
      <c r="EZ671" s="5"/>
      <c r="FA671" s="5"/>
      <c r="FB671" s="3"/>
      <c r="FC671" s="34"/>
      <c r="FH671" s="5"/>
      <c r="FJ671" s="3"/>
      <c r="FK671" s="34"/>
      <c r="FP671" s="5"/>
      <c r="FQ671" s="5"/>
      <c r="FR671" s="3"/>
      <c r="FS671" s="34"/>
      <c r="FX671" s="5"/>
      <c r="FY671" s="5"/>
      <c r="FZ671" s="3"/>
      <c r="GA671" s="34"/>
      <c r="GF671" s="5"/>
      <c r="GG671" s="5"/>
      <c r="GH671" s="3"/>
      <c r="GI671" s="34"/>
      <c r="GN671" s="5"/>
      <c r="GO671" s="5"/>
      <c r="GP671" s="3"/>
      <c r="GQ671" s="34"/>
      <c r="GV671" s="5"/>
      <c r="GW671" s="5"/>
      <c r="GX671" s="3"/>
      <c r="GY671" s="34"/>
      <c r="HD671" s="5"/>
      <c r="HE671" s="5"/>
      <c r="HF671" s="3"/>
      <c r="HG671" s="34"/>
      <c r="HL671" s="5"/>
      <c r="HM671" s="5"/>
      <c r="HN671" s="3"/>
      <c r="HO671" s="34"/>
      <c r="HT671" s="5"/>
      <c r="HU671" s="5"/>
      <c r="HV671" s="3"/>
      <c r="HW671" s="34"/>
      <c r="IB671" s="5"/>
      <c r="IC671" s="5"/>
      <c r="ID671" s="3"/>
      <c r="IE671" s="34"/>
      <c r="IJ671" s="5"/>
    </row>
    <row r="672" spans="6:244" s="1" customFormat="1" ht="13.5">
      <c r="F672" s="3"/>
      <c r="G672" s="34"/>
      <c r="L672" s="5"/>
      <c r="M672" s="5"/>
      <c r="N672" s="3"/>
      <c r="O672" s="34"/>
      <c r="T672" s="5"/>
      <c r="U672" s="5"/>
      <c r="V672" s="3"/>
      <c r="W672" s="34"/>
      <c r="AB672" s="5"/>
      <c r="AC672" s="5"/>
      <c r="AD672" s="3"/>
      <c r="AE672" s="34"/>
      <c r="AJ672" s="5"/>
      <c r="AK672" s="5"/>
      <c r="AL672" s="3"/>
      <c r="AM672" s="34"/>
      <c r="AR672" s="5"/>
      <c r="AS672" s="5"/>
      <c r="AT672" s="3"/>
      <c r="AU672" s="34"/>
      <c r="AZ672" s="5"/>
      <c r="BA672" s="5"/>
      <c r="BB672" s="3"/>
      <c r="BC672" s="34"/>
      <c r="BH672" s="5"/>
      <c r="BI672" s="5"/>
      <c r="BJ672" s="3"/>
      <c r="BK672" s="34"/>
      <c r="BP672" s="5"/>
      <c r="BQ672" s="5"/>
      <c r="BR672" s="3"/>
      <c r="BS672" s="34"/>
      <c r="BX672" s="5"/>
      <c r="BY672" s="5"/>
      <c r="BZ672" s="3"/>
      <c r="CA672" s="34"/>
      <c r="CF672" s="5"/>
      <c r="CH672" s="3"/>
      <c r="CI672" s="34"/>
      <c r="CN672" s="5"/>
      <c r="CO672" s="5"/>
      <c r="CP672" s="3"/>
      <c r="CQ672" s="34"/>
      <c r="CV672" s="5"/>
      <c r="CW672" s="5"/>
      <c r="CX672" s="3"/>
      <c r="CY672" s="34"/>
      <c r="DD672" s="5"/>
      <c r="DE672" s="5"/>
      <c r="DF672" s="3"/>
      <c r="DG672" s="34"/>
      <c r="DL672" s="5"/>
      <c r="DM672" s="5"/>
      <c r="DN672" s="3"/>
      <c r="DO672" s="34"/>
      <c r="DT672" s="5"/>
      <c r="DU672" s="5"/>
      <c r="DV672" s="3"/>
      <c r="DW672" s="34"/>
      <c r="EB672" s="5"/>
      <c r="EC672" s="5"/>
      <c r="ED672" s="3"/>
      <c r="EE672" s="34"/>
      <c r="EJ672" s="5"/>
      <c r="EK672" s="5"/>
      <c r="EL672" s="3"/>
      <c r="EM672" s="34"/>
      <c r="ER672" s="5"/>
      <c r="ES672" s="5"/>
      <c r="ET672" s="3"/>
      <c r="EU672" s="34"/>
      <c r="EZ672" s="5"/>
      <c r="FA672" s="5"/>
      <c r="FB672" s="3"/>
      <c r="FC672" s="34"/>
      <c r="FH672" s="5"/>
      <c r="FJ672" s="3"/>
      <c r="FK672" s="34"/>
      <c r="FP672" s="5"/>
      <c r="FQ672" s="5"/>
      <c r="FR672" s="3"/>
      <c r="FS672" s="34"/>
      <c r="FX672" s="5"/>
      <c r="FY672" s="5"/>
      <c r="FZ672" s="3"/>
      <c r="GA672" s="34"/>
      <c r="GF672" s="5"/>
      <c r="GG672" s="5"/>
      <c r="GH672" s="3"/>
      <c r="GI672" s="34"/>
      <c r="GN672" s="5"/>
      <c r="GO672" s="5"/>
      <c r="GP672" s="3"/>
      <c r="GQ672" s="34"/>
      <c r="GV672" s="5"/>
      <c r="GW672" s="5"/>
      <c r="GX672" s="3"/>
      <c r="GY672" s="34"/>
      <c r="HD672" s="5"/>
      <c r="HE672" s="5"/>
      <c r="HF672" s="3"/>
      <c r="HG672" s="34"/>
      <c r="HL672" s="5"/>
      <c r="HM672" s="5"/>
      <c r="HN672" s="3"/>
      <c r="HO672" s="34"/>
      <c r="HT672" s="5"/>
      <c r="HU672" s="5"/>
      <c r="HV672" s="3"/>
      <c r="HW672" s="34"/>
      <c r="IB672" s="5"/>
      <c r="IC672" s="5"/>
      <c r="ID672" s="3"/>
      <c r="IE672" s="34"/>
      <c r="IJ672" s="5"/>
    </row>
    <row r="673" spans="6:244" s="1" customFormat="1" ht="13.5">
      <c r="F673" s="3"/>
      <c r="G673" s="34"/>
      <c r="L673" s="5"/>
      <c r="M673" s="5"/>
      <c r="N673" s="3"/>
      <c r="O673" s="34"/>
      <c r="T673" s="5"/>
      <c r="U673" s="5"/>
      <c r="V673" s="3"/>
      <c r="W673" s="34"/>
      <c r="AB673" s="5"/>
      <c r="AC673" s="5"/>
      <c r="AD673" s="3"/>
      <c r="AE673" s="34"/>
      <c r="AJ673" s="5"/>
      <c r="AK673" s="5"/>
      <c r="AL673" s="3"/>
      <c r="AM673" s="34"/>
      <c r="AR673" s="5"/>
      <c r="AS673" s="5"/>
      <c r="AT673" s="3"/>
      <c r="AU673" s="34"/>
      <c r="AZ673" s="5"/>
      <c r="BA673" s="5"/>
      <c r="BB673" s="3"/>
      <c r="BC673" s="34"/>
      <c r="BH673" s="5"/>
      <c r="BI673" s="5"/>
      <c r="BJ673" s="3"/>
      <c r="BK673" s="34"/>
      <c r="BP673" s="5"/>
      <c r="BQ673" s="5"/>
      <c r="BR673" s="3"/>
      <c r="BS673" s="34"/>
      <c r="BX673" s="5"/>
      <c r="BY673" s="5"/>
      <c r="BZ673" s="3"/>
      <c r="CA673" s="34"/>
      <c r="CF673" s="5"/>
      <c r="CH673" s="3"/>
      <c r="CI673" s="34"/>
      <c r="CN673" s="5"/>
      <c r="CO673" s="5"/>
      <c r="CP673" s="3"/>
      <c r="CQ673" s="34"/>
      <c r="CV673" s="5"/>
      <c r="CW673" s="5"/>
      <c r="CX673" s="3"/>
      <c r="CY673" s="34"/>
      <c r="DD673" s="5"/>
      <c r="DE673" s="5"/>
      <c r="DF673" s="3"/>
      <c r="DG673" s="34"/>
      <c r="DL673" s="5"/>
      <c r="DM673" s="5"/>
      <c r="DN673" s="3"/>
      <c r="DO673" s="34"/>
      <c r="DT673" s="5"/>
      <c r="DU673" s="5"/>
      <c r="DV673" s="3"/>
      <c r="DW673" s="34"/>
      <c r="EB673" s="5"/>
      <c r="EC673" s="5"/>
      <c r="ED673" s="3"/>
      <c r="EE673" s="34"/>
      <c r="EJ673" s="5"/>
      <c r="EK673" s="5"/>
      <c r="EL673" s="3"/>
      <c r="EM673" s="34"/>
      <c r="ER673" s="5"/>
      <c r="ES673" s="5"/>
      <c r="ET673" s="3"/>
      <c r="EU673" s="34"/>
      <c r="EZ673" s="5"/>
      <c r="FA673" s="5"/>
      <c r="FB673" s="3"/>
      <c r="FC673" s="34"/>
      <c r="FH673" s="5"/>
      <c r="FJ673" s="3"/>
      <c r="FK673" s="34"/>
      <c r="FP673" s="5"/>
      <c r="FQ673" s="5"/>
      <c r="FR673" s="3"/>
      <c r="FS673" s="34"/>
      <c r="FX673" s="5"/>
      <c r="FY673" s="5"/>
      <c r="FZ673" s="3"/>
      <c r="GA673" s="34"/>
      <c r="GF673" s="5"/>
      <c r="GG673" s="5"/>
      <c r="GH673" s="3"/>
      <c r="GI673" s="34"/>
      <c r="GN673" s="5"/>
      <c r="GO673" s="5"/>
      <c r="GP673" s="3"/>
      <c r="GQ673" s="34"/>
      <c r="GV673" s="5"/>
      <c r="GW673" s="5"/>
      <c r="GX673" s="3"/>
      <c r="GY673" s="34"/>
      <c r="HD673" s="5"/>
      <c r="HE673" s="5"/>
      <c r="HF673" s="3"/>
      <c r="HG673" s="34"/>
      <c r="HL673" s="5"/>
      <c r="HM673" s="5"/>
      <c r="HN673" s="3"/>
      <c r="HO673" s="34"/>
      <c r="HT673" s="5"/>
      <c r="HU673" s="5"/>
      <c r="HV673" s="3"/>
      <c r="HW673" s="34"/>
      <c r="IB673" s="5"/>
      <c r="IC673" s="5"/>
      <c r="ID673" s="3"/>
      <c r="IE673" s="34"/>
      <c r="IJ673" s="5"/>
    </row>
    <row r="674" spans="6:244" s="1" customFormat="1" ht="13.5">
      <c r="F674" s="3"/>
      <c r="G674" s="34"/>
      <c r="L674" s="5"/>
      <c r="M674" s="5"/>
      <c r="N674" s="3"/>
      <c r="O674" s="34"/>
      <c r="T674" s="5"/>
      <c r="U674" s="5"/>
      <c r="V674" s="3"/>
      <c r="W674" s="34"/>
      <c r="AB674" s="5"/>
      <c r="AC674" s="5"/>
      <c r="AD674" s="3"/>
      <c r="AE674" s="34"/>
      <c r="AJ674" s="5"/>
      <c r="AK674" s="5"/>
      <c r="AL674" s="3"/>
      <c r="AM674" s="34"/>
      <c r="AR674" s="5"/>
      <c r="AS674" s="5"/>
      <c r="AT674" s="3"/>
      <c r="AU674" s="34"/>
      <c r="AZ674" s="5"/>
      <c r="BA674" s="5"/>
      <c r="BB674" s="3"/>
      <c r="BC674" s="34"/>
      <c r="BH674" s="5"/>
      <c r="BI674" s="5"/>
      <c r="BJ674" s="3"/>
      <c r="BK674" s="34"/>
      <c r="BP674" s="5"/>
      <c r="BQ674" s="5"/>
      <c r="BR674" s="3"/>
      <c r="BS674" s="34"/>
      <c r="BX674" s="5"/>
      <c r="BY674" s="5"/>
      <c r="BZ674" s="3"/>
      <c r="CA674" s="34"/>
      <c r="CF674" s="5"/>
      <c r="CH674" s="3"/>
      <c r="CI674" s="34"/>
      <c r="CN674" s="5"/>
      <c r="CO674" s="5"/>
      <c r="CP674" s="3"/>
      <c r="CQ674" s="34"/>
      <c r="CV674" s="5"/>
      <c r="CW674" s="5"/>
      <c r="CX674" s="3"/>
      <c r="CY674" s="34"/>
      <c r="DD674" s="5"/>
      <c r="DE674" s="5"/>
      <c r="DF674" s="3"/>
      <c r="DG674" s="34"/>
      <c r="DL674" s="5"/>
      <c r="DM674" s="5"/>
      <c r="DN674" s="3"/>
      <c r="DO674" s="34"/>
      <c r="DT674" s="5"/>
      <c r="DU674" s="5"/>
      <c r="DV674" s="3"/>
      <c r="DW674" s="34"/>
      <c r="EB674" s="5"/>
      <c r="EC674" s="5"/>
      <c r="ED674" s="3"/>
      <c r="EE674" s="34"/>
      <c r="EJ674" s="5"/>
      <c r="EK674" s="5"/>
      <c r="EL674" s="3"/>
      <c r="EM674" s="34"/>
      <c r="ER674" s="5"/>
      <c r="ES674" s="5"/>
      <c r="ET674" s="3"/>
      <c r="EU674" s="34"/>
      <c r="EZ674" s="5"/>
      <c r="FA674" s="5"/>
      <c r="FB674" s="3"/>
      <c r="FC674" s="34"/>
      <c r="FH674" s="5"/>
      <c r="FJ674" s="3"/>
      <c r="FK674" s="34"/>
      <c r="FP674" s="5"/>
      <c r="FQ674" s="5"/>
      <c r="FR674" s="3"/>
      <c r="FS674" s="34"/>
      <c r="FX674" s="5"/>
      <c r="FY674" s="5"/>
      <c r="FZ674" s="3"/>
      <c r="GA674" s="34"/>
      <c r="GF674" s="5"/>
      <c r="GG674" s="5"/>
      <c r="GH674" s="3"/>
      <c r="GI674" s="34"/>
      <c r="GN674" s="5"/>
      <c r="GO674" s="5"/>
      <c r="GP674" s="3"/>
      <c r="GQ674" s="34"/>
      <c r="GV674" s="5"/>
      <c r="GW674" s="5"/>
      <c r="GX674" s="3"/>
      <c r="GY674" s="34"/>
      <c r="HD674" s="5"/>
      <c r="HE674" s="5"/>
      <c r="HF674" s="3"/>
      <c r="HG674" s="34"/>
      <c r="HL674" s="5"/>
      <c r="HM674" s="5"/>
      <c r="HN674" s="3"/>
      <c r="HO674" s="34"/>
      <c r="HT674" s="5"/>
      <c r="HU674" s="5"/>
      <c r="HV674" s="3"/>
      <c r="HW674" s="34"/>
      <c r="IB674" s="5"/>
      <c r="IC674" s="5"/>
      <c r="ID674" s="3"/>
      <c r="IE674" s="34"/>
      <c r="IJ674" s="5"/>
    </row>
    <row r="675" spans="6:244" s="1" customFormat="1" ht="13.5">
      <c r="F675" s="3"/>
      <c r="G675" s="34"/>
      <c r="L675" s="5"/>
      <c r="M675" s="5"/>
      <c r="N675" s="3"/>
      <c r="O675" s="34"/>
      <c r="T675" s="5"/>
      <c r="U675" s="5"/>
      <c r="V675" s="3"/>
      <c r="W675" s="34"/>
      <c r="AB675" s="5"/>
      <c r="AC675" s="5"/>
      <c r="AD675" s="3"/>
      <c r="AE675" s="34"/>
      <c r="AJ675" s="5"/>
      <c r="AK675" s="5"/>
      <c r="AL675" s="3"/>
      <c r="AM675" s="34"/>
      <c r="AR675" s="5"/>
      <c r="AS675" s="5"/>
      <c r="AT675" s="3"/>
      <c r="AU675" s="34"/>
      <c r="AZ675" s="5"/>
      <c r="BA675" s="5"/>
      <c r="BB675" s="3"/>
      <c r="BC675" s="34"/>
      <c r="BH675" s="5"/>
      <c r="BI675" s="5"/>
      <c r="BJ675" s="3"/>
      <c r="BK675" s="34"/>
      <c r="BP675" s="5"/>
      <c r="BQ675" s="5"/>
      <c r="BR675" s="3"/>
      <c r="BS675" s="34"/>
      <c r="BX675" s="5"/>
      <c r="BY675" s="5"/>
      <c r="BZ675" s="3"/>
      <c r="CA675" s="34"/>
      <c r="CF675" s="5"/>
      <c r="CH675" s="3"/>
      <c r="CI675" s="34"/>
      <c r="CN675" s="5"/>
      <c r="CO675" s="5"/>
      <c r="CP675" s="3"/>
      <c r="CQ675" s="34"/>
      <c r="CV675" s="5"/>
      <c r="CW675" s="5"/>
      <c r="CX675" s="3"/>
      <c r="CY675" s="34"/>
      <c r="DD675" s="5"/>
      <c r="DE675" s="5"/>
      <c r="DF675" s="3"/>
      <c r="DG675" s="34"/>
      <c r="DL675" s="5"/>
      <c r="DM675" s="5"/>
      <c r="DN675" s="3"/>
      <c r="DO675" s="34"/>
      <c r="DT675" s="5"/>
      <c r="DU675" s="5"/>
      <c r="DV675" s="3"/>
      <c r="DW675" s="34"/>
      <c r="EB675" s="5"/>
      <c r="EC675" s="5"/>
      <c r="ED675" s="3"/>
      <c r="EE675" s="34"/>
      <c r="EJ675" s="5"/>
      <c r="EK675" s="5"/>
      <c r="EL675" s="3"/>
      <c r="EM675" s="34"/>
      <c r="ER675" s="5"/>
      <c r="ES675" s="5"/>
      <c r="ET675" s="3"/>
      <c r="EU675" s="34"/>
      <c r="EZ675" s="5"/>
      <c r="FA675" s="5"/>
      <c r="FB675" s="3"/>
      <c r="FC675" s="34"/>
      <c r="FH675" s="5"/>
      <c r="FJ675" s="3"/>
      <c r="FK675" s="34"/>
      <c r="FP675" s="5"/>
      <c r="FQ675" s="5"/>
      <c r="FR675" s="3"/>
      <c r="FS675" s="34"/>
      <c r="FX675" s="5"/>
      <c r="FY675" s="5"/>
      <c r="FZ675" s="3"/>
      <c r="GA675" s="34"/>
      <c r="GF675" s="5"/>
      <c r="GG675" s="5"/>
      <c r="GH675" s="3"/>
      <c r="GI675" s="34"/>
      <c r="GN675" s="5"/>
      <c r="GO675" s="5"/>
      <c r="GP675" s="3"/>
      <c r="GQ675" s="34"/>
      <c r="GV675" s="5"/>
      <c r="GW675" s="5"/>
      <c r="GX675" s="3"/>
      <c r="GY675" s="34"/>
      <c r="HD675" s="5"/>
      <c r="HE675" s="5"/>
      <c r="HF675" s="3"/>
      <c r="HG675" s="34"/>
      <c r="HL675" s="5"/>
      <c r="HM675" s="5"/>
      <c r="HN675" s="3"/>
      <c r="HO675" s="34"/>
      <c r="HT675" s="5"/>
      <c r="HU675" s="5"/>
      <c r="HV675" s="3"/>
      <c r="HW675" s="34"/>
      <c r="IB675" s="5"/>
      <c r="IC675" s="5"/>
      <c r="ID675" s="3"/>
      <c r="IE675" s="34"/>
      <c r="IJ675" s="5"/>
    </row>
    <row r="676" spans="6:244" s="1" customFormat="1" ht="13.5">
      <c r="F676" s="3"/>
      <c r="G676" s="34"/>
      <c r="L676" s="5"/>
      <c r="M676" s="5"/>
      <c r="N676" s="3"/>
      <c r="O676" s="34"/>
      <c r="T676" s="5"/>
      <c r="U676" s="5"/>
      <c r="V676" s="3"/>
      <c r="W676" s="34"/>
      <c r="AB676" s="5"/>
      <c r="AC676" s="5"/>
      <c r="AD676" s="3"/>
      <c r="AE676" s="34"/>
      <c r="AJ676" s="5"/>
      <c r="AK676" s="5"/>
      <c r="AL676" s="3"/>
      <c r="AM676" s="34"/>
      <c r="AR676" s="5"/>
      <c r="AS676" s="5"/>
      <c r="AT676" s="3"/>
      <c r="AU676" s="34"/>
      <c r="AZ676" s="5"/>
      <c r="BA676" s="5"/>
      <c r="BB676" s="3"/>
      <c r="BC676" s="34"/>
      <c r="BH676" s="5"/>
      <c r="BI676" s="5"/>
      <c r="BJ676" s="3"/>
      <c r="BK676" s="34"/>
      <c r="BP676" s="5"/>
      <c r="BQ676" s="5"/>
      <c r="BR676" s="3"/>
      <c r="BS676" s="34"/>
      <c r="BX676" s="5"/>
      <c r="BY676" s="5"/>
      <c r="BZ676" s="3"/>
      <c r="CA676" s="34"/>
      <c r="CF676" s="5"/>
      <c r="CH676" s="3"/>
      <c r="CI676" s="34"/>
      <c r="CN676" s="5"/>
      <c r="CO676" s="5"/>
      <c r="CP676" s="3"/>
      <c r="CQ676" s="34"/>
      <c r="CV676" s="5"/>
      <c r="CW676" s="5"/>
      <c r="CX676" s="3"/>
      <c r="CY676" s="34"/>
      <c r="DD676" s="5"/>
      <c r="DE676" s="5"/>
      <c r="DF676" s="3"/>
      <c r="DG676" s="34"/>
      <c r="DL676" s="5"/>
      <c r="DM676" s="5"/>
      <c r="DN676" s="3"/>
      <c r="DO676" s="34"/>
      <c r="DT676" s="5"/>
      <c r="DU676" s="5"/>
      <c r="DV676" s="3"/>
      <c r="DW676" s="34"/>
      <c r="EB676" s="5"/>
      <c r="EC676" s="5"/>
      <c r="ED676" s="3"/>
      <c r="EE676" s="34"/>
      <c r="EJ676" s="5"/>
      <c r="EK676" s="5"/>
      <c r="EL676" s="3"/>
      <c r="EM676" s="34"/>
      <c r="ER676" s="5"/>
      <c r="ES676" s="5"/>
      <c r="ET676" s="3"/>
      <c r="EU676" s="34"/>
      <c r="EZ676" s="5"/>
      <c r="FA676" s="5"/>
      <c r="FB676" s="3"/>
      <c r="FC676" s="34"/>
      <c r="FH676" s="5"/>
      <c r="FJ676" s="3"/>
      <c r="FK676" s="34"/>
      <c r="FP676" s="5"/>
      <c r="FQ676" s="5"/>
      <c r="FR676" s="3"/>
      <c r="FS676" s="34"/>
      <c r="FX676" s="5"/>
      <c r="FY676" s="5"/>
      <c r="FZ676" s="3"/>
      <c r="GA676" s="34"/>
      <c r="GF676" s="5"/>
      <c r="GG676" s="5"/>
      <c r="GH676" s="3"/>
      <c r="GI676" s="34"/>
      <c r="GN676" s="5"/>
      <c r="GO676" s="5"/>
      <c r="GP676" s="3"/>
      <c r="GQ676" s="34"/>
      <c r="GV676" s="5"/>
      <c r="GW676" s="5"/>
      <c r="GX676" s="3"/>
      <c r="GY676" s="34"/>
      <c r="HD676" s="5"/>
      <c r="HE676" s="5"/>
      <c r="HF676" s="3"/>
      <c r="HG676" s="34"/>
      <c r="HL676" s="5"/>
      <c r="HM676" s="5"/>
      <c r="HN676" s="3"/>
      <c r="HO676" s="34"/>
      <c r="HT676" s="5"/>
      <c r="HU676" s="5"/>
      <c r="HV676" s="3"/>
      <c r="HW676" s="34"/>
      <c r="IB676" s="5"/>
      <c r="IC676" s="5"/>
      <c r="ID676" s="3"/>
      <c r="IE676" s="34"/>
      <c r="IJ676" s="5"/>
    </row>
    <row r="677" spans="6:244" s="1" customFormat="1" ht="13.5">
      <c r="F677" s="3"/>
      <c r="G677" s="34"/>
      <c r="L677" s="5"/>
      <c r="M677" s="5"/>
      <c r="N677" s="3"/>
      <c r="O677" s="34"/>
      <c r="T677" s="5"/>
      <c r="U677" s="5"/>
      <c r="V677" s="3"/>
      <c r="W677" s="34"/>
      <c r="AB677" s="5"/>
      <c r="AC677" s="5"/>
      <c r="AD677" s="3"/>
      <c r="AE677" s="34"/>
      <c r="AJ677" s="5"/>
      <c r="AK677" s="5"/>
      <c r="AL677" s="3"/>
      <c r="AM677" s="34"/>
      <c r="AR677" s="5"/>
      <c r="AS677" s="5"/>
      <c r="AT677" s="3"/>
      <c r="AU677" s="34"/>
      <c r="AZ677" s="5"/>
      <c r="BA677" s="5"/>
      <c r="BB677" s="3"/>
      <c r="BC677" s="34"/>
      <c r="BH677" s="5"/>
      <c r="BI677" s="5"/>
      <c r="BJ677" s="3"/>
      <c r="BK677" s="34"/>
      <c r="BP677" s="5"/>
      <c r="BQ677" s="5"/>
      <c r="BR677" s="3"/>
      <c r="BS677" s="34"/>
      <c r="BX677" s="5"/>
      <c r="BY677" s="5"/>
      <c r="BZ677" s="3"/>
      <c r="CA677" s="34"/>
      <c r="CF677" s="5"/>
      <c r="CH677" s="3"/>
      <c r="CI677" s="34"/>
      <c r="CN677" s="5"/>
      <c r="CO677" s="5"/>
      <c r="CP677" s="3"/>
      <c r="CQ677" s="34"/>
      <c r="CV677" s="5"/>
      <c r="CW677" s="5"/>
      <c r="CX677" s="3"/>
      <c r="CY677" s="34"/>
      <c r="DD677" s="5"/>
      <c r="DE677" s="5"/>
      <c r="DF677" s="3"/>
      <c r="DG677" s="34"/>
      <c r="DL677" s="5"/>
      <c r="DM677" s="5"/>
      <c r="DN677" s="3"/>
      <c r="DO677" s="34"/>
      <c r="DT677" s="5"/>
      <c r="DU677" s="5"/>
      <c r="DV677" s="3"/>
      <c r="DW677" s="34"/>
      <c r="EB677" s="5"/>
      <c r="EC677" s="5"/>
      <c r="ED677" s="3"/>
      <c r="EE677" s="34"/>
      <c r="EJ677" s="5"/>
      <c r="EK677" s="5"/>
      <c r="EL677" s="3"/>
      <c r="EM677" s="34"/>
      <c r="ER677" s="5"/>
      <c r="ES677" s="5"/>
      <c r="ET677" s="3"/>
      <c r="EU677" s="34"/>
      <c r="EZ677" s="5"/>
      <c r="FA677" s="5"/>
      <c r="FB677" s="3"/>
      <c r="FC677" s="34"/>
      <c r="FH677" s="5"/>
      <c r="FJ677" s="3"/>
      <c r="FK677" s="34"/>
      <c r="FP677" s="5"/>
      <c r="FQ677" s="5"/>
      <c r="FR677" s="3"/>
      <c r="FS677" s="34"/>
      <c r="FX677" s="5"/>
      <c r="FY677" s="5"/>
      <c r="FZ677" s="3"/>
      <c r="GA677" s="34"/>
      <c r="GF677" s="5"/>
      <c r="GG677" s="5"/>
      <c r="GH677" s="3"/>
      <c r="GI677" s="34"/>
      <c r="GN677" s="5"/>
      <c r="GO677" s="5"/>
      <c r="GP677" s="3"/>
      <c r="GQ677" s="34"/>
      <c r="GV677" s="5"/>
      <c r="GW677" s="5"/>
      <c r="GX677" s="3"/>
      <c r="GY677" s="34"/>
      <c r="HD677" s="5"/>
      <c r="HE677" s="5"/>
      <c r="HF677" s="3"/>
      <c r="HG677" s="34"/>
      <c r="HL677" s="5"/>
      <c r="HM677" s="5"/>
      <c r="HN677" s="3"/>
      <c r="HO677" s="34"/>
      <c r="HT677" s="5"/>
      <c r="HU677" s="5"/>
      <c r="HV677" s="3"/>
      <c r="HW677" s="34"/>
      <c r="IB677" s="5"/>
      <c r="IC677" s="5"/>
      <c r="ID677" s="3"/>
      <c r="IE677" s="34"/>
      <c r="IJ677" s="5"/>
    </row>
    <row r="678" spans="6:244" s="1" customFormat="1" ht="13.5">
      <c r="F678" s="3"/>
      <c r="G678" s="34"/>
      <c r="L678" s="5"/>
      <c r="M678" s="5"/>
      <c r="N678" s="3"/>
      <c r="O678" s="34"/>
      <c r="T678" s="5"/>
      <c r="U678" s="5"/>
      <c r="V678" s="3"/>
      <c r="W678" s="34"/>
      <c r="AB678" s="5"/>
      <c r="AC678" s="5"/>
      <c r="AD678" s="3"/>
      <c r="AE678" s="34"/>
      <c r="AJ678" s="5"/>
      <c r="AK678" s="5"/>
      <c r="AL678" s="3"/>
      <c r="AM678" s="34"/>
      <c r="AR678" s="5"/>
      <c r="AS678" s="5"/>
      <c r="AT678" s="3"/>
      <c r="AU678" s="34"/>
      <c r="AZ678" s="5"/>
      <c r="BA678" s="5"/>
      <c r="BB678" s="3"/>
      <c r="BC678" s="34"/>
      <c r="BH678" s="5"/>
      <c r="BI678" s="5"/>
      <c r="BJ678" s="3"/>
      <c r="BK678" s="34"/>
      <c r="BP678" s="5"/>
      <c r="BQ678" s="5"/>
      <c r="BR678" s="3"/>
      <c r="BS678" s="34"/>
      <c r="BX678" s="5"/>
      <c r="BY678" s="5"/>
      <c r="BZ678" s="3"/>
      <c r="CA678" s="34"/>
      <c r="CF678" s="5"/>
      <c r="CH678" s="3"/>
      <c r="CI678" s="34"/>
      <c r="CN678" s="5"/>
      <c r="CO678" s="5"/>
      <c r="CP678" s="3"/>
      <c r="CQ678" s="34"/>
      <c r="CV678" s="5"/>
      <c r="CW678" s="5"/>
      <c r="CX678" s="3"/>
      <c r="CY678" s="34"/>
      <c r="DD678" s="5"/>
      <c r="DE678" s="5"/>
      <c r="DF678" s="3"/>
      <c r="DG678" s="34"/>
      <c r="DL678" s="5"/>
      <c r="DM678" s="5"/>
      <c r="DN678" s="3"/>
      <c r="DO678" s="34"/>
      <c r="DT678" s="5"/>
      <c r="DU678" s="5"/>
      <c r="DV678" s="3"/>
      <c r="DW678" s="34"/>
      <c r="EB678" s="5"/>
      <c r="EC678" s="5"/>
      <c r="ED678" s="3"/>
      <c r="EE678" s="34"/>
      <c r="EJ678" s="5"/>
      <c r="EK678" s="5"/>
      <c r="EL678" s="3"/>
      <c r="EM678" s="34"/>
      <c r="ER678" s="5"/>
      <c r="ES678" s="5"/>
      <c r="ET678" s="3"/>
      <c r="EU678" s="34"/>
      <c r="EZ678" s="5"/>
      <c r="FA678" s="5"/>
      <c r="FB678" s="3"/>
      <c r="FC678" s="34"/>
      <c r="FH678" s="5"/>
      <c r="FJ678" s="3"/>
      <c r="FK678" s="34"/>
      <c r="FP678" s="5"/>
      <c r="FQ678" s="5"/>
      <c r="FR678" s="3"/>
      <c r="FS678" s="34"/>
      <c r="FX678" s="5"/>
      <c r="FY678" s="5"/>
      <c r="FZ678" s="3"/>
      <c r="GA678" s="34"/>
      <c r="GF678" s="5"/>
      <c r="GG678" s="5"/>
      <c r="GH678" s="3"/>
      <c r="GI678" s="34"/>
      <c r="GN678" s="5"/>
      <c r="GO678" s="5"/>
      <c r="GP678" s="3"/>
      <c r="GQ678" s="34"/>
      <c r="GV678" s="5"/>
      <c r="GW678" s="5"/>
      <c r="GX678" s="3"/>
      <c r="GY678" s="34"/>
      <c r="HD678" s="5"/>
      <c r="HE678" s="5"/>
      <c r="HF678" s="3"/>
      <c r="HG678" s="34"/>
      <c r="HL678" s="5"/>
      <c r="HM678" s="5"/>
      <c r="HN678" s="3"/>
      <c r="HO678" s="34"/>
      <c r="HT678" s="5"/>
      <c r="HU678" s="5"/>
      <c r="HV678" s="3"/>
      <c r="HW678" s="34"/>
      <c r="IB678" s="5"/>
      <c r="IC678" s="5"/>
      <c r="ID678" s="3"/>
      <c r="IE678" s="34"/>
      <c r="IJ678" s="5"/>
    </row>
    <row r="679" spans="6:244" s="1" customFormat="1" ht="13.5">
      <c r="F679" s="3"/>
      <c r="G679" s="34"/>
      <c r="L679" s="5"/>
      <c r="M679" s="5"/>
      <c r="N679" s="3"/>
      <c r="O679" s="34"/>
      <c r="T679" s="5"/>
      <c r="U679" s="5"/>
      <c r="V679" s="3"/>
      <c r="W679" s="34"/>
      <c r="AB679" s="5"/>
      <c r="AC679" s="5"/>
      <c r="AD679" s="3"/>
      <c r="AE679" s="34"/>
      <c r="AJ679" s="5"/>
      <c r="AK679" s="5"/>
      <c r="AL679" s="3"/>
      <c r="AM679" s="34"/>
      <c r="AR679" s="5"/>
      <c r="AS679" s="5"/>
      <c r="AT679" s="3"/>
      <c r="AU679" s="34"/>
      <c r="AZ679" s="5"/>
      <c r="BA679" s="5"/>
      <c r="BB679" s="3"/>
      <c r="BC679" s="34"/>
      <c r="BH679" s="5"/>
      <c r="BI679" s="5"/>
      <c r="BJ679" s="3"/>
      <c r="BK679" s="34"/>
      <c r="BP679" s="5"/>
      <c r="BQ679" s="5"/>
      <c r="BR679" s="3"/>
      <c r="BS679" s="34"/>
      <c r="BX679" s="5"/>
      <c r="BY679" s="5"/>
      <c r="BZ679" s="3"/>
      <c r="CA679" s="34"/>
      <c r="CF679" s="5"/>
      <c r="CH679" s="3"/>
      <c r="CI679" s="34"/>
      <c r="CN679" s="5"/>
      <c r="CO679" s="5"/>
      <c r="CP679" s="3"/>
      <c r="CQ679" s="34"/>
      <c r="CV679" s="5"/>
      <c r="CW679" s="5"/>
      <c r="CX679" s="3"/>
      <c r="CY679" s="34"/>
      <c r="DD679" s="5"/>
      <c r="DE679" s="5"/>
      <c r="DF679" s="3"/>
      <c r="DG679" s="34"/>
      <c r="DL679" s="5"/>
      <c r="DM679" s="5"/>
      <c r="DN679" s="3"/>
      <c r="DO679" s="34"/>
      <c r="DT679" s="5"/>
      <c r="DU679" s="5"/>
      <c r="DV679" s="3"/>
      <c r="DW679" s="34"/>
      <c r="EB679" s="5"/>
      <c r="EC679" s="5"/>
      <c r="ED679" s="3"/>
      <c r="EE679" s="34"/>
      <c r="EJ679" s="5"/>
      <c r="EK679" s="5"/>
      <c r="EL679" s="3"/>
      <c r="EM679" s="34"/>
      <c r="ER679" s="5"/>
      <c r="ES679" s="5"/>
      <c r="ET679" s="3"/>
      <c r="EU679" s="34"/>
      <c r="EZ679" s="5"/>
      <c r="FA679" s="5"/>
      <c r="FB679" s="3"/>
      <c r="FC679" s="34"/>
      <c r="FH679" s="5"/>
      <c r="FJ679" s="3"/>
      <c r="FK679" s="34"/>
      <c r="FP679" s="5"/>
      <c r="FQ679" s="5"/>
      <c r="FR679" s="3"/>
      <c r="FS679" s="34"/>
      <c r="FX679" s="5"/>
      <c r="FY679" s="5"/>
      <c r="FZ679" s="3"/>
      <c r="GA679" s="34"/>
      <c r="GF679" s="5"/>
      <c r="GG679" s="5"/>
      <c r="GH679" s="3"/>
      <c r="GI679" s="34"/>
      <c r="GN679" s="5"/>
      <c r="GO679" s="5"/>
      <c r="GP679" s="3"/>
      <c r="GQ679" s="34"/>
      <c r="GV679" s="5"/>
      <c r="GW679" s="5"/>
      <c r="GX679" s="3"/>
      <c r="GY679" s="34"/>
      <c r="HD679" s="5"/>
      <c r="HE679" s="5"/>
      <c r="HF679" s="3"/>
      <c r="HG679" s="34"/>
      <c r="HL679" s="5"/>
      <c r="HM679" s="5"/>
      <c r="HN679" s="3"/>
      <c r="HO679" s="34"/>
      <c r="HT679" s="5"/>
      <c r="HU679" s="5"/>
      <c r="HV679" s="3"/>
      <c r="HW679" s="34"/>
      <c r="IB679" s="5"/>
      <c r="IC679" s="5"/>
      <c r="ID679" s="3"/>
      <c r="IE679" s="34"/>
      <c r="IJ679" s="5"/>
    </row>
    <row r="680" spans="6:244" s="1" customFormat="1" ht="13.5">
      <c r="F680" s="3"/>
      <c r="G680" s="34"/>
      <c r="L680" s="5"/>
      <c r="M680" s="5"/>
      <c r="N680" s="3"/>
      <c r="O680" s="34"/>
      <c r="T680" s="5"/>
      <c r="U680" s="5"/>
      <c r="V680" s="3"/>
      <c r="W680" s="34"/>
      <c r="AB680" s="5"/>
      <c r="AC680" s="5"/>
      <c r="AD680" s="3"/>
      <c r="AE680" s="34"/>
      <c r="AJ680" s="5"/>
      <c r="AK680" s="5"/>
      <c r="AL680" s="3"/>
      <c r="AM680" s="34"/>
      <c r="AR680" s="5"/>
      <c r="AS680" s="5"/>
      <c r="AT680" s="3"/>
      <c r="AU680" s="34"/>
      <c r="AZ680" s="5"/>
      <c r="BA680" s="5"/>
      <c r="BB680" s="3"/>
      <c r="BC680" s="34"/>
      <c r="BH680" s="5"/>
      <c r="BI680" s="5"/>
      <c r="BJ680" s="3"/>
      <c r="BK680" s="34"/>
      <c r="BP680" s="5"/>
      <c r="BQ680" s="5"/>
      <c r="BR680" s="3"/>
      <c r="BS680" s="34"/>
      <c r="BX680" s="5"/>
      <c r="BY680" s="5"/>
      <c r="BZ680" s="3"/>
      <c r="CA680" s="34"/>
      <c r="CF680" s="5"/>
      <c r="CH680" s="3"/>
      <c r="CI680" s="34"/>
      <c r="CN680" s="5"/>
      <c r="CO680" s="5"/>
      <c r="CP680" s="3"/>
      <c r="CQ680" s="34"/>
      <c r="CV680" s="5"/>
      <c r="CW680" s="5"/>
      <c r="CX680" s="3"/>
      <c r="CY680" s="34"/>
      <c r="DD680" s="5"/>
      <c r="DE680" s="5"/>
      <c r="DF680" s="3"/>
      <c r="DG680" s="34"/>
      <c r="DL680" s="5"/>
      <c r="DM680" s="5"/>
      <c r="DN680" s="3"/>
      <c r="DO680" s="34"/>
      <c r="DT680" s="5"/>
      <c r="DU680" s="5"/>
      <c r="DV680" s="3"/>
      <c r="DW680" s="34"/>
      <c r="EB680" s="5"/>
      <c r="EC680" s="5"/>
      <c r="ED680" s="3"/>
      <c r="EE680" s="34"/>
      <c r="EJ680" s="5"/>
      <c r="EK680" s="5"/>
      <c r="EL680" s="3"/>
      <c r="EM680" s="34"/>
      <c r="ER680" s="5"/>
      <c r="ES680" s="5"/>
      <c r="ET680" s="3"/>
      <c r="EU680" s="34"/>
      <c r="EZ680" s="5"/>
      <c r="FA680" s="5"/>
      <c r="FB680" s="3"/>
      <c r="FC680" s="34"/>
      <c r="FH680" s="5"/>
      <c r="FJ680" s="3"/>
      <c r="FK680" s="34"/>
      <c r="FP680" s="5"/>
      <c r="FQ680" s="5"/>
      <c r="FR680" s="3"/>
      <c r="FS680" s="34"/>
      <c r="FX680" s="5"/>
      <c r="FY680" s="5"/>
      <c r="FZ680" s="3"/>
      <c r="GA680" s="34"/>
      <c r="GF680" s="5"/>
      <c r="GG680" s="5"/>
      <c r="GH680" s="3"/>
      <c r="GI680" s="34"/>
      <c r="GN680" s="5"/>
      <c r="GO680" s="5"/>
      <c r="GP680" s="3"/>
      <c r="GQ680" s="34"/>
      <c r="GV680" s="5"/>
      <c r="GW680" s="5"/>
      <c r="GX680" s="3"/>
      <c r="GY680" s="34"/>
      <c r="HD680" s="5"/>
      <c r="HE680" s="5"/>
      <c r="HF680" s="3"/>
      <c r="HG680" s="34"/>
      <c r="HL680" s="5"/>
      <c r="HM680" s="5"/>
      <c r="HN680" s="3"/>
      <c r="HO680" s="34"/>
      <c r="HT680" s="5"/>
      <c r="HU680" s="5"/>
      <c r="HV680" s="3"/>
      <c r="HW680" s="34"/>
      <c r="IB680" s="5"/>
      <c r="IC680" s="5"/>
      <c r="ID680" s="3"/>
      <c r="IE680" s="34"/>
      <c r="IJ680" s="5"/>
    </row>
    <row r="681" spans="6:244" s="1" customFormat="1" ht="13.5">
      <c r="F681" s="3"/>
      <c r="G681" s="34"/>
      <c r="L681" s="5"/>
      <c r="M681" s="5"/>
      <c r="N681" s="3"/>
      <c r="O681" s="34"/>
      <c r="T681" s="5"/>
      <c r="U681" s="5"/>
      <c r="V681" s="3"/>
      <c r="W681" s="34"/>
      <c r="AB681" s="5"/>
      <c r="AC681" s="5"/>
      <c r="AD681" s="3"/>
      <c r="AE681" s="34"/>
      <c r="AJ681" s="5"/>
      <c r="AK681" s="5"/>
      <c r="AL681" s="3"/>
      <c r="AM681" s="34"/>
      <c r="AR681" s="5"/>
      <c r="AS681" s="5"/>
      <c r="AT681" s="3"/>
      <c r="AU681" s="34"/>
      <c r="AZ681" s="5"/>
      <c r="BA681" s="5"/>
      <c r="BB681" s="3"/>
      <c r="BC681" s="34"/>
      <c r="BH681" s="5"/>
      <c r="BI681" s="5"/>
      <c r="BJ681" s="3"/>
      <c r="BK681" s="34"/>
      <c r="BP681" s="5"/>
      <c r="BQ681" s="5"/>
      <c r="BR681" s="3"/>
      <c r="BS681" s="34"/>
      <c r="BX681" s="5"/>
      <c r="BY681" s="5"/>
      <c r="BZ681" s="3"/>
      <c r="CA681" s="34"/>
      <c r="CF681" s="5"/>
      <c r="CH681" s="3"/>
      <c r="CI681" s="34"/>
      <c r="CN681" s="5"/>
      <c r="CO681" s="5"/>
      <c r="CP681" s="3"/>
      <c r="CQ681" s="34"/>
      <c r="CV681" s="5"/>
      <c r="CW681" s="5"/>
      <c r="CX681" s="3"/>
      <c r="CY681" s="34"/>
      <c r="DD681" s="5"/>
      <c r="DE681" s="5"/>
      <c r="DF681" s="3"/>
      <c r="DG681" s="34"/>
      <c r="DL681" s="5"/>
      <c r="DM681" s="5"/>
      <c r="DN681" s="3"/>
      <c r="DO681" s="34"/>
      <c r="DT681" s="5"/>
      <c r="DU681" s="5"/>
      <c r="DV681" s="3"/>
      <c r="DW681" s="34"/>
      <c r="EB681" s="5"/>
      <c r="EC681" s="5"/>
      <c r="ED681" s="3"/>
      <c r="EE681" s="34"/>
      <c r="EJ681" s="5"/>
      <c r="EK681" s="5"/>
      <c r="EL681" s="3"/>
      <c r="EM681" s="34"/>
      <c r="ER681" s="5"/>
      <c r="ES681" s="5"/>
      <c r="ET681" s="3"/>
      <c r="EU681" s="34"/>
      <c r="EZ681" s="5"/>
      <c r="FA681" s="5"/>
      <c r="FB681" s="3"/>
      <c r="FC681" s="34"/>
      <c r="FH681" s="5"/>
      <c r="FJ681" s="3"/>
      <c r="FK681" s="34"/>
      <c r="FP681" s="5"/>
      <c r="FQ681" s="5"/>
      <c r="FR681" s="3"/>
      <c r="FS681" s="34"/>
      <c r="FX681" s="5"/>
      <c r="FY681" s="5"/>
      <c r="FZ681" s="3"/>
      <c r="GA681" s="34"/>
      <c r="GF681" s="5"/>
      <c r="GG681" s="5"/>
      <c r="GH681" s="3"/>
      <c r="GI681" s="34"/>
      <c r="GN681" s="5"/>
      <c r="GO681" s="5"/>
      <c r="GP681" s="3"/>
      <c r="GQ681" s="34"/>
      <c r="GV681" s="5"/>
      <c r="GW681" s="5"/>
      <c r="GX681" s="3"/>
      <c r="GY681" s="34"/>
      <c r="HD681" s="5"/>
      <c r="HE681" s="5"/>
      <c r="HF681" s="3"/>
      <c r="HG681" s="34"/>
      <c r="HL681" s="5"/>
      <c r="HM681" s="5"/>
      <c r="HN681" s="3"/>
      <c r="HO681" s="34"/>
      <c r="HT681" s="5"/>
      <c r="HU681" s="5"/>
      <c r="HV681" s="3"/>
      <c r="HW681" s="34"/>
      <c r="IB681" s="5"/>
      <c r="IC681" s="5"/>
      <c r="ID681" s="3"/>
      <c r="IE681" s="34"/>
      <c r="IJ681" s="5"/>
    </row>
    <row r="682" spans="6:244" s="1" customFormat="1" ht="13.5">
      <c r="F682" s="3"/>
      <c r="G682" s="34"/>
      <c r="L682" s="5"/>
      <c r="M682" s="5"/>
      <c r="N682" s="3"/>
      <c r="O682" s="34"/>
      <c r="T682" s="5"/>
      <c r="U682" s="5"/>
      <c r="V682" s="3"/>
      <c r="W682" s="34"/>
      <c r="AB682" s="5"/>
      <c r="AC682" s="5"/>
      <c r="AD682" s="3"/>
      <c r="AE682" s="34"/>
      <c r="AJ682" s="5"/>
      <c r="AK682" s="5"/>
      <c r="AL682" s="3"/>
      <c r="AM682" s="34"/>
      <c r="AR682" s="5"/>
      <c r="AS682" s="5"/>
      <c r="AT682" s="3"/>
      <c r="AU682" s="34"/>
      <c r="AZ682" s="5"/>
      <c r="BA682" s="5"/>
      <c r="BB682" s="3"/>
      <c r="BC682" s="34"/>
      <c r="BH682" s="5"/>
      <c r="BI682" s="5"/>
      <c r="BJ682" s="3"/>
      <c r="BK682" s="34"/>
      <c r="BP682" s="5"/>
      <c r="BQ682" s="5"/>
      <c r="BR682" s="3"/>
      <c r="BS682" s="34"/>
      <c r="BX682" s="5"/>
      <c r="BY682" s="5"/>
      <c r="BZ682" s="3"/>
      <c r="CA682" s="34"/>
      <c r="CF682" s="5"/>
      <c r="CH682" s="3"/>
      <c r="CI682" s="34"/>
      <c r="CN682" s="5"/>
      <c r="CO682" s="5"/>
      <c r="CP682" s="3"/>
      <c r="CQ682" s="34"/>
      <c r="CV682" s="5"/>
      <c r="CW682" s="5"/>
      <c r="CX682" s="3"/>
      <c r="CY682" s="34"/>
      <c r="DD682" s="5"/>
      <c r="DE682" s="5"/>
      <c r="DF682" s="3"/>
      <c r="DG682" s="34"/>
      <c r="DL682" s="5"/>
      <c r="DM682" s="5"/>
      <c r="DN682" s="3"/>
      <c r="DO682" s="34"/>
      <c r="DT682" s="5"/>
      <c r="DU682" s="5"/>
      <c r="DV682" s="3"/>
      <c r="DW682" s="34"/>
      <c r="EB682" s="5"/>
      <c r="EC682" s="5"/>
      <c r="ED682" s="3"/>
      <c r="EE682" s="34"/>
      <c r="EJ682" s="5"/>
      <c r="EK682" s="5"/>
      <c r="EL682" s="3"/>
      <c r="EM682" s="34"/>
      <c r="ER682" s="5"/>
      <c r="ES682" s="5"/>
      <c r="ET682" s="3"/>
      <c r="EU682" s="34"/>
      <c r="EZ682" s="5"/>
      <c r="FA682" s="5"/>
      <c r="FB682" s="3"/>
      <c r="FC682" s="34"/>
      <c r="FH682" s="5"/>
      <c r="FJ682" s="3"/>
      <c r="FK682" s="34"/>
      <c r="FP682" s="5"/>
      <c r="FQ682" s="5"/>
      <c r="FR682" s="3"/>
      <c r="FS682" s="34"/>
      <c r="FX682" s="5"/>
      <c r="FY682" s="5"/>
      <c r="FZ682" s="3"/>
      <c r="GA682" s="34"/>
      <c r="GF682" s="5"/>
      <c r="GG682" s="5"/>
      <c r="GH682" s="3"/>
      <c r="GI682" s="34"/>
      <c r="GN682" s="5"/>
      <c r="GO682" s="5"/>
      <c r="GP682" s="3"/>
      <c r="GQ682" s="34"/>
      <c r="GV682" s="5"/>
      <c r="GW682" s="5"/>
      <c r="GX682" s="3"/>
      <c r="GY682" s="34"/>
      <c r="HD682" s="5"/>
      <c r="HE682" s="5"/>
      <c r="HF682" s="3"/>
      <c r="HG682" s="34"/>
      <c r="HL682" s="5"/>
      <c r="HM682" s="5"/>
      <c r="HN682" s="3"/>
      <c r="HO682" s="34"/>
      <c r="HT682" s="5"/>
      <c r="HU682" s="5"/>
      <c r="HV682" s="3"/>
      <c r="HW682" s="34"/>
      <c r="IB682" s="5"/>
      <c r="IC682" s="5"/>
      <c r="ID682" s="3"/>
      <c r="IE682" s="34"/>
      <c r="IJ682" s="5"/>
    </row>
    <row r="683" spans="6:244" s="1" customFormat="1" ht="13.5">
      <c r="F683" s="3"/>
      <c r="G683" s="34"/>
      <c r="L683" s="5"/>
      <c r="M683" s="5"/>
      <c r="N683" s="3"/>
      <c r="O683" s="34"/>
      <c r="T683" s="5"/>
      <c r="U683" s="5"/>
      <c r="V683" s="3"/>
      <c r="W683" s="34"/>
      <c r="AB683" s="5"/>
      <c r="AC683" s="5"/>
      <c r="AD683" s="3"/>
      <c r="AE683" s="34"/>
      <c r="AJ683" s="5"/>
      <c r="AK683" s="5"/>
      <c r="AL683" s="3"/>
      <c r="AM683" s="34"/>
      <c r="AR683" s="5"/>
      <c r="AS683" s="5"/>
      <c r="AT683" s="3"/>
      <c r="AU683" s="34"/>
      <c r="AZ683" s="5"/>
      <c r="BA683" s="5"/>
      <c r="BB683" s="3"/>
      <c r="BC683" s="34"/>
      <c r="BH683" s="5"/>
      <c r="BI683" s="5"/>
      <c r="BJ683" s="3"/>
      <c r="BK683" s="34"/>
      <c r="BP683" s="5"/>
      <c r="BQ683" s="5"/>
      <c r="BR683" s="3"/>
      <c r="BS683" s="34"/>
      <c r="BX683" s="5"/>
      <c r="BY683" s="5"/>
      <c r="BZ683" s="3"/>
      <c r="CA683" s="34"/>
      <c r="CF683" s="5"/>
      <c r="CH683" s="3"/>
      <c r="CI683" s="34"/>
      <c r="CN683" s="5"/>
      <c r="CO683" s="5"/>
      <c r="CP683" s="3"/>
      <c r="CQ683" s="34"/>
      <c r="CV683" s="5"/>
      <c r="CW683" s="5"/>
      <c r="CX683" s="3"/>
      <c r="CY683" s="34"/>
      <c r="DD683" s="5"/>
      <c r="DE683" s="5"/>
      <c r="DF683" s="3"/>
      <c r="DG683" s="34"/>
      <c r="DL683" s="5"/>
      <c r="DM683" s="5"/>
      <c r="DN683" s="3"/>
      <c r="DO683" s="34"/>
      <c r="DT683" s="5"/>
      <c r="DU683" s="5"/>
      <c r="DV683" s="3"/>
      <c r="DW683" s="34"/>
      <c r="EB683" s="5"/>
      <c r="EC683" s="5"/>
      <c r="ED683" s="3"/>
      <c r="EE683" s="34"/>
      <c r="EJ683" s="5"/>
      <c r="EK683" s="5"/>
      <c r="EL683" s="3"/>
      <c r="EM683" s="34"/>
      <c r="ER683" s="5"/>
      <c r="ES683" s="5"/>
      <c r="ET683" s="3"/>
      <c r="EU683" s="34"/>
      <c r="EZ683" s="5"/>
      <c r="FA683" s="5"/>
      <c r="FB683" s="3"/>
      <c r="FC683" s="34"/>
      <c r="FH683" s="5"/>
      <c r="FJ683" s="3"/>
      <c r="FK683" s="34"/>
      <c r="FP683" s="5"/>
      <c r="FQ683" s="5"/>
      <c r="FR683" s="3"/>
      <c r="FS683" s="34"/>
      <c r="FX683" s="5"/>
      <c r="FY683" s="5"/>
      <c r="FZ683" s="3"/>
      <c r="GA683" s="34"/>
      <c r="GF683" s="5"/>
      <c r="GG683" s="5"/>
      <c r="GH683" s="3"/>
      <c r="GI683" s="34"/>
      <c r="GN683" s="5"/>
      <c r="GO683" s="5"/>
      <c r="GP683" s="3"/>
      <c r="GQ683" s="34"/>
      <c r="GV683" s="5"/>
      <c r="GW683" s="5"/>
      <c r="GX683" s="3"/>
      <c r="GY683" s="34"/>
      <c r="HD683" s="5"/>
      <c r="HE683" s="5"/>
      <c r="HF683" s="3"/>
      <c r="HG683" s="34"/>
      <c r="HL683" s="5"/>
      <c r="HM683" s="5"/>
      <c r="HN683" s="3"/>
      <c r="HO683" s="34"/>
      <c r="HT683" s="5"/>
      <c r="HU683" s="5"/>
      <c r="HV683" s="3"/>
      <c r="HW683" s="34"/>
      <c r="IB683" s="5"/>
      <c r="IC683" s="5"/>
      <c r="ID683" s="3"/>
      <c r="IE683" s="34"/>
      <c r="IJ683" s="5"/>
    </row>
    <row r="684" spans="6:244" s="1" customFormat="1" ht="13.5">
      <c r="F684" s="3"/>
      <c r="G684" s="34"/>
      <c r="L684" s="5"/>
      <c r="M684" s="5"/>
      <c r="N684" s="3"/>
      <c r="O684" s="34"/>
      <c r="T684" s="5"/>
      <c r="U684" s="5"/>
      <c r="V684" s="3"/>
      <c r="W684" s="34"/>
      <c r="AB684" s="5"/>
      <c r="AC684" s="5"/>
      <c r="AD684" s="3"/>
      <c r="AE684" s="34"/>
      <c r="AJ684" s="5"/>
      <c r="AK684" s="5"/>
      <c r="AL684" s="3"/>
      <c r="AM684" s="34"/>
      <c r="AR684" s="5"/>
      <c r="AS684" s="5"/>
      <c r="AT684" s="3"/>
      <c r="AU684" s="34"/>
      <c r="AZ684" s="5"/>
      <c r="BA684" s="5"/>
      <c r="BB684" s="3"/>
      <c r="BC684" s="34"/>
      <c r="BH684" s="5"/>
      <c r="BI684" s="5"/>
      <c r="BJ684" s="3"/>
      <c r="BK684" s="34"/>
      <c r="BP684" s="5"/>
      <c r="BQ684" s="5"/>
      <c r="BR684" s="3"/>
      <c r="BS684" s="34"/>
      <c r="BX684" s="5"/>
      <c r="BY684" s="5"/>
      <c r="BZ684" s="3"/>
      <c r="CA684" s="34"/>
      <c r="CF684" s="5"/>
      <c r="CH684" s="3"/>
      <c r="CI684" s="34"/>
      <c r="CN684" s="5"/>
      <c r="CO684" s="5"/>
      <c r="CP684" s="3"/>
      <c r="CQ684" s="34"/>
      <c r="CV684" s="5"/>
      <c r="CW684" s="5"/>
      <c r="CX684" s="3"/>
      <c r="CY684" s="34"/>
      <c r="DD684" s="5"/>
      <c r="DE684" s="5"/>
      <c r="DF684" s="3"/>
      <c r="DG684" s="34"/>
      <c r="DL684" s="5"/>
      <c r="DM684" s="5"/>
      <c r="DN684" s="3"/>
      <c r="DO684" s="34"/>
      <c r="DT684" s="5"/>
      <c r="DU684" s="5"/>
      <c r="DV684" s="3"/>
      <c r="DW684" s="34"/>
      <c r="EB684" s="5"/>
      <c r="EC684" s="5"/>
      <c r="ED684" s="3"/>
      <c r="EE684" s="34"/>
      <c r="EJ684" s="5"/>
      <c r="EK684" s="5"/>
      <c r="EL684" s="3"/>
      <c r="EM684" s="34"/>
      <c r="ER684" s="5"/>
      <c r="ES684" s="5"/>
      <c r="ET684" s="3"/>
      <c r="EU684" s="34"/>
      <c r="EZ684" s="5"/>
      <c r="FA684" s="5"/>
      <c r="FB684" s="3"/>
      <c r="FC684" s="34"/>
      <c r="FH684" s="5"/>
      <c r="FJ684" s="3"/>
      <c r="FK684" s="34"/>
      <c r="FP684" s="5"/>
      <c r="FQ684" s="5"/>
      <c r="FR684" s="3"/>
      <c r="FS684" s="34"/>
      <c r="FX684" s="5"/>
      <c r="FY684" s="5"/>
      <c r="FZ684" s="3"/>
      <c r="GA684" s="34"/>
      <c r="GF684" s="5"/>
      <c r="GG684" s="5"/>
      <c r="GH684" s="3"/>
      <c r="GI684" s="34"/>
      <c r="GN684" s="5"/>
      <c r="GO684" s="5"/>
      <c r="GP684" s="3"/>
      <c r="GQ684" s="34"/>
      <c r="GV684" s="5"/>
      <c r="GW684" s="5"/>
      <c r="GX684" s="3"/>
      <c r="GY684" s="34"/>
      <c r="HD684" s="5"/>
      <c r="HE684" s="5"/>
      <c r="HF684" s="3"/>
      <c r="HG684" s="34"/>
      <c r="HL684" s="5"/>
      <c r="HM684" s="5"/>
      <c r="HN684" s="3"/>
      <c r="HO684" s="34"/>
      <c r="HT684" s="5"/>
      <c r="HU684" s="5"/>
      <c r="HV684" s="3"/>
      <c r="HW684" s="34"/>
      <c r="IB684" s="5"/>
      <c r="IC684" s="5"/>
      <c r="ID684" s="3"/>
      <c r="IE684" s="34"/>
      <c r="IJ684" s="5"/>
    </row>
    <row r="685" spans="6:244" s="1" customFormat="1" ht="13.5">
      <c r="F685" s="3"/>
      <c r="G685" s="34"/>
      <c r="L685" s="5"/>
      <c r="M685" s="5"/>
      <c r="N685" s="3"/>
      <c r="O685" s="34"/>
      <c r="T685" s="5"/>
      <c r="U685" s="5"/>
      <c r="V685" s="3"/>
      <c r="W685" s="34"/>
      <c r="AB685" s="5"/>
      <c r="AC685" s="5"/>
      <c r="AD685" s="3"/>
      <c r="AE685" s="34"/>
      <c r="AJ685" s="5"/>
      <c r="AK685" s="5"/>
      <c r="AL685" s="3"/>
      <c r="AM685" s="34"/>
      <c r="AR685" s="5"/>
      <c r="AS685" s="5"/>
      <c r="AT685" s="3"/>
      <c r="AU685" s="34"/>
      <c r="AZ685" s="5"/>
      <c r="BA685" s="5"/>
      <c r="BB685" s="3"/>
      <c r="BC685" s="34"/>
      <c r="BH685" s="5"/>
      <c r="BI685" s="5"/>
      <c r="BJ685" s="3"/>
      <c r="BK685" s="34"/>
      <c r="BP685" s="5"/>
      <c r="BQ685" s="5"/>
      <c r="BR685" s="3"/>
      <c r="BS685" s="34"/>
      <c r="BX685" s="5"/>
      <c r="BY685" s="5"/>
      <c r="BZ685" s="3"/>
      <c r="CA685" s="34"/>
      <c r="CF685" s="5"/>
      <c r="CH685" s="3"/>
      <c r="CI685" s="34"/>
      <c r="CN685" s="5"/>
      <c r="CO685" s="5"/>
      <c r="CP685" s="3"/>
      <c r="CQ685" s="34"/>
      <c r="CV685" s="5"/>
      <c r="CW685" s="5"/>
      <c r="CX685" s="3"/>
      <c r="CY685" s="34"/>
      <c r="DD685" s="5"/>
      <c r="DE685" s="5"/>
      <c r="DF685" s="3"/>
      <c r="DG685" s="34"/>
      <c r="DL685" s="5"/>
      <c r="DM685" s="5"/>
      <c r="DN685" s="3"/>
      <c r="DO685" s="34"/>
      <c r="DT685" s="5"/>
      <c r="DU685" s="5"/>
      <c r="DV685" s="3"/>
      <c r="DW685" s="34"/>
      <c r="EB685" s="5"/>
      <c r="EC685" s="5"/>
      <c r="ED685" s="3"/>
      <c r="EE685" s="34"/>
      <c r="EJ685" s="5"/>
      <c r="EK685" s="5"/>
      <c r="EL685" s="3"/>
      <c r="EM685" s="34"/>
      <c r="ER685" s="5"/>
      <c r="ES685" s="5"/>
      <c r="ET685" s="3"/>
      <c r="EU685" s="34"/>
      <c r="EZ685" s="5"/>
      <c r="FA685" s="5"/>
      <c r="FB685" s="3"/>
      <c r="FC685" s="34"/>
      <c r="FH685" s="5"/>
      <c r="FJ685" s="3"/>
      <c r="FK685" s="34"/>
      <c r="FP685" s="5"/>
      <c r="FQ685" s="5"/>
      <c r="FR685" s="3"/>
      <c r="FS685" s="34"/>
      <c r="FX685" s="5"/>
      <c r="FY685" s="5"/>
      <c r="FZ685" s="3"/>
      <c r="GA685" s="34"/>
      <c r="GF685" s="5"/>
      <c r="GG685" s="5"/>
      <c r="GH685" s="3"/>
      <c r="GI685" s="34"/>
      <c r="GN685" s="5"/>
      <c r="GO685" s="5"/>
      <c r="GP685" s="3"/>
      <c r="GQ685" s="34"/>
      <c r="GV685" s="5"/>
      <c r="GW685" s="5"/>
      <c r="GX685" s="3"/>
      <c r="GY685" s="34"/>
      <c r="HD685" s="5"/>
      <c r="HE685" s="5"/>
      <c r="HF685" s="3"/>
      <c r="HG685" s="34"/>
      <c r="HL685" s="5"/>
      <c r="HM685" s="5"/>
      <c r="HN685" s="3"/>
      <c r="HO685" s="34"/>
      <c r="HT685" s="5"/>
      <c r="HU685" s="5"/>
      <c r="HV685" s="3"/>
      <c r="HW685" s="34"/>
      <c r="IB685" s="5"/>
      <c r="IC685" s="5"/>
      <c r="ID685" s="3"/>
      <c r="IE685" s="34"/>
      <c r="IJ685" s="5"/>
    </row>
    <row r="686" spans="6:244" s="1" customFormat="1" ht="13.5">
      <c r="F686" s="3"/>
      <c r="G686" s="34"/>
      <c r="L686" s="5"/>
      <c r="M686" s="5"/>
      <c r="N686" s="3"/>
      <c r="O686" s="34"/>
      <c r="T686" s="5"/>
      <c r="U686" s="5"/>
      <c r="V686" s="3"/>
      <c r="W686" s="34"/>
      <c r="AB686" s="5"/>
      <c r="AC686" s="5"/>
      <c r="AD686" s="3"/>
      <c r="AE686" s="34"/>
      <c r="AJ686" s="5"/>
      <c r="AK686" s="5"/>
      <c r="AL686" s="3"/>
      <c r="AM686" s="34"/>
      <c r="AR686" s="5"/>
      <c r="AS686" s="5"/>
      <c r="AT686" s="3"/>
      <c r="AU686" s="34"/>
      <c r="AZ686" s="5"/>
      <c r="BA686" s="5"/>
      <c r="BB686" s="3"/>
      <c r="BC686" s="34"/>
      <c r="BH686" s="5"/>
      <c r="BI686" s="5"/>
      <c r="BJ686" s="3"/>
      <c r="BK686" s="34"/>
      <c r="BP686" s="5"/>
      <c r="BQ686" s="5"/>
      <c r="BR686" s="3"/>
      <c r="BS686" s="34"/>
      <c r="BX686" s="5"/>
      <c r="BY686" s="5"/>
      <c r="BZ686" s="3"/>
      <c r="CA686" s="34"/>
      <c r="CF686" s="5"/>
      <c r="CH686" s="3"/>
      <c r="CI686" s="34"/>
      <c r="CN686" s="5"/>
      <c r="CO686" s="5"/>
      <c r="CP686" s="3"/>
      <c r="CQ686" s="34"/>
      <c r="CV686" s="5"/>
      <c r="CW686" s="5"/>
      <c r="CX686" s="3"/>
      <c r="CY686" s="34"/>
      <c r="DD686" s="5"/>
      <c r="DE686" s="5"/>
      <c r="DF686" s="3"/>
      <c r="DG686" s="34"/>
      <c r="DL686" s="5"/>
      <c r="DM686" s="5"/>
      <c r="DN686" s="3"/>
      <c r="DO686" s="34"/>
      <c r="DT686" s="5"/>
      <c r="DU686" s="5"/>
      <c r="DV686" s="3"/>
      <c r="DW686" s="34"/>
      <c r="EB686" s="5"/>
      <c r="EC686" s="5"/>
      <c r="ED686" s="3"/>
      <c r="EE686" s="34"/>
      <c r="EJ686" s="5"/>
      <c r="EK686" s="5"/>
      <c r="EL686" s="3"/>
      <c r="EM686" s="34"/>
      <c r="ER686" s="5"/>
      <c r="ES686" s="5"/>
      <c r="ET686" s="3"/>
      <c r="EU686" s="34"/>
      <c r="EZ686" s="5"/>
      <c r="FA686" s="5"/>
      <c r="FB686" s="3"/>
      <c r="FC686" s="34"/>
      <c r="FH686" s="5"/>
      <c r="FJ686" s="3"/>
      <c r="FK686" s="34"/>
      <c r="FP686" s="5"/>
      <c r="FQ686" s="5"/>
      <c r="FR686" s="3"/>
      <c r="FS686" s="34"/>
      <c r="FX686" s="5"/>
      <c r="FY686" s="5"/>
      <c r="FZ686" s="3"/>
      <c r="GA686" s="34"/>
      <c r="GF686" s="5"/>
      <c r="GG686" s="5"/>
      <c r="GH686" s="3"/>
      <c r="GI686" s="34"/>
      <c r="GN686" s="5"/>
      <c r="GO686" s="5"/>
      <c r="GP686" s="3"/>
      <c r="GQ686" s="34"/>
      <c r="GV686" s="5"/>
      <c r="GW686" s="5"/>
      <c r="GX686" s="3"/>
      <c r="GY686" s="34"/>
      <c r="HD686" s="5"/>
      <c r="HE686" s="5"/>
      <c r="HF686" s="3"/>
      <c r="HG686" s="34"/>
      <c r="HL686" s="5"/>
      <c r="HM686" s="5"/>
      <c r="HN686" s="3"/>
      <c r="HO686" s="34"/>
      <c r="HT686" s="5"/>
      <c r="HU686" s="5"/>
      <c r="HV686" s="3"/>
      <c r="HW686" s="34"/>
      <c r="IB686" s="5"/>
      <c r="IC686" s="5"/>
      <c r="ID686" s="3"/>
      <c r="IE686" s="34"/>
      <c r="IJ686" s="5"/>
    </row>
    <row r="687" spans="6:244" s="1" customFormat="1" ht="13.5">
      <c r="F687" s="3"/>
      <c r="G687" s="34"/>
      <c r="L687" s="5"/>
      <c r="M687" s="5"/>
      <c r="N687" s="3"/>
      <c r="O687" s="34"/>
      <c r="T687" s="5"/>
      <c r="U687" s="5"/>
      <c r="V687" s="3"/>
      <c r="W687" s="34"/>
      <c r="AB687" s="5"/>
      <c r="AC687" s="5"/>
      <c r="AD687" s="3"/>
      <c r="AE687" s="34"/>
      <c r="AJ687" s="5"/>
      <c r="AK687" s="5"/>
      <c r="AL687" s="3"/>
      <c r="AM687" s="34"/>
      <c r="AR687" s="5"/>
      <c r="AS687" s="5"/>
      <c r="AT687" s="3"/>
      <c r="AU687" s="34"/>
      <c r="AZ687" s="5"/>
      <c r="BA687" s="5"/>
      <c r="BB687" s="3"/>
      <c r="BC687" s="34"/>
      <c r="BH687" s="5"/>
      <c r="BI687" s="5"/>
      <c r="BJ687" s="3"/>
      <c r="BK687" s="34"/>
      <c r="BP687" s="5"/>
      <c r="BQ687" s="5"/>
      <c r="BR687" s="3"/>
      <c r="BS687" s="34"/>
      <c r="BX687" s="5"/>
      <c r="BY687" s="5"/>
      <c r="BZ687" s="3"/>
      <c r="CA687" s="34"/>
      <c r="CF687" s="5"/>
      <c r="CH687" s="3"/>
      <c r="CI687" s="34"/>
      <c r="CN687" s="5"/>
      <c r="CO687" s="5"/>
      <c r="CP687" s="3"/>
      <c r="CQ687" s="34"/>
      <c r="CV687" s="5"/>
      <c r="CW687" s="5"/>
      <c r="CX687" s="3"/>
      <c r="CY687" s="34"/>
      <c r="DD687" s="5"/>
      <c r="DE687" s="5"/>
      <c r="DF687" s="3"/>
      <c r="DG687" s="34"/>
      <c r="DL687" s="5"/>
      <c r="DM687" s="5"/>
      <c r="DN687" s="3"/>
      <c r="DO687" s="34"/>
      <c r="DT687" s="5"/>
      <c r="DU687" s="5"/>
      <c r="DV687" s="3"/>
      <c r="DW687" s="34"/>
      <c r="EB687" s="5"/>
      <c r="EC687" s="5"/>
      <c r="ED687" s="3"/>
      <c r="EE687" s="34"/>
      <c r="EJ687" s="5"/>
      <c r="EK687" s="5"/>
      <c r="EL687" s="3"/>
      <c r="EM687" s="34"/>
      <c r="ER687" s="5"/>
      <c r="ES687" s="5"/>
      <c r="ET687" s="3"/>
      <c r="EU687" s="34"/>
      <c r="EZ687" s="5"/>
      <c r="FA687" s="5"/>
      <c r="FB687" s="3"/>
      <c r="FC687" s="34"/>
      <c r="FH687" s="5"/>
      <c r="FJ687" s="3"/>
      <c r="FK687" s="34"/>
      <c r="FP687" s="5"/>
      <c r="FQ687" s="5"/>
      <c r="FR687" s="3"/>
      <c r="FS687" s="34"/>
      <c r="FX687" s="5"/>
      <c r="FY687" s="5"/>
      <c r="FZ687" s="3"/>
      <c r="GA687" s="34"/>
      <c r="GF687" s="5"/>
      <c r="GG687" s="5"/>
      <c r="GH687" s="3"/>
      <c r="GI687" s="34"/>
      <c r="GN687" s="5"/>
      <c r="GO687" s="5"/>
      <c r="GP687" s="3"/>
      <c r="GQ687" s="34"/>
      <c r="GV687" s="5"/>
      <c r="GW687" s="5"/>
      <c r="GX687" s="3"/>
      <c r="GY687" s="34"/>
      <c r="HD687" s="5"/>
      <c r="HE687" s="5"/>
      <c r="HF687" s="3"/>
      <c r="HG687" s="34"/>
      <c r="HL687" s="5"/>
      <c r="HM687" s="5"/>
      <c r="HN687" s="3"/>
      <c r="HO687" s="34"/>
      <c r="HT687" s="5"/>
      <c r="HU687" s="5"/>
      <c r="HV687" s="3"/>
      <c r="HW687" s="34"/>
      <c r="IB687" s="5"/>
      <c r="IC687" s="5"/>
      <c r="ID687" s="3"/>
      <c r="IE687" s="34"/>
      <c r="IJ687" s="5"/>
    </row>
    <row r="688" spans="6:244" s="1" customFormat="1" ht="13.5">
      <c r="F688" s="3"/>
      <c r="G688" s="34"/>
      <c r="L688" s="5"/>
      <c r="M688" s="5"/>
      <c r="N688" s="3"/>
      <c r="O688" s="34"/>
      <c r="T688" s="5"/>
      <c r="U688" s="5"/>
      <c r="V688" s="3"/>
      <c r="W688" s="34"/>
      <c r="AB688" s="5"/>
      <c r="AC688" s="5"/>
      <c r="AD688" s="3"/>
      <c r="AE688" s="34"/>
      <c r="AJ688" s="5"/>
      <c r="AK688" s="5"/>
      <c r="AL688" s="3"/>
      <c r="AM688" s="34"/>
      <c r="AR688" s="5"/>
      <c r="AS688" s="5"/>
      <c r="AT688" s="3"/>
      <c r="AU688" s="34"/>
      <c r="AZ688" s="5"/>
      <c r="BA688" s="5"/>
      <c r="BB688" s="3"/>
      <c r="BC688" s="34"/>
      <c r="BH688" s="5"/>
      <c r="BI688" s="5"/>
      <c r="BJ688" s="3"/>
      <c r="BK688" s="34"/>
      <c r="BP688" s="5"/>
      <c r="BQ688" s="5"/>
      <c r="BR688" s="3"/>
      <c r="BS688" s="34"/>
      <c r="BX688" s="5"/>
      <c r="BY688" s="5"/>
      <c r="BZ688" s="3"/>
      <c r="CA688" s="34"/>
      <c r="CF688" s="5"/>
      <c r="CH688" s="3"/>
      <c r="CI688" s="34"/>
      <c r="CN688" s="5"/>
      <c r="CO688" s="5"/>
      <c r="CP688" s="3"/>
      <c r="CQ688" s="34"/>
      <c r="CV688" s="5"/>
      <c r="CW688" s="5"/>
      <c r="CX688" s="3"/>
      <c r="CY688" s="34"/>
      <c r="DD688" s="5"/>
      <c r="DE688" s="5"/>
      <c r="DF688" s="3"/>
      <c r="DG688" s="34"/>
      <c r="DL688" s="5"/>
      <c r="DM688" s="5"/>
      <c r="DN688" s="3"/>
      <c r="DO688" s="34"/>
      <c r="DT688" s="5"/>
      <c r="DU688" s="5"/>
      <c r="DV688" s="3"/>
      <c r="DW688" s="34"/>
      <c r="EB688" s="5"/>
      <c r="EC688" s="5"/>
      <c r="ED688" s="3"/>
      <c r="EE688" s="34"/>
      <c r="EJ688" s="5"/>
      <c r="EK688" s="5"/>
      <c r="EL688" s="3"/>
      <c r="EM688" s="34"/>
      <c r="ER688" s="5"/>
      <c r="ES688" s="5"/>
      <c r="ET688" s="3"/>
      <c r="EU688" s="34"/>
      <c r="EZ688" s="5"/>
      <c r="FA688" s="5"/>
      <c r="FB688" s="3"/>
      <c r="FC688" s="34"/>
      <c r="FH688" s="5"/>
      <c r="FJ688" s="3"/>
      <c r="FK688" s="34"/>
      <c r="FP688" s="5"/>
      <c r="FQ688" s="5"/>
      <c r="FR688" s="3"/>
      <c r="FS688" s="34"/>
      <c r="FX688" s="5"/>
      <c r="FY688" s="5"/>
      <c r="FZ688" s="3"/>
      <c r="GA688" s="34"/>
      <c r="GF688" s="5"/>
      <c r="GG688" s="5"/>
      <c r="GH688" s="3"/>
      <c r="GI688" s="34"/>
      <c r="GN688" s="5"/>
      <c r="GO688" s="5"/>
      <c r="GP688" s="3"/>
      <c r="GQ688" s="34"/>
      <c r="GV688" s="5"/>
      <c r="GW688" s="5"/>
      <c r="GX688" s="3"/>
      <c r="GY688" s="34"/>
      <c r="HD688" s="5"/>
      <c r="HE688" s="5"/>
      <c r="HF688" s="3"/>
      <c r="HG688" s="34"/>
      <c r="HL688" s="5"/>
      <c r="HM688" s="5"/>
      <c r="HN688" s="3"/>
      <c r="HO688" s="34"/>
      <c r="HT688" s="5"/>
      <c r="HU688" s="5"/>
      <c r="HV688" s="3"/>
      <c r="HW688" s="34"/>
      <c r="IB688" s="5"/>
      <c r="IC688" s="5"/>
      <c r="ID688" s="3"/>
      <c r="IE688" s="34"/>
      <c r="IJ688" s="5"/>
    </row>
    <row r="689" spans="6:244" s="1" customFormat="1" ht="13.5">
      <c r="F689" s="3"/>
      <c r="G689" s="34"/>
      <c r="L689" s="5"/>
      <c r="M689" s="5"/>
      <c r="N689" s="3"/>
      <c r="O689" s="34"/>
      <c r="T689" s="5"/>
      <c r="U689" s="5"/>
      <c r="V689" s="3"/>
      <c r="W689" s="34"/>
      <c r="AB689" s="5"/>
      <c r="AC689" s="5"/>
      <c r="AD689" s="3"/>
      <c r="AE689" s="34"/>
      <c r="AJ689" s="5"/>
      <c r="AK689" s="5"/>
      <c r="AL689" s="3"/>
      <c r="AM689" s="34"/>
      <c r="AR689" s="5"/>
      <c r="AS689" s="5"/>
      <c r="AT689" s="3"/>
      <c r="AU689" s="34"/>
      <c r="AZ689" s="5"/>
      <c r="BA689" s="5"/>
      <c r="BB689" s="3"/>
      <c r="BC689" s="34"/>
      <c r="BH689" s="5"/>
      <c r="BI689" s="5"/>
      <c r="BJ689" s="3"/>
      <c r="BK689" s="34"/>
      <c r="BP689" s="5"/>
      <c r="BQ689" s="5"/>
      <c r="BR689" s="3"/>
      <c r="BS689" s="34"/>
      <c r="BX689" s="5"/>
      <c r="BY689" s="5"/>
      <c r="BZ689" s="3"/>
      <c r="CA689" s="34"/>
      <c r="CF689" s="5"/>
      <c r="CH689" s="3"/>
      <c r="CI689" s="34"/>
      <c r="CN689" s="5"/>
      <c r="CO689" s="5"/>
      <c r="CP689" s="3"/>
      <c r="CQ689" s="34"/>
      <c r="CV689" s="5"/>
      <c r="CW689" s="5"/>
      <c r="CX689" s="3"/>
      <c r="CY689" s="34"/>
      <c r="DD689" s="5"/>
      <c r="DE689" s="5"/>
      <c r="DF689" s="3"/>
      <c r="DG689" s="34"/>
      <c r="DL689" s="5"/>
      <c r="DM689" s="5"/>
      <c r="DN689" s="3"/>
      <c r="DO689" s="34"/>
      <c r="DT689" s="5"/>
      <c r="DU689" s="5"/>
      <c r="DV689" s="3"/>
      <c r="DW689" s="34"/>
      <c r="EB689" s="5"/>
      <c r="EC689" s="5"/>
      <c r="ED689" s="3"/>
      <c r="EE689" s="34"/>
      <c r="EJ689" s="5"/>
      <c r="EK689" s="5"/>
      <c r="EL689" s="3"/>
      <c r="EM689" s="34"/>
      <c r="ER689" s="5"/>
      <c r="ES689" s="5"/>
      <c r="ET689" s="3"/>
      <c r="EU689" s="34"/>
      <c r="EZ689" s="5"/>
      <c r="FA689" s="5"/>
      <c r="FB689" s="3"/>
      <c r="FC689" s="34"/>
      <c r="FH689" s="5"/>
      <c r="FJ689" s="3"/>
      <c r="FK689" s="34"/>
      <c r="FP689" s="5"/>
      <c r="FQ689" s="5"/>
      <c r="FR689" s="3"/>
      <c r="FS689" s="34"/>
      <c r="FX689" s="5"/>
      <c r="FY689" s="5"/>
      <c r="FZ689" s="3"/>
      <c r="GA689" s="34"/>
      <c r="GF689" s="5"/>
      <c r="GG689" s="5"/>
      <c r="GH689" s="3"/>
      <c r="GI689" s="34"/>
      <c r="GN689" s="5"/>
      <c r="GO689" s="5"/>
      <c r="GP689" s="3"/>
      <c r="GQ689" s="34"/>
      <c r="GV689" s="5"/>
      <c r="GW689" s="5"/>
      <c r="GX689" s="3"/>
      <c r="GY689" s="34"/>
      <c r="HD689" s="5"/>
      <c r="HE689" s="5"/>
      <c r="HF689" s="3"/>
      <c r="HG689" s="34"/>
      <c r="HL689" s="5"/>
      <c r="HM689" s="5"/>
      <c r="HN689" s="3"/>
      <c r="HO689" s="34"/>
      <c r="HT689" s="5"/>
      <c r="HU689" s="5"/>
      <c r="HV689" s="3"/>
      <c r="HW689" s="34"/>
      <c r="IB689" s="5"/>
      <c r="IC689" s="5"/>
      <c r="ID689" s="3"/>
      <c r="IE689" s="34"/>
      <c r="IJ689" s="5"/>
    </row>
    <row r="690" spans="6:244" s="1" customFormat="1" ht="13.5">
      <c r="F690" s="3"/>
      <c r="G690" s="34"/>
      <c r="L690" s="5"/>
      <c r="M690" s="5"/>
      <c r="N690" s="3"/>
      <c r="O690" s="34"/>
      <c r="T690" s="5"/>
      <c r="U690" s="5"/>
      <c r="V690" s="3"/>
      <c r="W690" s="34"/>
      <c r="AB690" s="5"/>
      <c r="AC690" s="5"/>
      <c r="AD690" s="3"/>
      <c r="AE690" s="34"/>
      <c r="AJ690" s="5"/>
      <c r="AK690" s="5"/>
      <c r="AL690" s="3"/>
      <c r="AM690" s="34"/>
      <c r="AR690" s="5"/>
      <c r="AS690" s="5"/>
      <c r="AT690" s="3"/>
      <c r="AU690" s="34"/>
      <c r="AZ690" s="5"/>
      <c r="BA690" s="5"/>
      <c r="BB690" s="3"/>
      <c r="BC690" s="34"/>
      <c r="BH690" s="5"/>
      <c r="BI690" s="5"/>
      <c r="BJ690" s="3"/>
      <c r="BK690" s="34"/>
      <c r="BP690" s="5"/>
      <c r="BQ690" s="5"/>
      <c r="BR690" s="3"/>
      <c r="BS690" s="34"/>
      <c r="BX690" s="5"/>
      <c r="BY690" s="5"/>
      <c r="BZ690" s="3"/>
      <c r="CA690" s="34"/>
      <c r="CF690" s="5"/>
      <c r="CH690" s="3"/>
      <c r="CI690" s="34"/>
      <c r="CN690" s="5"/>
      <c r="CO690" s="5"/>
      <c r="CP690" s="3"/>
      <c r="CQ690" s="34"/>
      <c r="CV690" s="5"/>
      <c r="CW690" s="5"/>
      <c r="CX690" s="3"/>
      <c r="CY690" s="34"/>
      <c r="DD690" s="5"/>
      <c r="DE690" s="5"/>
      <c r="DF690" s="3"/>
      <c r="DG690" s="34"/>
      <c r="DL690" s="5"/>
      <c r="DM690" s="5"/>
      <c r="DN690" s="3"/>
      <c r="DO690" s="34"/>
      <c r="DT690" s="5"/>
      <c r="DU690" s="5"/>
      <c r="DV690" s="3"/>
      <c r="DW690" s="34"/>
      <c r="EB690" s="5"/>
      <c r="EC690" s="5"/>
      <c r="ED690" s="3"/>
      <c r="EE690" s="34"/>
      <c r="EJ690" s="5"/>
      <c r="EK690" s="5"/>
      <c r="EL690" s="3"/>
      <c r="EM690" s="34"/>
      <c r="ER690" s="5"/>
      <c r="ES690" s="5"/>
      <c r="ET690" s="3"/>
      <c r="EU690" s="34"/>
      <c r="EZ690" s="5"/>
      <c r="FA690" s="5"/>
      <c r="FB690" s="3"/>
      <c r="FC690" s="34"/>
      <c r="FH690" s="5"/>
      <c r="FJ690" s="3"/>
      <c r="FK690" s="34"/>
      <c r="FP690" s="5"/>
      <c r="FQ690" s="5"/>
      <c r="FR690" s="3"/>
      <c r="FS690" s="34"/>
      <c r="FX690" s="5"/>
      <c r="FY690" s="5"/>
      <c r="FZ690" s="3"/>
      <c r="GA690" s="34"/>
      <c r="GF690" s="5"/>
      <c r="GG690" s="5"/>
      <c r="GH690" s="3"/>
      <c r="GI690" s="34"/>
      <c r="GN690" s="5"/>
      <c r="GO690" s="5"/>
      <c r="GP690" s="3"/>
      <c r="GQ690" s="34"/>
      <c r="GV690" s="5"/>
      <c r="GW690" s="5"/>
      <c r="GX690" s="3"/>
      <c r="GY690" s="34"/>
      <c r="HD690" s="5"/>
      <c r="HE690" s="5"/>
      <c r="HF690" s="3"/>
      <c r="HG690" s="34"/>
      <c r="HL690" s="5"/>
      <c r="HM690" s="5"/>
      <c r="HN690" s="3"/>
      <c r="HO690" s="34"/>
      <c r="HT690" s="5"/>
      <c r="HU690" s="5"/>
      <c r="HV690" s="3"/>
      <c r="HW690" s="34"/>
      <c r="IB690" s="5"/>
      <c r="IC690" s="5"/>
      <c r="ID690" s="3"/>
      <c r="IE690" s="34"/>
      <c r="IJ690" s="5"/>
    </row>
    <row r="691" spans="6:244" s="1" customFormat="1" ht="13.5">
      <c r="F691" s="3"/>
      <c r="G691" s="34"/>
      <c r="L691" s="5"/>
      <c r="M691" s="5"/>
      <c r="N691" s="3"/>
      <c r="O691" s="34"/>
      <c r="T691" s="5"/>
      <c r="U691" s="5"/>
      <c r="V691" s="3"/>
      <c r="W691" s="34"/>
      <c r="AB691" s="5"/>
      <c r="AC691" s="5"/>
      <c r="AD691" s="3"/>
      <c r="AE691" s="34"/>
      <c r="AJ691" s="5"/>
      <c r="AK691" s="5"/>
      <c r="AL691" s="3"/>
      <c r="AM691" s="34"/>
      <c r="AR691" s="5"/>
      <c r="AS691" s="5"/>
      <c r="AT691" s="3"/>
      <c r="AU691" s="34"/>
      <c r="AZ691" s="5"/>
      <c r="BA691" s="5"/>
      <c r="BB691" s="3"/>
      <c r="BC691" s="34"/>
      <c r="BH691" s="5"/>
      <c r="BI691" s="5"/>
      <c r="BJ691" s="3"/>
      <c r="BK691" s="34"/>
      <c r="BP691" s="5"/>
      <c r="BQ691" s="5"/>
      <c r="BR691" s="3"/>
      <c r="BS691" s="34"/>
      <c r="BX691" s="5"/>
      <c r="BY691" s="5"/>
      <c r="BZ691" s="3"/>
      <c r="CA691" s="34"/>
      <c r="CF691" s="5"/>
      <c r="CH691" s="3"/>
      <c r="CI691" s="34"/>
      <c r="CN691" s="5"/>
      <c r="CO691" s="5"/>
      <c r="CP691" s="3"/>
      <c r="CQ691" s="34"/>
      <c r="CV691" s="5"/>
      <c r="CW691" s="5"/>
      <c r="CX691" s="3"/>
      <c r="CY691" s="34"/>
      <c r="DD691" s="5"/>
      <c r="DE691" s="5"/>
      <c r="DF691" s="3"/>
      <c r="DG691" s="34"/>
      <c r="DL691" s="5"/>
      <c r="DM691" s="5"/>
      <c r="DN691" s="3"/>
      <c r="DO691" s="34"/>
      <c r="DT691" s="5"/>
      <c r="DU691" s="5"/>
      <c r="DV691" s="3"/>
      <c r="DW691" s="34"/>
      <c r="EB691" s="5"/>
      <c r="EC691" s="5"/>
      <c r="ED691" s="3"/>
      <c r="EE691" s="34"/>
      <c r="EJ691" s="5"/>
      <c r="EK691" s="5"/>
      <c r="EL691" s="3"/>
      <c r="EM691" s="34"/>
      <c r="ER691" s="5"/>
      <c r="ES691" s="5"/>
      <c r="ET691" s="3"/>
      <c r="EU691" s="34"/>
      <c r="EZ691" s="5"/>
      <c r="FA691" s="5"/>
      <c r="FB691" s="3"/>
      <c r="FC691" s="34"/>
      <c r="FH691" s="5"/>
      <c r="FJ691" s="3"/>
      <c r="FK691" s="34"/>
      <c r="FP691" s="5"/>
      <c r="FQ691" s="5"/>
      <c r="FR691" s="3"/>
      <c r="FS691" s="34"/>
      <c r="FX691" s="5"/>
      <c r="FY691" s="5"/>
      <c r="FZ691" s="3"/>
      <c r="GA691" s="34"/>
      <c r="GF691" s="5"/>
      <c r="GG691" s="5"/>
      <c r="GH691" s="3"/>
      <c r="GI691" s="34"/>
      <c r="GN691" s="5"/>
      <c r="GO691" s="5"/>
      <c r="GP691" s="3"/>
      <c r="GQ691" s="34"/>
      <c r="GV691" s="5"/>
      <c r="GW691" s="5"/>
      <c r="GX691" s="3"/>
      <c r="GY691" s="34"/>
      <c r="HD691" s="5"/>
      <c r="HE691" s="5"/>
      <c r="HF691" s="3"/>
      <c r="HG691" s="34"/>
      <c r="HL691" s="5"/>
      <c r="HM691" s="5"/>
      <c r="HN691" s="3"/>
      <c r="HO691" s="34"/>
      <c r="HT691" s="5"/>
      <c r="HU691" s="5"/>
      <c r="HV691" s="3"/>
      <c r="HW691" s="34"/>
      <c r="IB691" s="5"/>
      <c r="IC691" s="5"/>
      <c r="ID691" s="3"/>
      <c r="IE691" s="34"/>
      <c r="IJ691" s="5"/>
    </row>
    <row r="692" spans="6:244" s="1" customFormat="1" ht="13.5">
      <c r="F692" s="3"/>
      <c r="G692" s="34"/>
      <c r="L692" s="5"/>
      <c r="M692" s="5"/>
      <c r="N692" s="3"/>
      <c r="O692" s="34"/>
      <c r="T692" s="5"/>
      <c r="U692" s="5"/>
      <c r="V692" s="3"/>
      <c r="W692" s="34"/>
      <c r="AB692" s="5"/>
      <c r="AC692" s="5"/>
      <c r="AD692" s="3"/>
      <c r="AE692" s="34"/>
      <c r="AJ692" s="5"/>
      <c r="AK692" s="5"/>
      <c r="AL692" s="3"/>
      <c r="AM692" s="34"/>
      <c r="AR692" s="5"/>
      <c r="AS692" s="5"/>
      <c r="AT692" s="3"/>
      <c r="AU692" s="34"/>
      <c r="AZ692" s="5"/>
      <c r="BA692" s="5"/>
      <c r="BB692" s="3"/>
      <c r="BC692" s="34"/>
      <c r="BH692" s="5"/>
      <c r="BI692" s="5"/>
      <c r="BJ692" s="3"/>
      <c r="BK692" s="34"/>
      <c r="BP692" s="5"/>
      <c r="BQ692" s="5"/>
      <c r="BR692" s="3"/>
      <c r="BS692" s="34"/>
      <c r="BX692" s="5"/>
      <c r="BY692" s="5"/>
      <c r="BZ692" s="3"/>
      <c r="CA692" s="34"/>
      <c r="CF692" s="5"/>
      <c r="CH692" s="3"/>
      <c r="CI692" s="34"/>
      <c r="CN692" s="5"/>
      <c r="CO692" s="5"/>
      <c r="CP692" s="3"/>
      <c r="CQ692" s="34"/>
      <c r="CV692" s="5"/>
      <c r="CW692" s="5"/>
      <c r="CX692" s="3"/>
      <c r="CY692" s="34"/>
      <c r="DD692" s="5"/>
      <c r="DE692" s="5"/>
      <c r="DF692" s="3"/>
      <c r="DG692" s="34"/>
      <c r="DL692" s="5"/>
      <c r="DM692" s="5"/>
      <c r="DN692" s="3"/>
      <c r="DO692" s="34"/>
      <c r="DT692" s="5"/>
      <c r="DU692" s="5"/>
      <c r="DV692" s="3"/>
      <c r="DW692" s="34"/>
      <c r="EB692" s="5"/>
      <c r="EC692" s="5"/>
      <c r="ED692" s="3"/>
      <c r="EE692" s="34"/>
      <c r="EJ692" s="5"/>
      <c r="EK692" s="5"/>
      <c r="EL692" s="3"/>
      <c r="EM692" s="34"/>
      <c r="ER692" s="5"/>
      <c r="ES692" s="5"/>
      <c r="ET692" s="3"/>
      <c r="EU692" s="34"/>
      <c r="EZ692" s="5"/>
      <c r="FA692" s="5"/>
      <c r="FB692" s="3"/>
      <c r="FC692" s="34"/>
      <c r="FH692" s="5"/>
      <c r="FJ692" s="3"/>
      <c r="FK692" s="34"/>
      <c r="FP692" s="5"/>
      <c r="FQ692" s="5"/>
      <c r="FR692" s="3"/>
      <c r="FS692" s="34"/>
      <c r="FX692" s="5"/>
      <c r="FY692" s="5"/>
      <c r="FZ692" s="3"/>
      <c r="GA692" s="34"/>
      <c r="GF692" s="5"/>
      <c r="GG692" s="5"/>
      <c r="GH692" s="3"/>
      <c r="GI692" s="34"/>
      <c r="GN692" s="5"/>
      <c r="GO692" s="5"/>
      <c r="GP692" s="3"/>
      <c r="GQ692" s="34"/>
      <c r="GV692" s="5"/>
      <c r="GW692" s="5"/>
      <c r="GX692" s="3"/>
      <c r="GY692" s="34"/>
      <c r="HD692" s="5"/>
      <c r="HE692" s="5"/>
      <c r="HF692" s="3"/>
      <c r="HG692" s="34"/>
      <c r="HL692" s="5"/>
      <c r="HM692" s="5"/>
      <c r="HN692" s="3"/>
      <c r="HO692" s="34"/>
      <c r="HT692" s="5"/>
      <c r="HU692" s="5"/>
      <c r="HV692" s="3"/>
      <c r="HW692" s="34"/>
      <c r="IB692" s="5"/>
      <c r="IC692" s="5"/>
      <c r="ID692" s="3"/>
      <c r="IE692" s="34"/>
      <c r="IJ692" s="5"/>
    </row>
    <row r="693" spans="6:244" s="1" customFormat="1" ht="13.5">
      <c r="F693" s="3"/>
      <c r="G693" s="34"/>
      <c r="L693" s="5"/>
      <c r="M693" s="5"/>
      <c r="N693" s="3"/>
      <c r="O693" s="34"/>
      <c r="T693" s="5"/>
      <c r="U693" s="5"/>
      <c r="V693" s="3"/>
      <c r="W693" s="34"/>
      <c r="AB693" s="5"/>
      <c r="AC693" s="5"/>
      <c r="AD693" s="3"/>
      <c r="AE693" s="34"/>
      <c r="AJ693" s="5"/>
      <c r="AK693" s="5"/>
      <c r="AL693" s="3"/>
      <c r="AM693" s="34"/>
      <c r="AR693" s="5"/>
      <c r="AS693" s="5"/>
      <c r="AT693" s="3"/>
      <c r="AU693" s="34"/>
      <c r="AZ693" s="5"/>
      <c r="BA693" s="5"/>
      <c r="BB693" s="3"/>
      <c r="BC693" s="34"/>
      <c r="BH693" s="5"/>
      <c r="BI693" s="5"/>
      <c r="BJ693" s="3"/>
      <c r="BK693" s="34"/>
      <c r="BP693" s="5"/>
      <c r="BQ693" s="5"/>
      <c r="BR693" s="3"/>
      <c r="BS693" s="34"/>
      <c r="BX693" s="5"/>
      <c r="BY693" s="5"/>
      <c r="BZ693" s="3"/>
      <c r="CA693" s="34"/>
      <c r="CF693" s="5"/>
      <c r="CH693" s="3"/>
      <c r="CI693" s="34"/>
      <c r="CN693" s="5"/>
      <c r="CO693" s="5"/>
      <c r="CP693" s="3"/>
      <c r="CQ693" s="34"/>
      <c r="CV693" s="5"/>
      <c r="CW693" s="5"/>
      <c r="CX693" s="3"/>
      <c r="CY693" s="34"/>
      <c r="DD693" s="5"/>
      <c r="DE693" s="5"/>
      <c r="DF693" s="3"/>
      <c r="DG693" s="34"/>
      <c r="DL693" s="5"/>
      <c r="DM693" s="5"/>
      <c r="DN693" s="3"/>
      <c r="DO693" s="34"/>
      <c r="DT693" s="5"/>
      <c r="DU693" s="5"/>
      <c r="DV693" s="3"/>
      <c r="DW693" s="34"/>
      <c r="EB693" s="5"/>
      <c r="EC693" s="5"/>
      <c r="ED693" s="3"/>
      <c r="EE693" s="34"/>
      <c r="EJ693" s="5"/>
      <c r="EK693" s="5"/>
      <c r="EL693" s="3"/>
      <c r="EM693" s="34"/>
      <c r="ER693" s="5"/>
      <c r="ES693" s="5"/>
      <c r="ET693" s="3"/>
      <c r="EU693" s="34"/>
      <c r="EZ693" s="5"/>
      <c r="FA693" s="5"/>
      <c r="FB693" s="3"/>
      <c r="FC693" s="34"/>
      <c r="FH693" s="5"/>
      <c r="FJ693" s="3"/>
      <c r="FK693" s="34"/>
      <c r="FP693" s="5"/>
      <c r="FQ693" s="5"/>
      <c r="FR693" s="3"/>
      <c r="FS693" s="34"/>
      <c r="FX693" s="5"/>
      <c r="FY693" s="5"/>
      <c r="FZ693" s="3"/>
      <c r="GA693" s="34"/>
      <c r="GF693" s="5"/>
      <c r="GG693" s="5"/>
      <c r="GH693" s="3"/>
      <c r="GI693" s="34"/>
      <c r="GN693" s="5"/>
      <c r="GO693" s="5"/>
      <c r="GP693" s="3"/>
      <c r="GQ693" s="34"/>
      <c r="GV693" s="5"/>
      <c r="GW693" s="5"/>
      <c r="GX693" s="3"/>
      <c r="GY693" s="34"/>
      <c r="HD693" s="5"/>
      <c r="HE693" s="5"/>
      <c r="HF693" s="3"/>
      <c r="HG693" s="34"/>
      <c r="HL693" s="5"/>
      <c r="HM693" s="5"/>
      <c r="HN693" s="3"/>
      <c r="HO693" s="34"/>
      <c r="HT693" s="5"/>
      <c r="HU693" s="5"/>
      <c r="HV693" s="3"/>
      <c r="HW693" s="34"/>
      <c r="IB693" s="5"/>
      <c r="IC693" s="5"/>
      <c r="ID693" s="3"/>
      <c r="IE693" s="34"/>
      <c r="IJ693" s="5"/>
    </row>
    <row r="694" spans="6:244" s="1" customFormat="1" ht="13.5">
      <c r="F694" s="3"/>
      <c r="G694" s="34"/>
      <c r="L694" s="5"/>
      <c r="M694" s="5"/>
      <c r="N694" s="3"/>
      <c r="O694" s="34"/>
      <c r="T694" s="5"/>
      <c r="U694" s="5"/>
      <c r="V694" s="3"/>
      <c r="W694" s="34"/>
      <c r="AB694" s="5"/>
      <c r="AC694" s="5"/>
      <c r="AD694" s="3"/>
      <c r="AE694" s="34"/>
      <c r="AJ694" s="5"/>
      <c r="AK694" s="5"/>
      <c r="AL694" s="3"/>
      <c r="AM694" s="34"/>
      <c r="AR694" s="5"/>
      <c r="AS694" s="5"/>
      <c r="AT694" s="3"/>
      <c r="AU694" s="34"/>
      <c r="AZ694" s="5"/>
      <c r="BA694" s="5"/>
      <c r="BB694" s="3"/>
      <c r="BC694" s="34"/>
      <c r="BH694" s="5"/>
      <c r="BI694" s="5"/>
      <c r="BJ694" s="3"/>
      <c r="BK694" s="34"/>
      <c r="BP694" s="5"/>
      <c r="BQ694" s="5"/>
      <c r="BR694" s="3"/>
      <c r="BS694" s="34"/>
      <c r="BX694" s="5"/>
      <c r="BY694" s="5"/>
      <c r="BZ694" s="3"/>
      <c r="CA694" s="34"/>
      <c r="CF694" s="5"/>
      <c r="CH694" s="3"/>
      <c r="CI694" s="34"/>
      <c r="CN694" s="5"/>
      <c r="CO694" s="5"/>
      <c r="CP694" s="3"/>
      <c r="CQ694" s="34"/>
      <c r="CV694" s="5"/>
      <c r="CW694" s="5"/>
      <c r="CX694" s="3"/>
      <c r="CY694" s="34"/>
      <c r="DD694" s="5"/>
      <c r="DE694" s="5"/>
      <c r="DF694" s="3"/>
      <c r="DG694" s="34"/>
      <c r="DL694" s="5"/>
      <c r="DM694" s="5"/>
      <c r="DN694" s="3"/>
      <c r="DO694" s="34"/>
      <c r="DT694" s="5"/>
      <c r="DU694" s="5"/>
      <c r="DV694" s="3"/>
      <c r="DW694" s="34"/>
      <c r="EB694" s="5"/>
      <c r="EC694" s="5"/>
      <c r="ED694" s="3"/>
      <c r="EE694" s="34"/>
      <c r="EJ694" s="5"/>
      <c r="EK694" s="5"/>
      <c r="EL694" s="3"/>
      <c r="EM694" s="34"/>
      <c r="ER694" s="5"/>
      <c r="ES694" s="5"/>
      <c r="ET694" s="3"/>
      <c r="EU694" s="34"/>
      <c r="EZ694" s="5"/>
      <c r="FA694" s="5"/>
      <c r="FB694" s="3"/>
      <c r="FC694" s="34"/>
      <c r="FH694" s="5"/>
      <c r="FJ694" s="3"/>
      <c r="FK694" s="34"/>
      <c r="FP694" s="5"/>
      <c r="FQ694" s="5"/>
      <c r="FR694" s="3"/>
      <c r="FS694" s="34"/>
      <c r="FX694" s="5"/>
      <c r="FY694" s="5"/>
      <c r="FZ694" s="3"/>
      <c r="GA694" s="34"/>
      <c r="GF694" s="5"/>
      <c r="GG694" s="5"/>
      <c r="GH694" s="3"/>
      <c r="GI694" s="34"/>
      <c r="GN694" s="5"/>
      <c r="GO694" s="5"/>
      <c r="GP694" s="3"/>
      <c r="GQ694" s="34"/>
      <c r="GV694" s="5"/>
      <c r="GW694" s="5"/>
      <c r="GX694" s="3"/>
      <c r="GY694" s="34"/>
      <c r="HD694" s="5"/>
      <c r="HE694" s="5"/>
      <c r="HF694" s="3"/>
      <c r="HG694" s="34"/>
      <c r="HL694" s="5"/>
      <c r="HM694" s="5"/>
      <c r="HN694" s="3"/>
      <c r="HO694" s="34"/>
      <c r="HT694" s="5"/>
      <c r="HU694" s="5"/>
      <c r="HV694" s="3"/>
      <c r="HW694" s="34"/>
      <c r="IB694" s="5"/>
      <c r="IC694" s="5"/>
      <c r="ID694" s="3"/>
      <c r="IE694" s="34"/>
      <c r="IJ694" s="5"/>
    </row>
    <row r="695" spans="6:244" s="1" customFormat="1" ht="13.5">
      <c r="F695" s="3"/>
      <c r="G695" s="34"/>
      <c r="L695" s="5"/>
      <c r="M695" s="5"/>
      <c r="N695" s="3"/>
      <c r="O695" s="34"/>
      <c r="T695" s="5"/>
      <c r="U695" s="5"/>
      <c r="V695" s="3"/>
      <c r="W695" s="34"/>
      <c r="AB695" s="5"/>
      <c r="AC695" s="5"/>
      <c r="AD695" s="3"/>
      <c r="AE695" s="34"/>
      <c r="AJ695" s="5"/>
      <c r="AK695" s="5"/>
      <c r="AL695" s="3"/>
      <c r="AM695" s="34"/>
      <c r="AR695" s="5"/>
      <c r="AS695" s="5"/>
      <c r="AT695" s="3"/>
      <c r="AU695" s="34"/>
      <c r="AZ695" s="5"/>
      <c r="BA695" s="5"/>
      <c r="BB695" s="3"/>
      <c r="BC695" s="34"/>
      <c r="BH695" s="5"/>
      <c r="BI695" s="5"/>
      <c r="BJ695" s="3"/>
      <c r="BK695" s="34"/>
      <c r="BP695" s="5"/>
      <c r="BQ695" s="5"/>
      <c r="BR695" s="3"/>
      <c r="BS695" s="34"/>
      <c r="BX695" s="5"/>
      <c r="BY695" s="5"/>
      <c r="BZ695" s="3"/>
      <c r="CA695" s="34"/>
      <c r="CF695" s="5"/>
      <c r="CH695" s="3"/>
      <c r="CI695" s="34"/>
      <c r="CN695" s="5"/>
      <c r="CO695" s="5"/>
      <c r="CP695" s="3"/>
      <c r="CQ695" s="34"/>
      <c r="CV695" s="5"/>
      <c r="CW695" s="5"/>
      <c r="CX695" s="3"/>
      <c r="CY695" s="34"/>
      <c r="DD695" s="5"/>
      <c r="DE695" s="5"/>
      <c r="DF695" s="3"/>
      <c r="DG695" s="34"/>
      <c r="DL695" s="5"/>
      <c r="DM695" s="5"/>
      <c r="DN695" s="3"/>
      <c r="DO695" s="34"/>
      <c r="DT695" s="5"/>
      <c r="DU695" s="5"/>
      <c r="DV695" s="3"/>
      <c r="DW695" s="34"/>
      <c r="EB695" s="5"/>
      <c r="EC695" s="5"/>
      <c r="ED695" s="3"/>
      <c r="EE695" s="34"/>
      <c r="EJ695" s="5"/>
      <c r="EK695" s="5"/>
      <c r="EL695" s="3"/>
      <c r="EM695" s="34"/>
      <c r="ER695" s="5"/>
      <c r="ES695" s="5"/>
      <c r="ET695" s="3"/>
      <c r="EU695" s="34"/>
      <c r="EZ695" s="5"/>
      <c r="FA695" s="5"/>
      <c r="FB695" s="3"/>
      <c r="FC695" s="34"/>
      <c r="FH695" s="5"/>
      <c r="FJ695" s="3"/>
      <c r="FK695" s="34"/>
      <c r="FP695" s="5"/>
      <c r="FQ695" s="5"/>
      <c r="FR695" s="3"/>
      <c r="FS695" s="34"/>
      <c r="FX695" s="5"/>
      <c r="FY695" s="5"/>
      <c r="FZ695" s="3"/>
      <c r="GA695" s="34"/>
      <c r="GF695" s="5"/>
      <c r="GG695" s="5"/>
      <c r="GH695" s="3"/>
      <c r="GI695" s="34"/>
      <c r="GN695" s="5"/>
      <c r="GO695" s="5"/>
      <c r="GP695" s="3"/>
      <c r="GQ695" s="34"/>
      <c r="GV695" s="5"/>
      <c r="GW695" s="5"/>
      <c r="GX695" s="3"/>
      <c r="GY695" s="34"/>
      <c r="HD695" s="5"/>
      <c r="HE695" s="5"/>
      <c r="HF695" s="3"/>
      <c r="HG695" s="34"/>
      <c r="HL695" s="5"/>
      <c r="HM695" s="5"/>
      <c r="HN695" s="3"/>
      <c r="HO695" s="34"/>
      <c r="HT695" s="5"/>
      <c r="HU695" s="5"/>
      <c r="HV695" s="3"/>
      <c r="HW695" s="34"/>
      <c r="IB695" s="5"/>
      <c r="IC695" s="5"/>
      <c r="ID695" s="3"/>
      <c r="IE695" s="34"/>
      <c r="IJ695" s="5"/>
    </row>
    <row r="696" spans="6:244" s="1" customFormat="1" ht="13.5">
      <c r="F696" s="3"/>
      <c r="G696" s="34"/>
      <c r="L696" s="5"/>
      <c r="M696" s="5"/>
      <c r="N696" s="3"/>
      <c r="O696" s="34"/>
      <c r="T696" s="5"/>
      <c r="U696" s="5"/>
      <c r="V696" s="3"/>
      <c r="W696" s="34"/>
      <c r="AB696" s="5"/>
      <c r="AC696" s="5"/>
      <c r="AD696" s="3"/>
      <c r="AE696" s="34"/>
      <c r="AJ696" s="5"/>
      <c r="AK696" s="5"/>
      <c r="AL696" s="3"/>
      <c r="AM696" s="34"/>
      <c r="AR696" s="5"/>
      <c r="AS696" s="5"/>
      <c r="AT696" s="3"/>
      <c r="AU696" s="34"/>
      <c r="AZ696" s="5"/>
      <c r="BA696" s="5"/>
      <c r="BB696" s="3"/>
      <c r="BC696" s="34"/>
      <c r="BH696" s="5"/>
      <c r="BI696" s="5"/>
      <c r="BJ696" s="3"/>
      <c r="BK696" s="34"/>
      <c r="BP696" s="5"/>
      <c r="BQ696" s="5"/>
      <c r="BR696" s="3"/>
      <c r="BS696" s="34"/>
      <c r="BX696" s="5"/>
      <c r="BY696" s="5"/>
      <c r="BZ696" s="3"/>
      <c r="CA696" s="34"/>
      <c r="CF696" s="5"/>
      <c r="CH696" s="3"/>
      <c r="CI696" s="34"/>
      <c r="CN696" s="5"/>
      <c r="CO696" s="5"/>
      <c r="CP696" s="3"/>
      <c r="CQ696" s="34"/>
      <c r="CV696" s="5"/>
      <c r="CW696" s="5"/>
      <c r="CX696" s="3"/>
      <c r="CY696" s="34"/>
      <c r="DD696" s="5"/>
      <c r="DE696" s="5"/>
      <c r="DF696" s="3"/>
      <c r="DG696" s="34"/>
      <c r="DL696" s="5"/>
      <c r="DM696" s="5"/>
      <c r="DN696" s="3"/>
      <c r="DO696" s="34"/>
      <c r="DT696" s="5"/>
      <c r="DU696" s="5"/>
      <c r="DV696" s="3"/>
      <c r="DW696" s="34"/>
      <c r="EB696" s="5"/>
      <c r="EC696" s="5"/>
      <c r="ED696" s="3"/>
      <c r="EE696" s="34"/>
      <c r="EJ696" s="5"/>
      <c r="EK696" s="5"/>
      <c r="EL696" s="3"/>
      <c r="EM696" s="34"/>
      <c r="ER696" s="5"/>
      <c r="ES696" s="5"/>
      <c r="ET696" s="3"/>
      <c r="EU696" s="34"/>
      <c r="EZ696" s="5"/>
      <c r="FA696" s="5"/>
      <c r="FB696" s="3"/>
      <c r="FC696" s="34"/>
      <c r="FH696" s="5"/>
      <c r="FJ696" s="3"/>
      <c r="FK696" s="34"/>
      <c r="FP696" s="5"/>
      <c r="FQ696" s="5"/>
      <c r="FR696" s="3"/>
      <c r="FS696" s="34"/>
      <c r="FX696" s="5"/>
      <c r="FY696" s="5"/>
      <c r="FZ696" s="3"/>
      <c r="GA696" s="34"/>
      <c r="GF696" s="5"/>
      <c r="GG696" s="5"/>
      <c r="GH696" s="3"/>
      <c r="GI696" s="34"/>
      <c r="GN696" s="5"/>
      <c r="GO696" s="5"/>
      <c r="GP696" s="3"/>
      <c r="GQ696" s="34"/>
      <c r="GV696" s="5"/>
      <c r="GW696" s="5"/>
      <c r="GX696" s="3"/>
      <c r="GY696" s="34"/>
      <c r="HD696" s="5"/>
      <c r="HE696" s="5"/>
      <c r="HF696" s="3"/>
      <c r="HG696" s="34"/>
      <c r="HL696" s="5"/>
      <c r="HM696" s="5"/>
      <c r="HN696" s="3"/>
      <c r="HO696" s="34"/>
      <c r="HT696" s="5"/>
      <c r="HU696" s="5"/>
      <c r="HV696" s="3"/>
      <c r="HW696" s="34"/>
      <c r="IB696" s="5"/>
      <c r="IC696" s="5"/>
      <c r="ID696" s="3"/>
      <c r="IE696" s="34"/>
      <c r="IJ696" s="5"/>
    </row>
    <row r="697" spans="6:244" s="1" customFormat="1" ht="13.5">
      <c r="F697" s="3"/>
      <c r="G697" s="34"/>
      <c r="L697" s="5"/>
      <c r="M697" s="5"/>
      <c r="N697" s="3"/>
      <c r="O697" s="34"/>
      <c r="T697" s="5"/>
      <c r="U697" s="5"/>
      <c r="V697" s="3"/>
      <c r="W697" s="34"/>
      <c r="AB697" s="5"/>
      <c r="AC697" s="5"/>
      <c r="AD697" s="3"/>
      <c r="AE697" s="34"/>
      <c r="AJ697" s="5"/>
      <c r="AK697" s="5"/>
      <c r="AL697" s="3"/>
      <c r="AM697" s="34"/>
      <c r="AR697" s="5"/>
      <c r="AS697" s="5"/>
      <c r="AT697" s="3"/>
      <c r="AU697" s="34"/>
      <c r="AZ697" s="5"/>
      <c r="BA697" s="5"/>
      <c r="BB697" s="3"/>
      <c r="BC697" s="34"/>
      <c r="BH697" s="5"/>
      <c r="BI697" s="5"/>
      <c r="BJ697" s="3"/>
      <c r="BK697" s="34"/>
      <c r="BP697" s="5"/>
      <c r="BQ697" s="5"/>
      <c r="BR697" s="3"/>
      <c r="BS697" s="34"/>
      <c r="BX697" s="5"/>
      <c r="BY697" s="5"/>
      <c r="BZ697" s="3"/>
      <c r="CA697" s="34"/>
      <c r="CF697" s="5"/>
      <c r="CH697" s="3"/>
      <c r="CI697" s="34"/>
      <c r="CN697" s="5"/>
      <c r="CO697" s="5"/>
      <c r="CP697" s="3"/>
      <c r="CQ697" s="34"/>
      <c r="CV697" s="5"/>
      <c r="CW697" s="5"/>
      <c r="CX697" s="3"/>
      <c r="CY697" s="34"/>
      <c r="DD697" s="5"/>
      <c r="DE697" s="5"/>
      <c r="DF697" s="3"/>
      <c r="DG697" s="34"/>
      <c r="DL697" s="5"/>
      <c r="DM697" s="5"/>
      <c r="DN697" s="3"/>
      <c r="DO697" s="34"/>
      <c r="DT697" s="5"/>
      <c r="DU697" s="5"/>
      <c r="DV697" s="3"/>
      <c r="DW697" s="34"/>
      <c r="EB697" s="5"/>
      <c r="EC697" s="5"/>
      <c r="ED697" s="3"/>
      <c r="EE697" s="34"/>
      <c r="EJ697" s="5"/>
      <c r="EK697" s="5"/>
      <c r="EL697" s="3"/>
      <c r="EM697" s="34"/>
      <c r="ER697" s="5"/>
      <c r="ES697" s="5"/>
      <c r="ET697" s="3"/>
      <c r="EU697" s="34"/>
      <c r="EZ697" s="5"/>
      <c r="FA697" s="5"/>
      <c r="FB697" s="3"/>
      <c r="FC697" s="34"/>
      <c r="FH697" s="5"/>
      <c r="FJ697" s="3"/>
      <c r="FK697" s="34"/>
      <c r="FP697" s="5"/>
      <c r="FQ697" s="5"/>
      <c r="FR697" s="3"/>
      <c r="FS697" s="34"/>
      <c r="FX697" s="5"/>
      <c r="FY697" s="5"/>
      <c r="FZ697" s="3"/>
      <c r="GA697" s="34"/>
      <c r="GF697" s="5"/>
      <c r="GG697" s="5"/>
      <c r="GH697" s="3"/>
      <c r="GI697" s="34"/>
      <c r="GN697" s="5"/>
      <c r="GO697" s="5"/>
      <c r="GP697" s="3"/>
      <c r="GQ697" s="34"/>
      <c r="GV697" s="5"/>
      <c r="GW697" s="5"/>
      <c r="GX697" s="3"/>
      <c r="GY697" s="34"/>
      <c r="HD697" s="5"/>
      <c r="HE697" s="5"/>
      <c r="HF697" s="3"/>
      <c r="HG697" s="34"/>
      <c r="HL697" s="5"/>
      <c r="HM697" s="5"/>
      <c r="HN697" s="3"/>
      <c r="HO697" s="34"/>
      <c r="HT697" s="5"/>
      <c r="HU697" s="5"/>
      <c r="HV697" s="3"/>
      <c r="HW697" s="34"/>
      <c r="IB697" s="5"/>
      <c r="IC697" s="5"/>
      <c r="ID697" s="3"/>
      <c r="IE697" s="34"/>
      <c r="IJ697" s="5"/>
    </row>
    <row r="698" spans="6:244" s="1" customFormat="1" ht="13.5">
      <c r="F698" s="3"/>
      <c r="G698" s="34"/>
      <c r="L698" s="5"/>
      <c r="M698" s="5"/>
      <c r="N698" s="3"/>
      <c r="O698" s="34"/>
      <c r="T698" s="5"/>
      <c r="U698" s="5"/>
      <c r="V698" s="3"/>
      <c r="W698" s="34"/>
      <c r="AB698" s="5"/>
      <c r="AC698" s="5"/>
      <c r="AD698" s="3"/>
      <c r="AE698" s="34"/>
      <c r="AJ698" s="5"/>
      <c r="AK698" s="5"/>
      <c r="AL698" s="3"/>
      <c r="AM698" s="34"/>
      <c r="AR698" s="5"/>
      <c r="AS698" s="5"/>
      <c r="AT698" s="3"/>
      <c r="AU698" s="34"/>
      <c r="AZ698" s="5"/>
      <c r="BA698" s="5"/>
      <c r="BB698" s="3"/>
      <c r="BC698" s="34"/>
      <c r="BH698" s="5"/>
      <c r="BI698" s="5"/>
      <c r="BJ698" s="3"/>
      <c r="BK698" s="34"/>
      <c r="BP698" s="5"/>
      <c r="BQ698" s="5"/>
      <c r="BR698" s="3"/>
      <c r="BS698" s="34"/>
      <c r="BX698" s="5"/>
      <c r="BY698" s="5"/>
      <c r="BZ698" s="3"/>
      <c r="CA698" s="34"/>
      <c r="CF698" s="5"/>
      <c r="CH698" s="3"/>
      <c r="CI698" s="34"/>
      <c r="CN698" s="5"/>
      <c r="CO698" s="5"/>
      <c r="CP698" s="3"/>
      <c r="CQ698" s="34"/>
      <c r="CV698" s="5"/>
      <c r="CW698" s="5"/>
      <c r="CX698" s="3"/>
      <c r="CY698" s="34"/>
      <c r="DD698" s="5"/>
      <c r="DE698" s="5"/>
      <c r="DF698" s="3"/>
      <c r="DG698" s="34"/>
      <c r="DL698" s="5"/>
      <c r="DM698" s="5"/>
      <c r="DN698" s="3"/>
      <c r="DO698" s="34"/>
      <c r="DT698" s="5"/>
      <c r="DU698" s="5"/>
      <c r="DV698" s="3"/>
      <c r="DW698" s="34"/>
      <c r="EB698" s="5"/>
      <c r="EC698" s="5"/>
      <c r="ED698" s="3"/>
      <c r="EE698" s="34"/>
      <c r="EJ698" s="5"/>
      <c r="EK698" s="5"/>
      <c r="EL698" s="3"/>
      <c r="EM698" s="34"/>
      <c r="ER698" s="5"/>
      <c r="ES698" s="5"/>
      <c r="ET698" s="3"/>
      <c r="EU698" s="34"/>
      <c r="EZ698" s="5"/>
      <c r="FA698" s="5"/>
      <c r="FB698" s="3"/>
      <c r="FC698" s="34"/>
      <c r="FH698" s="5"/>
      <c r="FJ698" s="3"/>
      <c r="FK698" s="34"/>
      <c r="FP698" s="5"/>
      <c r="FQ698" s="5"/>
      <c r="FR698" s="3"/>
      <c r="FS698" s="34"/>
      <c r="FX698" s="5"/>
      <c r="FY698" s="5"/>
      <c r="FZ698" s="3"/>
      <c r="GA698" s="34"/>
      <c r="GF698" s="5"/>
      <c r="GG698" s="5"/>
      <c r="GH698" s="3"/>
      <c r="GI698" s="34"/>
      <c r="GN698" s="5"/>
      <c r="GO698" s="5"/>
      <c r="GP698" s="3"/>
      <c r="GQ698" s="34"/>
      <c r="GV698" s="5"/>
      <c r="GW698" s="5"/>
      <c r="GX698" s="3"/>
      <c r="GY698" s="34"/>
      <c r="HD698" s="5"/>
      <c r="HE698" s="5"/>
      <c r="HF698" s="3"/>
      <c r="HG698" s="34"/>
      <c r="HL698" s="5"/>
      <c r="HM698" s="5"/>
      <c r="HN698" s="3"/>
      <c r="HO698" s="34"/>
      <c r="HT698" s="5"/>
      <c r="HU698" s="5"/>
      <c r="HV698" s="3"/>
      <c r="HW698" s="34"/>
      <c r="IB698" s="5"/>
      <c r="IC698" s="5"/>
      <c r="ID698" s="3"/>
      <c r="IE698" s="34"/>
      <c r="IJ698" s="5"/>
    </row>
    <row r="699" spans="6:244" s="1" customFormat="1" ht="13.5">
      <c r="F699" s="3"/>
      <c r="G699" s="34"/>
      <c r="L699" s="5"/>
      <c r="M699" s="5"/>
      <c r="N699" s="3"/>
      <c r="O699" s="34"/>
      <c r="T699" s="5"/>
      <c r="U699" s="5"/>
      <c r="V699" s="3"/>
      <c r="W699" s="34"/>
      <c r="AB699" s="5"/>
      <c r="AC699" s="5"/>
      <c r="AD699" s="3"/>
      <c r="AE699" s="34"/>
      <c r="AJ699" s="5"/>
      <c r="AK699" s="5"/>
      <c r="AL699" s="3"/>
      <c r="AM699" s="34"/>
      <c r="AR699" s="5"/>
      <c r="AS699" s="5"/>
      <c r="AT699" s="3"/>
      <c r="AU699" s="34"/>
      <c r="AZ699" s="5"/>
      <c r="BA699" s="5"/>
      <c r="BB699" s="3"/>
      <c r="BC699" s="34"/>
      <c r="BH699" s="5"/>
      <c r="BI699" s="5"/>
      <c r="BJ699" s="3"/>
      <c r="BK699" s="34"/>
      <c r="BP699" s="5"/>
      <c r="BQ699" s="5"/>
      <c r="BR699" s="3"/>
      <c r="BS699" s="34"/>
      <c r="BX699" s="5"/>
      <c r="BY699" s="5"/>
      <c r="BZ699" s="3"/>
      <c r="CA699" s="34"/>
      <c r="CF699" s="5"/>
      <c r="CH699" s="3"/>
      <c r="CI699" s="34"/>
      <c r="CN699" s="5"/>
      <c r="CO699" s="5"/>
      <c r="CP699" s="3"/>
      <c r="CQ699" s="34"/>
      <c r="CV699" s="5"/>
      <c r="CW699" s="5"/>
      <c r="CX699" s="3"/>
      <c r="CY699" s="34"/>
      <c r="DD699" s="5"/>
      <c r="DE699" s="5"/>
      <c r="DF699" s="3"/>
      <c r="DG699" s="34"/>
      <c r="DL699" s="5"/>
      <c r="DM699" s="5"/>
      <c r="DN699" s="3"/>
      <c r="DO699" s="34"/>
      <c r="DT699" s="5"/>
      <c r="DU699" s="5"/>
      <c r="DV699" s="3"/>
      <c r="DW699" s="34"/>
      <c r="EB699" s="5"/>
      <c r="EC699" s="5"/>
      <c r="ED699" s="3"/>
      <c r="EE699" s="34"/>
      <c r="EJ699" s="5"/>
      <c r="EK699" s="5"/>
      <c r="EL699" s="3"/>
      <c r="EM699" s="34"/>
      <c r="ER699" s="5"/>
      <c r="ES699" s="5"/>
      <c r="ET699" s="3"/>
      <c r="EU699" s="34"/>
      <c r="EZ699" s="5"/>
      <c r="FA699" s="5"/>
      <c r="FB699" s="3"/>
      <c r="FC699" s="34"/>
      <c r="FH699" s="5"/>
      <c r="FJ699" s="3"/>
      <c r="FK699" s="34"/>
      <c r="FP699" s="5"/>
      <c r="FQ699" s="5"/>
      <c r="FR699" s="3"/>
      <c r="FS699" s="34"/>
      <c r="FX699" s="5"/>
      <c r="FY699" s="5"/>
      <c r="FZ699" s="3"/>
      <c r="GA699" s="34"/>
      <c r="GF699" s="5"/>
      <c r="GG699" s="5"/>
      <c r="GH699" s="3"/>
      <c r="GI699" s="34"/>
      <c r="GN699" s="5"/>
      <c r="GO699" s="5"/>
      <c r="GP699" s="3"/>
      <c r="GQ699" s="34"/>
      <c r="GV699" s="5"/>
      <c r="GW699" s="5"/>
      <c r="GX699" s="3"/>
      <c r="GY699" s="34"/>
      <c r="HD699" s="5"/>
      <c r="HE699" s="5"/>
      <c r="HF699" s="3"/>
      <c r="HG699" s="34"/>
      <c r="HL699" s="5"/>
      <c r="HM699" s="5"/>
      <c r="HN699" s="3"/>
      <c r="HO699" s="34"/>
      <c r="HT699" s="5"/>
      <c r="HU699" s="5"/>
      <c r="HV699" s="3"/>
      <c r="HW699" s="34"/>
      <c r="IB699" s="5"/>
      <c r="IC699" s="5"/>
      <c r="ID699" s="3"/>
      <c r="IE699" s="34"/>
      <c r="IJ699" s="5"/>
    </row>
    <row r="700" spans="6:244" s="1" customFormat="1" ht="13.5">
      <c r="F700" s="3"/>
      <c r="G700" s="34"/>
      <c r="L700" s="5"/>
      <c r="M700" s="5"/>
      <c r="N700" s="3"/>
      <c r="O700" s="34"/>
      <c r="T700" s="5"/>
      <c r="U700" s="5"/>
      <c r="V700" s="3"/>
      <c r="W700" s="34"/>
      <c r="AB700" s="5"/>
      <c r="AC700" s="5"/>
      <c r="AD700" s="3"/>
      <c r="AE700" s="34"/>
      <c r="AJ700" s="5"/>
      <c r="AK700" s="5"/>
      <c r="AL700" s="3"/>
      <c r="AM700" s="34"/>
      <c r="AR700" s="5"/>
      <c r="AS700" s="5"/>
      <c r="AT700" s="3"/>
      <c r="AU700" s="34"/>
      <c r="AZ700" s="5"/>
      <c r="BA700" s="5"/>
      <c r="BB700" s="3"/>
      <c r="BC700" s="34"/>
      <c r="BH700" s="5"/>
      <c r="BI700" s="5"/>
      <c r="BJ700" s="3"/>
      <c r="BK700" s="34"/>
      <c r="BP700" s="5"/>
      <c r="BQ700" s="5"/>
      <c r="BR700" s="3"/>
      <c r="BS700" s="34"/>
      <c r="BX700" s="5"/>
      <c r="BY700" s="5"/>
      <c r="BZ700" s="3"/>
      <c r="CA700" s="34"/>
      <c r="CF700" s="5"/>
      <c r="CH700" s="3"/>
      <c r="CI700" s="34"/>
      <c r="CN700" s="5"/>
      <c r="CO700" s="5"/>
      <c r="CP700" s="3"/>
      <c r="CQ700" s="34"/>
      <c r="CV700" s="5"/>
      <c r="CW700" s="5"/>
      <c r="CX700" s="3"/>
      <c r="CY700" s="34"/>
      <c r="DD700" s="5"/>
      <c r="DE700" s="5"/>
      <c r="DF700" s="3"/>
      <c r="DG700" s="34"/>
      <c r="DL700" s="5"/>
      <c r="DM700" s="5"/>
      <c r="DN700" s="3"/>
      <c r="DO700" s="34"/>
      <c r="DT700" s="5"/>
      <c r="DU700" s="5"/>
      <c r="DV700" s="3"/>
      <c r="DW700" s="34"/>
      <c r="EB700" s="5"/>
      <c r="EC700" s="5"/>
      <c r="ED700" s="3"/>
      <c r="EE700" s="34"/>
      <c r="EJ700" s="5"/>
      <c r="EK700" s="5"/>
      <c r="EL700" s="3"/>
      <c r="EM700" s="34"/>
      <c r="ER700" s="5"/>
      <c r="ES700" s="5"/>
      <c r="ET700" s="3"/>
      <c r="EU700" s="34"/>
      <c r="EZ700" s="5"/>
      <c r="FA700" s="5"/>
      <c r="FB700" s="3"/>
      <c r="FC700" s="34"/>
      <c r="FH700" s="5"/>
      <c r="FJ700" s="3"/>
      <c r="FK700" s="34"/>
      <c r="FP700" s="5"/>
      <c r="FQ700" s="5"/>
      <c r="FR700" s="3"/>
      <c r="FS700" s="34"/>
      <c r="FX700" s="5"/>
      <c r="FY700" s="5"/>
      <c r="FZ700" s="3"/>
      <c r="GA700" s="34"/>
      <c r="GF700" s="5"/>
      <c r="GG700" s="5"/>
      <c r="GH700" s="3"/>
      <c r="GI700" s="34"/>
      <c r="GN700" s="5"/>
      <c r="GO700" s="5"/>
      <c r="GP700" s="3"/>
      <c r="GQ700" s="34"/>
      <c r="GV700" s="5"/>
      <c r="GW700" s="5"/>
      <c r="GX700" s="3"/>
      <c r="GY700" s="34"/>
      <c r="HD700" s="5"/>
      <c r="HE700" s="5"/>
      <c r="HF700" s="3"/>
      <c r="HG700" s="34"/>
      <c r="HL700" s="5"/>
      <c r="HM700" s="5"/>
      <c r="HN700" s="3"/>
      <c r="HO700" s="34"/>
      <c r="HT700" s="5"/>
      <c r="HU700" s="5"/>
      <c r="HV700" s="3"/>
      <c r="HW700" s="34"/>
      <c r="IB700" s="5"/>
      <c r="IC700" s="5"/>
      <c r="ID700" s="3"/>
      <c r="IE700" s="34"/>
      <c r="IJ700" s="5"/>
    </row>
    <row r="701" spans="6:244" s="1" customFormat="1" ht="13.5">
      <c r="F701" s="3"/>
      <c r="G701" s="34"/>
      <c r="L701" s="5"/>
      <c r="M701" s="5"/>
      <c r="N701" s="3"/>
      <c r="O701" s="34"/>
      <c r="T701" s="5"/>
      <c r="U701" s="5"/>
      <c r="V701" s="3"/>
      <c r="W701" s="34"/>
      <c r="AB701" s="5"/>
      <c r="AC701" s="5"/>
      <c r="AD701" s="3"/>
      <c r="AE701" s="34"/>
      <c r="AJ701" s="5"/>
      <c r="AK701" s="5"/>
      <c r="AL701" s="3"/>
      <c r="AM701" s="34"/>
      <c r="AR701" s="5"/>
      <c r="AS701" s="5"/>
      <c r="AT701" s="3"/>
      <c r="AU701" s="34"/>
      <c r="AZ701" s="5"/>
      <c r="BA701" s="5"/>
      <c r="BB701" s="3"/>
      <c r="BC701" s="34"/>
      <c r="BH701" s="5"/>
      <c r="BI701" s="5"/>
      <c r="BJ701" s="3"/>
      <c r="BK701" s="34"/>
      <c r="BP701" s="5"/>
      <c r="BQ701" s="5"/>
      <c r="BR701" s="3"/>
      <c r="BS701" s="34"/>
      <c r="BX701" s="5"/>
      <c r="BY701" s="5"/>
      <c r="BZ701" s="3"/>
      <c r="CA701" s="34"/>
      <c r="CF701" s="5"/>
      <c r="CH701" s="3"/>
      <c r="CI701" s="34"/>
      <c r="CN701" s="5"/>
      <c r="CO701" s="5"/>
      <c r="CP701" s="3"/>
      <c r="CQ701" s="34"/>
      <c r="CV701" s="5"/>
      <c r="CW701" s="5"/>
      <c r="CX701" s="3"/>
      <c r="CY701" s="34"/>
      <c r="DD701" s="5"/>
      <c r="DE701" s="5"/>
      <c r="DF701" s="3"/>
      <c r="DG701" s="34"/>
      <c r="DL701" s="5"/>
      <c r="DM701" s="5"/>
      <c r="DN701" s="3"/>
      <c r="DO701" s="34"/>
      <c r="DT701" s="5"/>
      <c r="DU701" s="5"/>
      <c r="DV701" s="3"/>
      <c r="DW701" s="34"/>
      <c r="EB701" s="5"/>
      <c r="EC701" s="5"/>
      <c r="ED701" s="3"/>
      <c r="EE701" s="34"/>
      <c r="EJ701" s="5"/>
      <c r="EK701" s="5"/>
      <c r="EL701" s="3"/>
      <c r="EM701" s="34"/>
      <c r="ER701" s="5"/>
      <c r="ES701" s="5"/>
      <c r="ET701" s="3"/>
      <c r="EU701" s="34"/>
      <c r="EZ701" s="5"/>
      <c r="FA701" s="5"/>
      <c r="FB701" s="3"/>
      <c r="FC701" s="34"/>
      <c r="FH701" s="5"/>
      <c r="FJ701" s="3"/>
      <c r="FK701" s="34"/>
      <c r="FP701" s="5"/>
      <c r="FQ701" s="5"/>
      <c r="FR701" s="3"/>
      <c r="FS701" s="34"/>
      <c r="FX701" s="5"/>
      <c r="FY701" s="5"/>
      <c r="FZ701" s="3"/>
      <c r="GA701" s="34"/>
      <c r="GF701" s="5"/>
      <c r="GG701" s="5"/>
      <c r="GH701" s="3"/>
      <c r="GI701" s="34"/>
      <c r="GN701" s="5"/>
      <c r="GO701" s="5"/>
      <c r="GP701" s="3"/>
      <c r="GQ701" s="34"/>
      <c r="GV701" s="5"/>
      <c r="GW701" s="5"/>
      <c r="GX701" s="3"/>
      <c r="GY701" s="34"/>
      <c r="HD701" s="5"/>
      <c r="HE701" s="5"/>
      <c r="HF701" s="3"/>
      <c r="HG701" s="34"/>
      <c r="HL701" s="5"/>
      <c r="HM701" s="5"/>
      <c r="HN701" s="3"/>
      <c r="HO701" s="34"/>
      <c r="HT701" s="5"/>
      <c r="HU701" s="5"/>
      <c r="HV701" s="3"/>
      <c r="HW701" s="34"/>
      <c r="IB701" s="5"/>
      <c r="IC701" s="5"/>
      <c r="ID701" s="3"/>
      <c r="IE701" s="34"/>
      <c r="IJ701" s="5"/>
    </row>
    <row r="702" spans="6:244" s="1" customFormat="1" ht="13.5">
      <c r="F702" s="3"/>
      <c r="G702" s="34"/>
      <c r="L702" s="5"/>
      <c r="M702" s="5"/>
      <c r="N702" s="3"/>
      <c r="O702" s="34"/>
      <c r="T702" s="5"/>
      <c r="U702" s="5"/>
      <c r="V702" s="3"/>
      <c r="W702" s="34"/>
      <c r="AB702" s="5"/>
      <c r="AC702" s="5"/>
      <c r="AD702" s="3"/>
      <c r="AE702" s="34"/>
      <c r="AJ702" s="5"/>
      <c r="AK702" s="5"/>
      <c r="AL702" s="3"/>
      <c r="AM702" s="34"/>
      <c r="AR702" s="5"/>
      <c r="AS702" s="5"/>
      <c r="AT702" s="3"/>
      <c r="AU702" s="34"/>
      <c r="AZ702" s="5"/>
      <c r="BA702" s="5"/>
      <c r="BB702" s="3"/>
      <c r="BC702" s="34"/>
      <c r="BH702" s="5"/>
      <c r="BI702" s="5"/>
      <c r="BJ702" s="3"/>
      <c r="BK702" s="34"/>
      <c r="BP702" s="5"/>
      <c r="BQ702" s="5"/>
      <c r="BR702" s="3"/>
      <c r="BS702" s="34"/>
      <c r="BX702" s="5"/>
      <c r="BY702" s="5"/>
      <c r="BZ702" s="3"/>
      <c r="CA702" s="34"/>
      <c r="CF702" s="5"/>
      <c r="CH702" s="3"/>
      <c r="CI702" s="34"/>
      <c r="CN702" s="5"/>
      <c r="CO702" s="5"/>
      <c r="CP702" s="3"/>
      <c r="CQ702" s="34"/>
      <c r="CV702" s="5"/>
      <c r="CW702" s="5"/>
      <c r="CX702" s="3"/>
      <c r="CY702" s="34"/>
      <c r="DD702" s="5"/>
      <c r="DE702" s="5"/>
      <c r="DF702" s="3"/>
      <c r="DG702" s="34"/>
      <c r="DL702" s="5"/>
      <c r="DM702" s="5"/>
      <c r="DN702" s="3"/>
      <c r="DO702" s="34"/>
      <c r="DT702" s="5"/>
      <c r="DU702" s="5"/>
      <c r="DV702" s="3"/>
      <c r="DW702" s="34"/>
      <c r="EB702" s="5"/>
      <c r="EC702" s="5"/>
      <c r="ED702" s="3"/>
      <c r="EE702" s="34"/>
      <c r="EJ702" s="5"/>
      <c r="EK702" s="5"/>
      <c r="EL702" s="3"/>
      <c r="EM702" s="34"/>
      <c r="ER702" s="5"/>
      <c r="ES702" s="5"/>
      <c r="ET702" s="3"/>
      <c r="EU702" s="34"/>
      <c r="EZ702" s="5"/>
      <c r="FA702" s="5"/>
      <c r="FB702" s="3"/>
      <c r="FC702" s="34"/>
      <c r="FH702" s="5"/>
      <c r="FJ702" s="3"/>
      <c r="FK702" s="34"/>
      <c r="FP702" s="5"/>
      <c r="FQ702" s="5"/>
      <c r="FR702" s="3"/>
      <c r="FS702" s="34"/>
      <c r="FX702" s="5"/>
      <c r="FY702" s="5"/>
      <c r="FZ702" s="3"/>
      <c r="GA702" s="34"/>
      <c r="GF702" s="5"/>
      <c r="GG702" s="5"/>
      <c r="GH702" s="3"/>
      <c r="GI702" s="34"/>
      <c r="GN702" s="5"/>
      <c r="GO702" s="5"/>
      <c r="GP702" s="3"/>
      <c r="GQ702" s="34"/>
      <c r="GV702" s="5"/>
      <c r="GW702" s="5"/>
      <c r="GX702" s="3"/>
      <c r="GY702" s="34"/>
      <c r="HD702" s="5"/>
      <c r="HE702" s="5"/>
      <c r="HF702" s="3"/>
      <c r="HG702" s="34"/>
      <c r="HL702" s="5"/>
      <c r="HM702" s="5"/>
      <c r="HN702" s="3"/>
      <c r="HO702" s="34"/>
      <c r="HT702" s="5"/>
      <c r="HU702" s="5"/>
      <c r="HV702" s="3"/>
      <c r="HW702" s="34"/>
      <c r="IB702" s="5"/>
      <c r="IC702" s="5"/>
      <c r="ID702" s="3"/>
      <c r="IE702" s="34"/>
      <c r="IJ702" s="5"/>
    </row>
    <row r="703" spans="6:244" s="1" customFormat="1" ht="13.5">
      <c r="F703" s="3"/>
      <c r="G703" s="34"/>
      <c r="L703" s="5"/>
      <c r="M703" s="5"/>
      <c r="N703" s="3"/>
      <c r="O703" s="34"/>
      <c r="T703" s="5"/>
      <c r="U703" s="5"/>
      <c r="V703" s="3"/>
      <c r="W703" s="34"/>
      <c r="AB703" s="5"/>
      <c r="AC703" s="5"/>
      <c r="AD703" s="3"/>
      <c r="AE703" s="34"/>
      <c r="AJ703" s="5"/>
      <c r="AK703" s="5"/>
      <c r="AL703" s="3"/>
      <c r="AM703" s="34"/>
      <c r="AR703" s="5"/>
      <c r="AS703" s="5"/>
      <c r="AT703" s="3"/>
      <c r="AU703" s="34"/>
      <c r="AZ703" s="5"/>
      <c r="BA703" s="5"/>
      <c r="BB703" s="3"/>
      <c r="BC703" s="34"/>
      <c r="BH703" s="5"/>
      <c r="BI703" s="5"/>
      <c r="BJ703" s="3"/>
      <c r="BK703" s="34"/>
      <c r="BP703" s="5"/>
      <c r="BQ703" s="5"/>
      <c r="BR703" s="3"/>
      <c r="BS703" s="34"/>
      <c r="BX703" s="5"/>
      <c r="BY703" s="5"/>
      <c r="BZ703" s="3"/>
      <c r="CA703" s="34"/>
      <c r="CF703" s="5"/>
      <c r="CH703" s="3"/>
      <c r="CI703" s="34"/>
      <c r="CN703" s="5"/>
      <c r="CO703" s="5"/>
      <c r="CP703" s="3"/>
      <c r="CQ703" s="34"/>
      <c r="CV703" s="5"/>
      <c r="CW703" s="5"/>
      <c r="CX703" s="3"/>
      <c r="CY703" s="34"/>
      <c r="DD703" s="5"/>
      <c r="DE703" s="5"/>
      <c r="DF703" s="3"/>
      <c r="DG703" s="34"/>
      <c r="DL703" s="5"/>
      <c r="DM703" s="5"/>
      <c r="DN703" s="3"/>
      <c r="DO703" s="34"/>
      <c r="DT703" s="5"/>
      <c r="DU703" s="5"/>
      <c r="DV703" s="3"/>
      <c r="DW703" s="34"/>
      <c r="EB703" s="5"/>
      <c r="EC703" s="5"/>
      <c r="ED703" s="3"/>
      <c r="EE703" s="34"/>
      <c r="EJ703" s="5"/>
      <c r="EK703" s="5"/>
      <c r="EL703" s="3"/>
      <c r="EM703" s="34"/>
      <c r="ER703" s="5"/>
      <c r="ES703" s="5"/>
      <c r="ET703" s="3"/>
      <c r="EU703" s="34"/>
      <c r="EZ703" s="5"/>
      <c r="FA703" s="5"/>
      <c r="FB703" s="3"/>
      <c r="FC703" s="34"/>
      <c r="FH703" s="5"/>
      <c r="FJ703" s="3"/>
      <c r="FK703" s="34"/>
      <c r="FP703" s="5"/>
      <c r="FQ703" s="5"/>
      <c r="FR703" s="3"/>
      <c r="FS703" s="34"/>
      <c r="FX703" s="5"/>
      <c r="FY703" s="5"/>
      <c r="FZ703" s="3"/>
      <c r="GA703" s="34"/>
      <c r="GF703" s="5"/>
      <c r="GG703" s="5"/>
      <c r="GH703" s="3"/>
      <c r="GI703" s="34"/>
      <c r="GN703" s="5"/>
      <c r="GO703" s="5"/>
      <c r="GP703" s="3"/>
      <c r="GQ703" s="34"/>
      <c r="GV703" s="5"/>
      <c r="GW703" s="5"/>
      <c r="GX703" s="3"/>
      <c r="GY703" s="34"/>
      <c r="HD703" s="5"/>
      <c r="HE703" s="5"/>
      <c r="HF703" s="3"/>
      <c r="HG703" s="34"/>
      <c r="HL703" s="5"/>
      <c r="HM703" s="5"/>
      <c r="HN703" s="3"/>
      <c r="HO703" s="34"/>
      <c r="HT703" s="5"/>
      <c r="HU703" s="5"/>
      <c r="HV703" s="3"/>
      <c r="HW703" s="34"/>
      <c r="IB703" s="5"/>
      <c r="IC703" s="5"/>
      <c r="ID703" s="3"/>
      <c r="IE703" s="34"/>
      <c r="IJ703" s="5"/>
    </row>
    <row r="704" spans="6:244" s="1" customFormat="1" ht="13.5">
      <c r="F704" s="3"/>
      <c r="G704" s="34"/>
      <c r="L704" s="5"/>
      <c r="M704" s="5"/>
      <c r="N704" s="3"/>
      <c r="O704" s="34"/>
      <c r="T704" s="5"/>
      <c r="U704" s="5"/>
      <c r="V704" s="3"/>
      <c r="W704" s="34"/>
      <c r="AB704" s="5"/>
      <c r="AC704" s="5"/>
      <c r="AD704" s="3"/>
      <c r="AE704" s="34"/>
      <c r="AJ704" s="5"/>
      <c r="AK704" s="5"/>
      <c r="AL704" s="3"/>
      <c r="AM704" s="34"/>
      <c r="AR704" s="5"/>
      <c r="AS704" s="5"/>
      <c r="AT704" s="3"/>
      <c r="AU704" s="34"/>
      <c r="AZ704" s="5"/>
      <c r="BA704" s="5"/>
      <c r="BB704" s="3"/>
      <c r="BC704" s="34"/>
      <c r="BH704" s="5"/>
      <c r="BI704" s="5"/>
      <c r="BJ704" s="3"/>
      <c r="BK704" s="34"/>
      <c r="BP704" s="5"/>
      <c r="BQ704" s="5"/>
      <c r="BR704" s="3"/>
      <c r="BS704" s="34"/>
      <c r="BX704" s="5"/>
      <c r="BY704" s="5"/>
      <c r="BZ704" s="3"/>
      <c r="CA704" s="34"/>
      <c r="CF704" s="5"/>
      <c r="CH704" s="3"/>
      <c r="CI704" s="34"/>
      <c r="CN704" s="5"/>
      <c r="CO704" s="5"/>
      <c r="CP704" s="3"/>
      <c r="CQ704" s="34"/>
      <c r="CV704" s="5"/>
      <c r="CW704" s="5"/>
      <c r="CX704" s="3"/>
      <c r="CY704" s="34"/>
      <c r="DD704" s="5"/>
      <c r="DE704" s="5"/>
      <c r="DF704" s="3"/>
      <c r="DG704" s="34"/>
      <c r="DL704" s="5"/>
      <c r="DM704" s="5"/>
      <c r="DN704" s="3"/>
      <c r="DO704" s="34"/>
      <c r="DT704" s="5"/>
      <c r="DU704" s="5"/>
      <c r="DV704" s="3"/>
      <c r="DW704" s="34"/>
      <c r="EB704" s="5"/>
      <c r="EC704" s="5"/>
      <c r="ED704" s="3"/>
      <c r="EE704" s="34"/>
      <c r="EJ704" s="5"/>
      <c r="EK704" s="5"/>
      <c r="EL704" s="3"/>
      <c r="EM704" s="34"/>
      <c r="ER704" s="5"/>
      <c r="ES704" s="5"/>
      <c r="ET704" s="3"/>
      <c r="EU704" s="34"/>
      <c r="EZ704" s="5"/>
      <c r="FA704" s="5"/>
      <c r="FB704" s="3"/>
      <c r="FC704" s="34"/>
      <c r="FH704" s="5"/>
      <c r="FJ704" s="3"/>
      <c r="FK704" s="34"/>
      <c r="FP704" s="5"/>
      <c r="FQ704" s="5"/>
      <c r="FR704" s="3"/>
      <c r="FS704" s="34"/>
      <c r="FX704" s="5"/>
      <c r="FY704" s="5"/>
      <c r="FZ704" s="3"/>
      <c r="GA704" s="34"/>
      <c r="GF704" s="5"/>
      <c r="GG704" s="5"/>
      <c r="GH704" s="3"/>
      <c r="GI704" s="34"/>
      <c r="GN704" s="5"/>
      <c r="GO704" s="5"/>
      <c r="GP704" s="3"/>
      <c r="GQ704" s="34"/>
      <c r="GV704" s="5"/>
      <c r="GW704" s="5"/>
      <c r="GX704" s="3"/>
      <c r="GY704" s="34"/>
      <c r="HD704" s="5"/>
      <c r="HE704" s="5"/>
      <c r="HF704" s="3"/>
      <c r="HG704" s="34"/>
      <c r="HL704" s="5"/>
      <c r="HM704" s="5"/>
      <c r="HN704" s="3"/>
      <c r="HO704" s="34"/>
      <c r="HT704" s="5"/>
      <c r="HU704" s="5"/>
      <c r="HV704" s="3"/>
      <c r="HW704" s="34"/>
      <c r="IB704" s="5"/>
      <c r="IC704" s="5"/>
      <c r="ID704" s="3"/>
      <c r="IE704" s="34"/>
      <c r="IJ704" s="5"/>
    </row>
    <row r="705" spans="6:244" s="1" customFormat="1" ht="13.5">
      <c r="F705" s="3"/>
      <c r="G705" s="34"/>
      <c r="L705" s="5"/>
      <c r="M705" s="5"/>
      <c r="N705" s="3"/>
      <c r="O705" s="34"/>
      <c r="T705" s="5"/>
      <c r="U705" s="5"/>
      <c r="V705" s="3"/>
      <c r="W705" s="34"/>
      <c r="AB705" s="5"/>
      <c r="AC705" s="5"/>
      <c r="AD705" s="3"/>
      <c r="AE705" s="34"/>
      <c r="AJ705" s="5"/>
      <c r="AK705" s="5"/>
      <c r="AL705" s="3"/>
      <c r="AM705" s="34"/>
      <c r="AR705" s="5"/>
      <c r="AS705" s="5"/>
      <c r="AT705" s="3"/>
      <c r="AU705" s="34"/>
      <c r="AZ705" s="5"/>
      <c r="BA705" s="5"/>
      <c r="BB705" s="3"/>
      <c r="BC705" s="34"/>
      <c r="BH705" s="5"/>
      <c r="BI705" s="5"/>
      <c r="BJ705" s="3"/>
      <c r="BK705" s="34"/>
      <c r="BP705" s="5"/>
      <c r="BQ705" s="5"/>
      <c r="BR705" s="3"/>
      <c r="BS705" s="34"/>
      <c r="BX705" s="5"/>
      <c r="BY705" s="5"/>
      <c r="BZ705" s="3"/>
      <c r="CA705" s="34"/>
      <c r="CF705" s="5"/>
      <c r="CH705" s="3"/>
      <c r="CI705" s="34"/>
      <c r="CN705" s="5"/>
      <c r="CO705" s="5"/>
      <c r="CP705" s="3"/>
      <c r="CQ705" s="34"/>
      <c r="CV705" s="5"/>
      <c r="CW705" s="5"/>
      <c r="CX705" s="3"/>
      <c r="CY705" s="34"/>
      <c r="DD705" s="5"/>
      <c r="DE705" s="5"/>
      <c r="DF705" s="3"/>
      <c r="DG705" s="34"/>
      <c r="DL705" s="5"/>
      <c r="DM705" s="5"/>
      <c r="DN705" s="3"/>
      <c r="DO705" s="34"/>
      <c r="DT705" s="5"/>
      <c r="DU705" s="5"/>
      <c r="DV705" s="3"/>
      <c r="DW705" s="34"/>
      <c r="EB705" s="5"/>
      <c r="EC705" s="5"/>
      <c r="ED705" s="3"/>
      <c r="EE705" s="34"/>
      <c r="EJ705" s="5"/>
      <c r="EK705" s="5"/>
      <c r="EL705" s="3"/>
      <c r="EM705" s="34"/>
      <c r="ER705" s="5"/>
      <c r="ES705" s="5"/>
      <c r="ET705" s="3"/>
      <c r="EU705" s="34"/>
      <c r="EZ705" s="5"/>
      <c r="FA705" s="5"/>
      <c r="FB705" s="3"/>
      <c r="FC705" s="34"/>
      <c r="FH705" s="5"/>
      <c r="FJ705" s="3"/>
      <c r="FK705" s="34"/>
      <c r="FP705" s="5"/>
      <c r="FQ705" s="5"/>
      <c r="FR705" s="3"/>
      <c r="FS705" s="34"/>
      <c r="FX705" s="5"/>
      <c r="FY705" s="5"/>
      <c r="FZ705" s="3"/>
      <c r="GA705" s="34"/>
      <c r="GF705" s="5"/>
      <c r="GG705" s="5"/>
      <c r="GH705" s="3"/>
      <c r="GI705" s="34"/>
      <c r="GN705" s="5"/>
      <c r="GO705" s="5"/>
      <c r="GP705" s="3"/>
      <c r="GQ705" s="34"/>
      <c r="GV705" s="5"/>
      <c r="GW705" s="5"/>
      <c r="GX705" s="3"/>
      <c r="GY705" s="34"/>
      <c r="HD705" s="5"/>
      <c r="HE705" s="5"/>
      <c r="HF705" s="3"/>
      <c r="HG705" s="34"/>
      <c r="HL705" s="5"/>
      <c r="HM705" s="5"/>
      <c r="HN705" s="3"/>
      <c r="HO705" s="34"/>
      <c r="HT705" s="5"/>
      <c r="HU705" s="5"/>
      <c r="HV705" s="3"/>
      <c r="HW705" s="34"/>
      <c r="IB705" s="5"/>
      <c r="IC705" s="5"/>
      <c r="ID705" s="3"/>
      <c r="IE705" s="34"/>
      <c r="IJ705" s="5"/>
    </row>
    <row r="706" spans="6:244" s="1" customFormat="1" ht="13.5">
      <c r="F706" s="3"/>
      <c r="G706" s="34"/>
      <c r="L706" s="5"/>
      <c r="M706" s="5"/>
      <c r="N706" s="3"/>
      <c r="O706" s="34"/>
      <c r="T706" s="5"/>
      <c r="U706" s="5"/>
      <c r="V706" s="3"/>
      <c r="W706" s="34"/>
      <c r="AB706" s="5"/>
      <c r="AC706" s="5"/>
      <c r="AD706" s="3"/>
      <c r="AE706" s="34"/>
      <c r="AJ706" s="5"/>
      <c r="AK706" s="5"/>
      <c r="AL706" s="3"/>
      <c r="AM706" s="34"/>
      <c r="AR706" s="5"/>
      <c r="AS706" s="5"/>
      <c r="AT706" s="3"/>
      <c r="AU706" s="34"/>
      <c r="AZ706" s="5"/>
      <c r="BA706" s="5"/>
      <c r="BB706" s="3"/>
      <c r="BC706" s="34"/>
      <c r="BH706" s="5"/>
      <c r="BI706" s="5"/>
      <c r="BJ706" s="3"/>
      <c r="BK706" s="34"/>
      <c r="BP706" s="5"/>
      <c r="BQ706" s="5"/>
      <c r="BR706" s="3"/>
      <c r="BS706" s="34"/>
      <c r="BX706" s="5"/>
      <c r="BY706" s="5"/>
      <c r="BZ706" s="3"/>
      <c r="CA706" s="34"/>
      <c r="CF706" s="5"/>
      <c r="CH706" s="3"/>
      <c r="CI706" s="34"/>
      <c r="CN706" s="5"/>
      <c r="CO706" s="5"/>
      <c r="CP706" s="3"/>
      <c r="CQ706" s="34"/>
      <c r="CV706" s="5"/>
      <c r="CW706" s="5"/>
      <c r="CX706" s="3"/>
      <c r="CY706" s="34"/>
      <c r="DD706" s="5"/>
      <c r="DE706" s="5"/>
      <c r="DF706" s="3"/>
      <c r="DG706" s="34"/>
      <c r="DL706" s="5"/>
      <c r="DM706" s="5"/>
      <c r="DN706" s="3"/>
      <c r="DO706" s="34"/>
      <c r="DT706" s="5"/>
      <c r="DU706" s="5"/>
      <c r="DV706" s="3"/>
      <c r="DW706" s="34"/>
      <c r="EB706" s="5"/>
      <c r="EC706" s="5"/>
      <c r="ED706" s="3"/>
      <c r="EE706" s="34"/>
      <c r="EJ706" s="5"/>
      <c r="EK706" s="5"/>
      <c r="EL706" s="3"/>
      <c r="EM706" s="34"/>
      <c r="ER706" s="5"/>
      <c r="ES706" s="5"/>
      <c r="ET706" s="3"/>
      <c r="EU706" s="34"/>
      <c r="EZ706" s="5"/>
      <c r="FA706" s="5"/>
      <c r="FB706" s="3"/>
      <c r="FC706" s="34"/>
      <c r="FH706" s="5"/>
      <c r="FJ706" s="3"/>
      <c r="FK706" s="34"/>
      <c r="FP706" s="5"/>
      <c r="FQ706" s="5"/>
      <c r="FR706" s="3"/>
      <c r="FS706" s="34"/>
      <c r="FX706" s="5"/>
      <c r="FY706" s="5"/>
      <c r="FZ706" s="3"/>
      <c r="GA706" s="34"/>
      <c r="GF706" s="5"/>
      <c r="GG706" s="5"/>
      <c r="GH706" s="3"/>
      <c r="GI706" s="34"/>
      <c r="GN706" s="5"/>
      <c r="GO706" s="5"/>
      <c r="GP706" s="3"/>
      <c r="GQ706" s="34"/>
      <c r="GV706" s="5"/>
      <c r="GW706" s="5"/>
      <c r="GX706" s="3"/>
      <c r="GY706" s="34"/>
      <c r="HD706" s="5"/>
      <c r="HE706" s="5"/>
      <c r="HF706" s="3"/>
      <c r="HG706" s="34"/>
      <c r="HL706" s="5"/>
      <c r="HM706" s="5"/>
      <c r="HN706" s="3"/>
      <c r="HO706" s="34"/>
      <c r="HT706" s="5"/>
      <c r="HU706" s="5"/>
      <c r="HV706" s="3"/>
      <c r="HW706" s="34"/>
      <c r="IB706" s="5"/>
      <c r="IC706" s="5"/>
      <c r="ID706" s="3"/>
      <c r="IE706" s="34"/>
      <c r="IJ706" s="5"/>
    </row>
    <row r="707" spans="6:244" s="1" customFormat="1" ht="13.5">
      <c r="F707" s="3"/>
      <c r="G707" s="34"/>
      <c r="L707" s="5"/>
      <c r="M707" s="5"/>
      <c r="N707" s="3"/>
      <c r="O707" s="34"/>
      <c r="T707" s="5"/>
      <c r="U707" s="5"/>
      <c r="V707" s="3"/>
      <c r="W707" s="34"/>
      <c r="AB707" s="5"/>
      <c r="AC707" s="5"/>
      <c r="AD707" s="3"/>
      <c r="AE707" s="34"/>
      <c r="AJ707" s="5"/>
      <c r="AK707" s="5"/>
      <c r="AL707" s="3"/>
      <c r="AM707" s="34"/>
      <c r="AR707" s="5"/>
      <c r="AS707" s="5"/>
      <c r="AT707" s="3"/>
      <c r="AU707" s="34"/>
      <c r="AZ707" s="5"/>
      <c r="BA707" s="5"/>
      <c r="BB707" s="3"/>
      <c r="BC707" s="34"/>
      <c r="BH707" s="5"/>
      <c r="BI707" s="5"/>
      <c r="BJ707" s="3"/>
      <c r="BK707" s="34"/>
      <c r="BP707" s="5"/>
      <c r="BQ707" s="5"/>
      <c r="BR707" s="3"/>
      <c r="BS707" s="34"/>
      <c r="BX707" s="5"/>
      <c r="BY707" s="5"/>
      <c r="BZ707" s="3"/>
      <c r="CA707" s="34"/>
      <c r="CF707" s="5"/>
      <c r="CH707" s="3"/>
      <c r="CI707" s="34"/>
      <c r="CN707" s="5"/>
      <c r="CO707" s="5"/>
      <c r="CP707" s="3"/>
      <c r="CQ707" s="34"/>
      <c r="CV707" s="5"/>
      <c r="CW707" s="5"/>
      <c r="CX707" s="3"/>
      <c r="CY707" s="34"/>
      <c r="DD707" s="5"/>
      <c r="DE707" s="5"/>
      <c r="DF707" s="3"/>
      <c r="DG707" s="34"/>
      <c r="DL707" s="5"/>
      <c r="DM707" s="5"/>
      <c r="DN707" s="3"/>
      <c r="DO707" s="34"/>
      <c r="DT707" s="5"/>
      <c r="DU707" s="5"/>
      <c r="DV707" s="3"/>
      <c r="DW707" s="34"/>
      <c r="EB707" s="5"/>
      <c r="EC707" s="5"/>
      <c r="ED707" s="3"/>
      <c r="EE707" s="34"/>
      <c r="EJ707" s="5"/>
      <c r="EK707" s="5"/>
      <c r="EL707" s="3"/>
      <c r="EM707" s="34"/>
      <c r="ER707" s="5"/>
      <c r="ES707" s="5"/>
      <c r="ET707" s="3"/>
      <c r="EU707" s="34"/>
      <c r="EZ707" s="5"/>
      <c r="FA707" s="5"/>
      <c r="FB707" s="3"/>
      <c r="FC707" s="34"/>
      <c r="FH707" s="5"/>
      <c r="FJ707" s="3"/>
      <c r="FK707" s="34"/>
      <c r="FP707" s="5"/>
      <c r="FQ707" s="5"/>
      <c r="FR707" s="3"/>
      <c r="FS707" s="34"/>
      <c r="FX707" s="5"/>
      <c r="FY707" s="5"/>
      <c r="FZ707" s="3"/>
      <c r="GA707" s="34"/>
      <c r="GF707" s="5"/>
      <c r="GG707" s="5"/>
      <c r="GH707" s="3"/>
      <c r="GI707" s="34"/>
      <c r="GN707" s="5"/>
      <c r="GO707" s="5"/>
      <c r="GP707" s="3"/>
      <c r="GQ707" s="34"/>
      <c r="GV707" s="5"/>
      <c r="GW707" s="5"/>
      <c r="GX707" s="3"/>
      <c r="GY707" s="34"/>
      <c r="HD707" s="5"/>
      <c r="HE707" s="5"/>
      <c r="HF707" s="3"/>
      <c r="HG707" s="34"/>
      <c r="HL707" s="5"/>
      <c r="HM707" s="5"/>
      <c r="HN707" s="3"/>
      <c r="HO707" s="34"/>
      <c r="HT707" s="5"/>
      <c r="HU707" s="5"/>
      <c r="HV707" s="3"/>
      <c r="HW707" s="34"/>
      <c r="IB707" s="5"/>
      <c r="IC707" s="5"/>
      <c r="ID707" s="3"/>
      <c r="IE707" s="34"/>
      <c r="IJ707" s="5"/>
    </row>
    <row r="708" spans="6:244" s="1" customFormat="1" ht="13.5">
      <c r="F708" s="3"/>
      <c r="G708" s="34"/>
      <c r="L708" s="5"/>
      <c r="M708" s="5"/>
      <c r="N708" s="3"/>
      <c r="O708" s="34"/>
      <c r="T708" s="5"/>
      <c r="U708" s="5"/>
      <c r="V708" s="3"/>
      <c r="W708" s="34"/>
      <c r="AB708" s="5"/>
      <c r="AC708" s="5"/>
      <c r="AD708" s="3"/>
      <c r="AE708" s="34"/>
      <c r="AJ708" s="5"/>
      <c r="AK708" s="5"/>
      <c r="AL708" s="3"/>
      <c r="AM708" s="34"/>
      <c r="AR708" s="5"/>
      <c r="AS708" s="5"/>
      <c r="AT708" s="3"/>
      <c r="AU708" s="34"/>
      <c r="AZ708" s="5"/>
      <c r="BA708" s="5"/>
      <c r="BB708" s="3"/>
      <c r="BC708" s="34"/>
      <c r="BH708" s="5"/>
      <c r="BI708" s="5"/>
      <c r="BJ708" s="3"/>
      <c r="BK708" s="34"/>
      <c r="BP708" s="5"/>
      <c r="BQ708" s="5"/>
      <c r="BR708" s="3"/>
      <c r="BS708" s="34"/>
      <c r="BX708" s="5"/>
      <c r="BY708" s="5"/>
      <c r="BZ708" s="3"/>
      <c r="CA708" s="34"/>
      <c r="CF708" s="5"/>
      <c r="CH708" s="3"/>
      <c r="CI708" s="34"/>
      <c r="CN708" s="5"/>
      <c r="CO708" s="5"/>
      <c r="CP708" s="3"/>
      <c r="CQ708" s="34"/>
      <c r="CV708" s="5"/>
      <c r="CW708" s="5"/>
      <c r="CX708" s="3"/>
      <c r="CY708" s="34"/>
      <c r="DD708" s="5"/>
      <c r="DE708" s="5"/>
      <c r="DF708" s="3"/>
      <c r="DG708" s="34"/>
      <c r="DL708" s="5"/>
      <c r="DM708" s="5"/>
      <c r="DN708" s="3"/>
      <c r="DO708" s="34"/>
      <c r="DT708" s="5"/>
      <c r="DU708" s="5"/>
      <c r="DV708" s="3"/>
      <c r="DW708" s="34"/>
      <c r="EB708" s="5"/>
      <c r="EC708" s="5"/>
      <c r="ED708" s="3"/>
      <c r="EE708" s="34"/>
      <c r="EJ708" s="5"/>
      <c r="EK708" s="5"/>
      <c r="EL708" s="3"/>
      <c r="EM708" s="34"/>
      <c r="ER708" s="5"/>
      <c r="ES708" s="5"/>
      <c r="ET708" s="3"/>
      <c r="EU708" s="34"/>
      <c r="EZ708" s="5"/>
      <c r="FA708" s="5"/>
      <c r="FB708" s="3"/>
      <c r="FC708" s="34"/>
      <c r="FH708" s="5"/>
      <c r="FJ708" s="3"/>
      <c r="FK708" s="34"/>
      <c r="FP708" s="5"/>
      <c r="FQ708" s="5"/>
      <c r="FR708" s="3"/>
      <c r="FS708" s="34"/>
      <c r="FX708" s="5"/>
      <c r="FY708" s="5"/>
      <c r="FZ708" s="3"/>
      <c r="GA708" s="34"/>
      <c r="GF708" s="5"/>
      <c r="GG708" s="5"/>
      <c r="GH708" s="3"/>
      <c r="GI708" s="34"/>
      <c r="GN708" s="5"/>
      <c r="GO708" s="5"/>
      <c r="GP708" s="3"/>
      <c r="GQ708" s="34"/>
      <c r="GV708" s="5"/>
      <c r="GW708" s="5"/>
      <c r="GX708" s="3"/>
      <c r="GY708" s="34"/>
      <c r="HD708" s="5"/>
      <c r="HE708" s="5"/>
      <c r="HF708" s="3"/>
      <c r="HG708" s="34"/>
      <c r="HL708" s="5"/>
      <c r="HM708" s="5"/>
      <c r="HN708" s="3"/>
      <c r="HO708" s="34"/>
      <c r="HT708" s="5"/>
      <c r="HU708" s="5"/>
      <c r="HV708" s="3"/>
      <c r="HW708" s="34"/>
      <c r="IB708" s="5"/>
      <c r="IC708" s="5"/>
      <c r="ID708" s="3"/>
      <c r="IE708" s="34"/>
      <c r="IJ708" s="5"/>
    </row>
    <row r="709" spans="6:244" s="1" customFormat="1" ht="13.5">
      <c r="F709" s="3"/>
      <c r="G709" s="34"/>
      <c r="L709" s="5"/>
      <c r="M709" s="5"/>
      <c r="N709" s="3"/>
      <c r="O709" s="34"/>
      <c r="T709" s="5"/>
      <c r="U709" s="5"/>
      <c r="V709" s="3"/>
      <c r="W709" s="34"/>
      <c r="AB709" s="5"/>
      <c r="AC709" s="5"/>
      <c r="AD709" s="3"/>
      <c r="AE709" s="34"/>
      <c r="AJ709" s="5"/>
      <c r="AK709" s="5"/>
      <c r="AL709" s="3"/>
      <c r="AM709" s="34"/>
      <c r="AR709" s="5"/>
      <c r="AS709" s="5"/>
      <c r="AT709" s="3"/>
      <c r="AU709" s="34"/>
      <c r="AZ709" s="5"/>
      <c r="BA709" s="5"/>
      <c r="BB709" s="3"/>
      <c r="BC709" s="34"/>
      <c r="BH709" s="5"/>
      <c r="BI709" s="5"/>
      <c r="BJ709" s="3"/>
      <c r="BK709" s="34"/>
      <c r="BP709" s="5"/>
      <c r="BQ709" s="5"/>
      <c r="BR709" s="3"/>
      <c r="BS709" s="34"/>
      <c r="BX709" s="5"/>
      <c r="BY709" s="5"/>
      <c r="BZ709" s="3"/>
      <c r="CA709" s="34"/>
      <c r="CF709" s="5"/>
      <c r="CH709" s="3"/>
      <c r="CI709" s="34"/>
      <c r="CN709" s="5"/>
      <c r="CO709" s="5"/>
      <c r="CP709" s="3"/>
      <c r="CQ709" s="34"/>
      <c r="CV709" s="5"/>
      <c r="CW709" s="5"/>
      <c r="CX709" s="3"/>
      <c r="CY709" s="34"/>
      <c r="DD709" s="5"/>
      <c r="DE709" s="5"/>
      <c r="DF709" s="3"/>
      <c r="DG709" s="34"/>
      <c r="DL709" s="5"/>
      <c r="DM709" s="5"/>
      <c r="DN709" s="3"/>
      <c r="DO709" s="34"/>
      <c r="DT709" s="5"/>
      <c r="DU709" s="5"/>
      <c r="DV709" s="3"/>
      <c r="DW709" s="34"/>
      <c r="EB709" s="5"/>
      <c r="EC709" s="5"/>
      <c r="ED709" s="3"/>
      <c r="EE709" s="34"/>
      <c r="EJ709" s="5"/>
      <c r="EK709" s="5"/>
      <c r="EL709" s="3"/>
      <c r="EM709" s="34"/>
      <c r="ER709" s="5"/>
      <c r="ES709" s="5"/>
      <c r="ET709" s="3"/>
      <c r="EU709" s="34"/>
      <c r="EZ709" s="5"/>
      <c r="FA709" s="5"/>
      <c r="FB709" s="3"/>
      <c r="FC709" s="34"/>
      <c r="FH709" s="5"/>
      <c r="FJ709" s="3"/>
      <c r="FK709" s="34"/>
      <c r="FP709" s="5"/>
      <c r="FQ709" s="5"/>
      <c r="FR709" s="3"/>
      <c r="FS709" s="34"/>
      <c r="FX709" s="5"/>
      <c r="FY709" s="5"/>
      <c r="FZ709" s="3"/>
      <c r="GA709" s="34"/>
      <c r="GF709" s="5"/>
      <c r="GG709" s="5"/>
      <c r="GH709" s="3"/>
      <c r="GI709" s="34"/>
      <c r="GN709" s="5"/>
      <c r="GO709" s="5"/>
      <c r="GP709" s="3"/>
      <c r="GQ709" s="34"/>
      <c r="GV709" s="5"/>
      <c r="GW709" s="5"/>
      <c r="GX709" s="3"/>
      <c r="GY709" s="34"/>
      <c r="HD709" s="5"/>
      <c r="HE709" s="5"/>
      <c r="HF709" s="3"/>
      <c r="HG709" s="34"/>
      <c r="HL709" s="5"/>
      <c r="HM709" s="5"/>
      <c r="HN709" s="3"/>
      <c r="HO709" s="34"/>
      <c r="HT709" s="5"/>
      <c r="HU709" s="5"/>
      <c r="HV709" s="3"/>
      <c r="HW709" s="34"/>
      <c r="IB709" s="5"/>
      <c r="IC709" s="5"/>
      <c r="ID709" s="3"/>
      <c r="IE709" s="34"/>
      <c r="IJ709" s="5"/>
    </row>
    <row r="710" spans="6:244" s="1" customFormat="1" ht="13.5">
      <c r="F710" s="3"/>
      <c r="G710" s="34"/>
      <c r="L710" s="5"/>
      <c r="M710" s="5"/>
      <c r="N710" s="3"/>
      <c r="O710" s="34"/>
      <c r="T710" s="5"/>
      <c r="U710" s="5"/>
      <c r="V710" s="3"/>
      <c r="W710" s="34"/>
      <c r="AB710" s="5"/>
      <c r="AC710" s="5"/>
      <c r="AD710" s="3"/>
      <c r="AE710" s="34"/>
      <c r="AJ710" s="5"/>
      <c r="AK710" s="5"/>
      <c r="AL710" s="3"/>
      <c r="AM710" s="34"/>
      <c r="AR710" s="5"/>
      <c r="AS710" s="5"/>
      <c r="AT710" s="3"/>
      <c r="AU710" s="34"/>
      <c r="AZ710" s="5"/>
      <c r="BA710" s="5"/>
      <c r="BB710" s="3"/>
      <c r="BC710" s="34"/>
      <c r="BH710" s="5"/>
      <c r="BI710" s="5"/>
      <c r="BJ710" s="3"/>
      <c r="BK710" s="34"/>
      <c r="BP710" s="5"/>
      <c r="BQ710" s="5"/>
      <c r="BR710" s="3"/>
      <c r="BS710" s="34"/>
      <c r="BX710" s="5"/>
      <c r="BY710" s="5"/>
      <c r="BZ710" s="3"/>
      <c r="CA710" s="34"/>
      <c r="CF710" s="5"/>
      <c r="CH710" s="3"/>
      <c r="CI710" s="34"/>
      <c r="CN710" s="5"/>
      <c r="CO710" s="5"/>
      <c r="CP710" s="3"/>
      <c r="CQ710" s="34"/>
      <c r="CV710" s="5"/>
      <c r="CW710" s="5"/>
      <c r="CX710" s="3"/>
      <c r="CY710" s="34"/>
      <c r="DD710" s="5"/>
      <c r="DE710" s="5"/>
      <c r="DF710" s="3"/>
      <c r="DG710" s="34"/>
      <c r="DL710" s="5"/>
      <c r="DM710" s="5"/>
      <c r="DN710" s="3"/>
      <c r="DO710" s="34"/>
      <c r="DT710" s="5"/>
      <c r="DU710" s="5"/>
      <c r="DV710" s="3"/>
      <c r="DW710" s="34"/>
      <c r="EB710" s="5"/>
      <c r="EC710" s="5"/>
      <c r="ED710" s="3"/>
      <c r="EE710" s="34"/>
      <c r="EJ710" s="5"/>
      <c r="EK710" s="5"/>
      <c r="EL710" s="3"/>
      <c r="EM710" s="34"/>
      <c r="ER710" s="5"/>
      <c r="ES710" s="5"/>
      <c r="ET710" s="3"/>
      <c r="EU710" s="34"/>
      <c r="EZ710" s="5"/>
      <c r="FA710" s="5"/>
      <c r="FB710" s="3"/>
      <c r="FC710" s="34"/>
      <c r="FH710" s="5"/>
      <c r="FJ710" s="3"/>
      <c r="FK710" s="34"/>
      <c r="FP710" s="5"/>
      <c r="FQ710" s="5"/>
      <c r="FR710" s="3"/>
      <c r="FS710" s="34"/>
      <c r="FX710" s="5"/>
      <c r="FY710" s="5"/>
      <c r="FZ710" s="3"/>
      <c r="GA710" s="34"/>
      <c r="GF710" s="5"/>
      <c r="GG710" s="5"/>
      <c r="GH710" s="3"/>
      <c r="GI710" s="34"/>
      <c r="GN710" s="5"/>
      <c r="GO710" s="5"/>
      <c r="GP710" s="3"/>
      <c r="GQ710" s="34"/>
      <c r="GV710" s="5"/>
      <c r="GW710" s="5"/>
      <c r="GX710" s="3"/>
      <c r="GY710" s="34"/>
      <c r="HD710" s="5"/>
      <c r="HE710" s="5"/>
      <c r="HF710" s="3"/>
      <c r="HG710" s="34"/>
      <c r="HL710" s="5"/>
      <c r="HM710" s="5"/>
      <c r="HN710" s="3"/>
      <c r="HO710" s="34"/>
      <c r="HT710" s="5"/>
      <c r="HU710" s="5"/>
      <c r="HV710" s="3"/>
      <c r="HW710" s="34"/>
      <c r="IB710" s="5"/>
      <c r="IC710" s="5"/>
      <c r="ID710" s="3"/>
      <c r="IE710" s="34"/>
      <c r="IJ710" s="5"/>
    </row>
    <row r="711" spans="6:244" s="1" customFormat="1" ht="13.5">
      <c r="F711" s="3"/>
      <c r="G711" s="34"/>
      <c r="L711" s="5"/>
      <c r="M711" s="5"/>
      <c r="N711" s="3"/>
      <c r="O711" s="34"/>
      <c r="T711" s="5"/>
      <c r="U711" s="5"/>
      <c r="V711" s="3"/>
      <c r="W711" s="34"/>
      <c r="AB711" s="5"/>
      <c r="AC711" s="5"/>
      <c r="AD711" s="3"/>
      <c r="AE711" s="34"/>
      <c r="AJ711" s="5"/>
      <c r="AK711" s="5"/>
      <c r="AL711" s="3"/>
      <c r="AM711" s="34"/>
      <c r="AR711" s="5"/>
      <c r="AS711" s="5"/>
      <c r="AT711" s="3"/>
      <c r="AU711" s="34"/>
      <c r="AZ711" s="5"/>
      <c r="BA711" s="5"/>
      <c r="BB711" s="3"/>
      <c r="BC711" s="34"/>
      <c r="BH711" s="5"/>
      <c r="BI711" s="5"/>
      <c r="BJ711" s="3"/>
      <c r="BK711" s="34"/>
      <c r="BP711" s="5"/>
      <c r="BQ711" s="5"/>
      <c r="BR711" s="3"/>
      <c r="BS711" s="34"/>
      <c r="BX711" s="5"/>
      <c r="BY711" s="5"/>
      <c r="BZ711" s="3"/>
      <c r="CA711" s="34"/>
      <c r="CF711" s="5"/>
      <c r="CH711" s="3"/>
      <c r="CI711" s="34"/>
      <c r="CN711" s="5"/>
      <c r="CO711" s="5"/>
      <c r="CP711" s="3"/>
      <c r="CQ711" s="34"/>
      <c r="CV711" s="5"/>
      <c r="CW711" s="5"/>
      <c r="CX711" s="3"/>
      <c r="CY711" s="34"/>
      <c r="DD711" s="5"/>
      <c r="DE711" s="5"/>
      <c r="DF711" s="3"/>
      <c r="DG711" s="34"/>
      <c r="DL711" s="5"/>
      <c r="DM711" s="5"/>
      <c r="DN711" s="3"/>
      <c r="DO711" s="34"/>
      <c r="DT711" s="5"/>
      <c r="DU711" s="5"/>
      <c r="DV711" s="3"/>
      <c r="DW711" s="34"/>
      <c r="EB711" s="5"/>
      <c r="EC711" s="5"/>
      <c r="ED711" s="3"/>
      <c r="EE711" s="34"/>
      <c r="EJ711" s="5"/>
      <c r="EK711" s="5"/>
      <c r="EL711" s="3"/>
      <c r="EM711" s="34"/>
      <c r="ER711" s="5"/>
      <c r="ES711" s="5"/>
      <c r="ET711" s="3"/>
      <c r="EU711" s="34"/>
      <c r="EZ711" s="5"/>
      <c r="FA711" s="5"/>
      <c r="FB711" s="3"/>
      <c r="FC711" s="34"/>
      <c r="FH711" s="5"/>
      <c r="FJ711" s="3"/>
      <c r="FK711" s="34"/>
      <c r="FP711" s="5"/>
      <c r="FQ711" s="5"/>
      <c r="FR711" s="3"/>
      <c r="FS711" s="34"/>
      <c r="FX711" s="5"/>
      <c r="FY711" s="5"/>
      <c r="FZ711" s="3"/>
      <c r="GA711" s="34"/>
      <c r="GF711" s="5"/>
      <c r="GG711" s="5"/>
      <c r="GH711" s="3"/>
      <c r="GI711" s="34"/>
      <c r="GN711" s="5"/>
      <c r="GO711" s="5"/>
      <c r="GP711" s="3"/>
      <c r="GQ711" s="34"/>
      <c r="GV711" s="5"/>
      <c r="GW711" s="5"/>
      <c r="GX711" s="3"/>
      <c r="GY711" s="34"/>
      <c r="HD711" s="5"/>
      <c r="HE711" s="5"/>
      <c r="HF711" s="3"/>
      <c r="HG711" s="34"/>
      <c r="HL711" s="5"/>
      <c r="HM711" s="5"/>
      <c r="HN711" s="3"/>
      <c r="HO711" s="34"/>
      <c r="HT711" s="5"/>
      <c r="HU711" s="5"/>
      <c r="HV711" s="3"/>
      <c r="HW711" s="34"/>
      <c r="IB711" s="5"/>
      <c r="IC711" s="5"/>
      <c r="ID711" s="3"/>
      <c r="IE711" s="34"/>
      <c r="IJ711" s="5"/>
    </row>
    <row r="712" spans="6:244" s="1" customFormat="1" ht="13.5">
      <c r="F712" s="3"/>
      <c r="G712" s="34"/>
      <c r="L712" s="5"/>
      <c r="M712" s="5"/>
      <c r="N712" s="3"/>
      <c r="O712" s="34"/>
      <c r="T712" s="5"/>
      <c r="U712" s="5"/>
      <c r="V712" s="3"/>
      <c r="W712" s="34"/>
      <c r="AB712" s="5"/>
      <c r="AC712" s="5"/>
      <c r="AD712" s="3"/>
      <c r="AE712" s="34"/>
      <c r="AJ712" s="5"/>
      <c r="AK712" s="5"/>
      <c r="AL712" s="3"/>
      <c r="AM712" s="34"/>
      <c r="AR712" s="5"/>
      <c r="AS712" s="5"/>
      <c r="AT712" s="3"/>
      <c r="AU712" s="34"/>
      <c r="AZ712" s="5"/>
      <c r="BA712" s="5"/>
      <c r="BB712" s="3"/>
      <c r="BC712" s="34"/>
      <c r="BH712" s="5"/>
      <c r="BI712" s="5"/>
      <c r="BJ712" s="3"/>
      <c r="BK712" s="34"/>
      <c r="BP712" s="5"/>
      <c r="BQ712" s="5"/>
      <c r="BR712" s="3"/>
      <c r="BS712" s="34"/>
      <c r="BX712" s="5"/>
      <c r="BY712" s="5"/>
      <c r="BZ712" s="3"/>
      <c r="CA712" s="34"/>
      <c r="CF712" s="5"/>
      <c r="CH712" s="3"/>
      <c r="CI712" s="34"/>
      <c r="CN712" s="5"/>
      <c r="CO712" s="5"/>
      <c r="CP712" s="3"/>
      <c r="CQ712" s="34"/>
      <c r="CV712" s="5"/>
      <c r="CW712" s="5"/>
      <c r="CX712" s="3"/>
      <c r="CY712" s="34"/>
      <c r="DD712" s="5"/>
      <c r="DE712" s="5"/>
      <c r="DF712" s="3"/>
      <c r="DG712" s="34"/>
      <c r="DL712" s="5"/>
      <c r="DM712" s="5"/>
      <c r="DN712" s="3"/>
      <c r="DO712" s="34"/>
      <c r="DT712" s="5"/>
      <c r="DU712" s="5"/>
      <c r="DV712" s="3"/>
      <c r="DW712" s="34"/>
      <c r="EB712" s="5"/>
      <c r="EC712" s="5"/>
      <c r="ED712" s="3"/>
      <c r="EE712" s="34"/>
      <c r="EJ712" s="5"/>
      <c r="EK712" s="5"/>
      <c r="EL712" s="3"/>
      <c r="EM712" s="34"/>
      <c r="ER712" s="5"/>
      <c r="ES712" s="5"/>
      <c r="ET712" s="3"/>
      <c r="EU712" s="34"/>
      <c r="EZ712" s="5"/>
      <c r="FA712" s="5"/>
      <c r="FB712" s="3"/>
      <c r="FC712" s="34"/>
      <c r="FH712" s="5"/>
      <c r="FJ712" s="3"/>
      <c r="FK712" s="34"/>
      <c r="FP712" s="5"/>
      <c r="FQ712" s="5"/>
      <c r="FR712" s="3"/>
      <c r="FS712" s="34"/>
      <c r="FX712" s="5"/>
      <c r="FY712" s="5"/>
      <c r="FZ712" s="3"/>
      <c r="GA712" s="34"/>
      <c r="GF712" s="5"/>
      <c r="GG712" s="5"/>
      <c r="GH712" s="3"/>
      <c r="GI712" s="34"/>
      <c r="GN712" s="5"/>
      <c r="GO712" s="5"/>
      <c r="GP712" s="3"/>
      <c r="GQ712" s="34"/>
      <c r="GV712" s="5"/>
      <c r="GW712" s="5"/>
      <c r="GX712" s="3"/>
      <c r="GY712" s="34"/>
      <c r="HD712" s="5"/>
      <c r="HE712" s="5"/>
      <c r="HF712" s="3"/>
      <c r="HG712" s="34"/>
      <c r="HL712" s="5"/>
      <c r="HM712" s="5"/>
      <c r="HN712" s="3"/>
      <c r="HO712" s="34"/>
      <c r="HT712" s="5"/>
      <c r="HU712" s="5"/>
      <c r="HV712" s="3"/>
      <c r="HW712" s="34"/>
      <c r="IB712" s="5"/>
      <c r="IC712" s="5"/>
      <c r="ID712" s="3"/>
      <c r="IE712" s="34"/>
      <c r="IJ712" s="5"/>
    </row>
    <row r="713" spans="6:244" s="1" customFormat="1" ht="13.5">
      <c r="F713" s="3"/>
      <c r="G713" s="34"/>
      <c r="L713" s="5"/>
      <c r="M713" s="5"/>
      <c r="N713" s="3"/>
      <c r="O713" s="34"/>
      <c r="T713" s="5"/>
      <c r="U713" s="5"/>
      <c r="V713" s="3"/>
      <c r="W713" s="34"/>
      <c r="AB713" s="5"/>
      <c r="AC713" s="5"/>
      <c r="AD713" s="3"/>
      <c r="AE713" s="34"/>
      <c r="AJ713" s="5"/>
      <c r="AK713" s="5"/>
      <c r="AL713" s="3"/>
      <c r="AM713" s="34"/>
      <c r="AR713" s="5"/>
      <c r="AS713" s="5"/>
      <c r="AT713" s="3"/>
      <c r="AU713" s="34"/>
      <c r="AZ713" s="5"/>
      <c r="BA713" s="5"/>
      <c r="BB713" s="3"/>
      <c r="BC713" s="34"/>
      <c r="BH713" s="5"/>
      <c r="BI713" s="5"/>
      <c r="BJ713" s="3"/>
      <c r="BK713" s="34"/>
      <c r="BP713" s="5"/>
      <c r="BQ713" s="5"/>
      <c r="BR713" s="3"/>
      <c r="BS713" s="34"/>
      <c r="BX713" s="5"/>
      <c r="BY713" s="5"/>
      <c r="BZ713" s="3"/>
      <c r="CA713" s="34"/>
      <c r="CF713" s="5"/>
      <c r="CH713" s="3"/>
      <c r="CI713" s="34"/>
      <c r="CN713" s="5"/>
      <c r="CO713" s="5"/>
      <c r="CP713" s="3"/>
      <c r="CQ713" s="34"/>
      <c r="CV713" s="5"/>
      <c r="CW713" s="5"/>
      <c r="CX713" s="3"/>
      <c r="CY713" s="34"/>
      <c r="DD713" s="5"/>
      <c r="DE713" s="5"/>
      <c r="DF713" s="3"/>
      <c r="DG713" s="34"/>
      <c r="DL713" s="5"/>
      <c r="DM713" s="5"/>
      <c r="DN713" s="3"/>
      <c r="DO713" s="34"/>
      <c r="DT713" s="5"/>
      <c r="DU713" s="5"/>
      <c r="DV713" s="3"/>
      <c r="DW713" s="34"/>
      <c r="EB713" s="5"/>
      <c r="EC713" s="5"/>
      <c r="ED713" s="3"/>
      <c r="EE713" s="34"/>
      <c r="EJ713" s="5"/>
      <c r="EK713" s="5"/>
      <c r="EL713" s="3"/>
      <c r="EM713" s="34"/>
      <c r="ER713" s="5"/>
      <c r="ES713" s="5"/>
      <c r="ET713" s="3"/>
      <c r="EU713" s="34"/>
      <c r="EZ713" s="5"/>
      <c r="FA713" s="5"/>
      <c r="FB713" s="3"/>
      <c r="FC713" s="34"/>
      <c r="FH713" s="5"/>
      <c r="FJ713" s="3"/>
      <c r="FK713" s="34"/>
      <c r="FP713" s="5"/>
      <c r="FQ713" s="5"/>
      <c r="FR713" s="3"/>
      <c r="FS713" s="34"/>
      <c r="FX713" s="5"/>
      <c r="FY713" s="5"/>
      <c r="FZ713" s="3"/>
      <c r="GA713" s="34"/>
      <c r="GF713" s="5"/>
      <c r="GG713" s="5"/>
      <c r="GH713" s="3"/>
      <c r="GI713" s="34"/>
      <c r="GN713" s="5"/>
      <c r="GO713" s="5"/>
      <c r="GP713" s="3"/>
      <c r="GQ713" s="34"/>
      <c r="GV713" s="5"/>
      <c r="GW713" s="5"/>
      <c r="GX713" s="3"/>
      <c r="GY713" s="34"/>
      <c r="HD713" s="5"/>
      <c r="HE713" s="5"/>
      <c r="HF713" s="3"/>
      <c r="HG713" s="34"/>
      <c r="HL713" s="5"/>
      <c r="HM713" s="5"/>
      <c r="HN713" s="3"/>
      <c r="HO713" s="34"/>
      <c r="HT713" s="5"/>
      <c r="HU713" s="5"/>
      <c r="HV713" s="3"/>
      <c r="HW713" s="34"/>
      <c r="IB713" s="5"/>
      <c r="IC713" s="5"/>
      <c r="ID713" s="3"/>
      <c r="IE713" s="34"/>
      <c r="IJ713" s="5"/>
    </row>
    <row r="714" spans="6:244" s="1" customFormat="1" ht="13.5">
      <c r="F714" s="3"/>
      <c r="G714" s="34"/>
      <c r="L714" s="5"/>
      <c r="M714" s="5"/>
      <c r="N714" s="3"/>
      <c r="O714" s="34"/>
      <c r="T714" s="5"/>
      <c r="U714" s="5"/>
      <c r="V714" s="3"/>
      <c r="W714" s="34"/>
      <c r="AB714" s="5"/>
      <c r="AC714" s="5"/>
      <c r="AD714" s="3"/>
      <c r="AE714" s="34"/>
      <c r="AJ714" s="5"/>
      <c r="AK714" s="5"/>
      <c r="AL714" s="3"/>
      <c r="AM714" s="34"/>
      <c r="AR714" s="5"/>
      <c r="AS714" s="5"/>
      <c r="AT714" s="3"/>
      <c r="AU714" s="34"/>
      <c r="AZ714" s="5"/>
      <c r="BA714" s="5"/>
      <c r="BB714" s="3"/>
      <c r="BC714" s="34"/>
      <c r="BH714" s="5"/>
      <c r="BI714" s="5"/>
      <c r="BJ714" s="3"/>
      <c r="BK714" s="34"/>
      <c r="BP714" s="5"/>
      <c r="BQ714" s="5"/>
      <c r="BR714" s="3"/>
      <c r="BS714" s="34"/>
      <c r="BX714" s="5"/>
      <c r="BY714" s="5"/>
      <c r="BZ714" s="3"/>
      <c r="CA714" s="34"/>
      <c r="CF714" s="5"/>
      <c r="CH714" s="3"/>
      <c r="CI714" s="34"/>
      <c r="CN714" s="5"/>
      <c r="CO714" s="5"/>
      <c r="CP714" s="3"/>
      <c r="CQ714" s="34"/>
      <c r="CV714" s="5"/>
      <c r="CW714" s="5"/>
      <c r="CX714" s="3"/>
      <c r="CY714" s="34"/>
      <c r="DD714" s="5"/>
      <c r="DE714" s="5"/>
      <c r="DF714" s="3"/>
      <c r="DG714" s="34"/>
      <c r="DL714" s="5"/>
      <c r="DM714" s="5"/>
      <c r="DN714" s="3"/>
      <c r="DO714" s="34"/>
      <c r="DT714" s="5"/>
      <c r="DU714" s="5"/>
      <c r="DV714" s="3"/>
      <c r="DW714" s="34"/>
      <c r="EB714" s="5"/>
      <c r="EC714" s="5"/>
      <c r="ED714" s="3"/>
      <c r="EE714" s="34"/>
      <c r="EJ714" s="5"/>
      <c r="EK714" s="5"/>
      <c r="EL714" s="3"/>
      <c r="EM714" s="34"/>
      <c r="ER714" s="5"/>
      <c r="ES714" s="5"/>
      <c r="ET714" s="3"/>
      <c r="EU714" s="34"/>
      <c r="EZ714" s="5"/>
      <c r="FA714" s="5"/>
      <c r="FB714" s="3"/>
      <c r="FC714" s="34"/>
      <c r="FH714" s="5"/>
      <c r="FJ714" s="3"/>
      <c r="FK714" s="34"/>
      <c r="FP714" s="5"/>
      <c r="FQ714" s="5"/>
      <c r="FR714" s="3"/>
      <c r="FS714" s="34"/>
      <c r="FX714" s="5"/>
      <c r="FY714" s="5"/>
      <c r="FZ714" s="3"/>
      <c r="GA714" s="34"/>
      <c r="GF714" s="5"/>
      <c r="GG714" s="5"/>
      <c r="GH714" s="3"/>
      <c r="GI714" s="34"/>
      <c r="GN714" s="5"/>
      <c r="GO714" s="5"/>
      <c r="GP714" s="3"/>
      <c r="GQ714" s="34"/>
      <c r="GV714" s="5"/>
      <c r="GW714" s="5"/>
      <c r="GX714" s="3"/>
      <c r="GY714" s="34"/>
      <c r="HD714" s="5"/>
      <c r="HE714" s="5"/>
      <c r="HF714" s="3"/>
      <c r="HG714" s="34"/>
      <c r="HL714" s="5"/>
      <c r="HM714" s="5"/>
      <c r="HN714" s="3"/>
      <c r="HO714" s="34"/>
      <c r="HT714" s="5"/>
      <c r="HU714" s="5"/>
      <c r="HV714" s="3"/>
      <c r="HW714" s="34"/>
      <c r="IB714" s="5"/>
      <c r="IC714" s="5"/>
      <c r="ID714" s="3"/>
      <c r="IE714" s="34"/>
      <c r="IJ714" s="5"/>
    </row>
    <row r="715" spans="6:244" s="1" customFormat="1" ht="13.5">
      <c r="F715" s="3"/>
      <c r="G715" s="34"/>
      <c r="L715" s="5"/>
      <c r="M715" s="5"/>
      <c r="N715" s="3"/>
      <c r="O715" s="34"/>
      <c r="T715" s="5"/>
      <c r="U715" s="5"/>
      <c r="V715" s="3"/>
      <c r="W715" s="34"/>
      <c r="AB715" s="5"/>
      <c r="AC715" s="5"/>
      <c r="AD715" s="3"/>
      <c r="AE715" s="34"/>
      <c r="AJ715" s="5"/>
      <c r="AK715" s="5"/>
      <c r="AL715" s="3"/>
      <c r="AM715" s="34"/>
      <c r="AR715" s="5"/>
      <c r="AS715" s="5"/>
      <c r="AT715" s="3"/>
      <c r="AU715" s="34"/>
      <c r="AZ715" s="5"/>
      <c r="BA715" s="5"/>
      <c r="BB715" s="3"/>
      <c r="BC715" s="34"/>
      <c r="BH715" s="5"/>
      <c r="BI715" s="5"/>
      <c r="BJ715" s="3"/>
      <c r="BK715" s="34"/>
      <c r="BP715" s="5"/>
      <c r="BQ715" s="5"/>
      <c r="BR715" s="3"/>
      <c r="BS715" s="34"/>
      <c r="BX715" s="5"/>
      <c r="BY715" s="5"/>
      <c r="BZ715" s="3"/>
      <c r="CA715" s="34"/>
      <c r="CF715" s="5"/>
      <c r="CH715" s="3"/>
      <c r="CI715" s="34"/>
      <c r="CN715" s="5"/>
      <c r="CO715" s="5"/>
      <c r="CP715" s="3"/>
      <c r="CQ715" s="34"/>
      <c r="CV715" s="5"/>
      <c r="CW715" s="5"/>
      <c r="CX715" s="3"/>
      <c r="CY715" s="34"/>
      <c r="DD715" s="5"/>
      <c r="DE715" s="5"/>
      <c r="DF715" s="3"/>
      <c r="DG715" s="34"/>
      <c r="DL715" s="5"/>
      <c r="DM715" s="5"/>
      <c r="DN715" s="3"/>
      <c r="DO715" s="34"/>
      <c r="DT715" s="5"/>
      <c r="DU715" s="5"/>
      <c r="DV715" s="3"/>
      <c r="DW715" s="34"/>
      <c r="EB715" s="5"/>
      <c r="EC715" s="5"/>
      <c r="ED715" s="3"/>
      <c r="EE715" s="34"/>
      <c r="EJ715" s="5"/>
      <c r="EK715" s="5"/>
      <c r="EL715" s="3"/>
      <c r="EM715" s="34"/>
      <c r="ER715" s="5"/>
      <c r="ES715" s="5"/>
      <c r="ET715" s="3"/>
      <c r="EU715" s="34"/>
      <c r="EZ715" s="5"/>
      <c r="FA715" s="5"/>
      <c r="FB715" s="3"/>
      <c r="FC715" s="34"/>
      <c r="FH715" s="5"/>
      <c r="FJ715" s="3"/>
      <c r="FK715" s="34"/>
      <c r="FP715" s="5"/>
      <c r="FQ715" s="5"/>
      <c r="FR715" s="3"/>
      <c r="FS715" s="34"/>
      <c r="FX715" s="5"/>
      <c r="FY715" s="5"/>
      <c r="FZ715" s="3"/>
      <c r="GA715" s="34"/>
      <c r="GF715" s="5"/>
      <c r="GG715" s="5"/>
      <c r="GH715" s="3"/>
      <c r="GI715" s="34"/>
      <c r="GN715" s="5"/>
      <c r="GO715" s="5"/>
      <c r="GP715" s="3"/>
      <c r="GQ715" s="34"/>
      <c r="GV715" s="5"/>
      <c r="GW715" s="5"/>
      <c r="GX715" s="3"/>
      <c r="GY715" s="34"/>
      <c r="HD715" s="5"/>
      <c r="HE715" s="5"/>
      <c r="HF715" s="3"/>
      <c r="HG715" s="34"/>
      <c r="HL715" s="5"/>
      <c r="HM715" s="5"/>
      <c r="HN715" s="3"/>
      <c r="HO715" s="34"/>
      <c r="HT715" s="5"/>
      <c r="HU715" s="5"/>
      <c r="HV715" s="3"/>
      <c r="HW715" s="34"/>
      <c r="IB715" s="5"/>
      <c r="IC715" s="5"/>
      <c r="ID715" s="3"/>
      <c r="IE715" s="34"/>
      <c r="IJ715" s="5"/>
    </row>
    <row r="716" spans="6:244" s="1" customFormat="1" ht="13.5">
      <c r="F716" s="3"/>
      <c r="G716" s="34"/>
      <c r="L716" s="5"/>
      <c r="M716" s="5"/>
      <c r="N716" s="3"/>
      <c r="O716" s="34"/>
      <c r="T716" s="5"/>
      <c r="U716" s="5"/>
      <c r="V716" s="3"/>
      <c r="W716" s="34"/>
      <c r="AB716" s="5"/>
      <c r="AC716" s="5"/>
      <c r="AD716" s="3"/>
      <c r="AE716" s="34"/>
      <c r="AJ716" s="5"/>
      <c r="AK716" s="5"/>
      <c r="AL716" s="3"/>
      <c r="AM716" s="34"/>
      <c r="AR716" s="5"/>
      <c r="AS716" s="5"/>
      <c r="AT716" s="3"/>
      <c r="AU716" s="34"/>
      <c r="AZ716" s="5"/>
      <c r="BA716" s="5"/>
      <c r="BB716" s="3"/>
      <c r="BC716" s="34"/>
      <c r="BH716" s="5"/>
      <c r="BI716" s="5"/>
      <c r="BJ716" s="3"/>
      <c r="BK716" s="34"/>
      <c r="BP716" s="5"/>
      <c r="BQ716" s="5"/>
      <c r="BR716" s="3"/>
      <c r="BS716" s="34"/>
      <c r="BX716" s="5"/>
      <c r="BY716" s="5"/>
      <c r="BZ716" s="3"/>
      <c r="CA716" s="34"/>
      <c r="CF716" s="5"/>
      <c r="CH716" s="3"/>
      <c r="CI716" s="34"/>
      <c r="CN716" s="5"/>
      <c r="CO716" s="5"/>
      <c r="CP716" s="3"/>
      <c r="CQ716" s="34"/>
      <c r="CV716" s="5"/>
      <c r="CW716" s="5"/>
      <c r="CX716" s="3"/>
      <c r="CY716" s="34"/>
      <c r="DD716" s="5"/>
      <c r="DE716" s="5"/>
      <c r="DF716" s="3"/>
      <c r="DG716" s="34"/>
      <c r="DL716" s="5"/>
      <c r="DM716" s="5"/>
      <c r="DN716" s="3"/>
      <c r="DO716" s="34"/>
      <c r="DT716" s="5"/>
      <c r="DU716" s="5"/>
      <c r="DV716" s="3"/>
      <c r="DW716" s="34"/>
      <c r="EB716" s="5"/>
      <c r="EC716" s="5"/>
      <c r="ED716" s="3"/>
      <c r="EE716" s="34"/>
      <c r="EJ716" s="5"/>
      <c r="EK716" s="5"/>
      <c r="EL716" s="3"/>
      <c r="EM716" s="34"/>
      <c r="ER716" s="5"/>
      <c r="ES716" s="5"/>
      <c r="ET716" s="3"/>
      <c r="EU716" s="34"/>
      <c r="EZ716" s="5"/>
      <c r="FA716" s="5"/>
      <c r="FB716" s="3"/>
      <c r="FC716" s="34"/>
      <c r="FH716" s="5"/>
      <c r="FJ716" s="3"/>
      <c r="FK716" s="34"/>
      <c r="FP716" s="5"/>
      <c r="FQ716" s="5"/>
      <c r="FR716" s="3"/>
      <c r="FS716" s="34"/>
      <c r="FX716" s="5"/>
      <c r="FY716" s="5"/>
      <c r="FZ716" s="3"/>
      <c r="GA716" s="34"/>
      <c r="GF716" s="5"/>
      <c r="GG716" s="5"/>
      <c r="GH716" s="3"/>
      <c r="GI716" s="34"/>
      <c r="GN716" s="5"/>
      <c r="GO716" s="5"/>
      <c r="GP716" s="3"/>
      <c r="GQ716" s="34"/>
      <c r="GV716" s="5"/>
      <c r="GW716" s="5"/>
      <c r="GX716" s="3"/>
      <c r="GY716" s="34"/>
      <c r="HD716" s="5"/>
      <c r="HE716" s="5"/>
      <c r="HF716" s="3"/>
      <c r="HG716" s="34"/>
      <c r="HL716" s="5"/>
      <c r="HM716" s="5"/>
      <c r="HN716" s="3"/>
      <c r="HO716" s="34"/>
      <c r="HT716" s="5"/>
      <c r="HU716" s="5"/>
      <c r="HV716" s="3"/>
      <c r="HW716" s="34"/>
      <c r="IB716" s="5"/>
      <c r="IC716" s="5"/>
      <c r="ID716" s="3"/>
      <c r="IE716" s="34"/>
      <c r="IJ716" s="5"/>
    </row>
    <row r="717" spans="6:244" s="1" customFormat="1" ht="13.5">
      <c r="F717" s="3"/>
      <c r="G717" s="34"/>
      <c r="L717" s="5"/>
      <c r="M717" s="5"/>
      <c r="N717" s="3"/>
      <c r="O717" s="34"/>
      <c r="T717" s="5"/>
      <c r="U717" s="5"/>
      <c r="V717" s="3"/>
      <c r="W717" s="34"/>
      <c r="AB717" s="5"/>
      <c r="AC717" s="5"/>
      <c r="AD717" s="3"/>
      <c r="AE717" s="34"/>
      <c r="AJ717" s="5"/>
      <c r="AK717" s="5"/>
      <c r="AL717" s="3"/>
      <c r="AM717" s="34"/>
      <c r="AR717" s="5"/>
      <c r="AS717" s="5"/>
      <c r="AT717" s="3"/>
      <c r="AU717" s="34"/>
      <c r="AZ717" s="5"/>
      <c r="BA717" s="5"/>
      <c r="BB717" s="3"/>
      <c r="BC717" s="34"/>
      <c r="BH717" s="5"/>
      <c r="BI717" s="5"/>
      <c r="BJ717" s="3"/>
      <c r="BK717" s="34"/>
      <c r="BP717" s="5"/>
      <c r="BQ717" s="5"/>
      <c r="BR717" s="3"/>
      <c r="BS717" s="34"/>
      <c r="BX717" s="5"/>
      <c r="BY717" s="5"/>
      <c r="BZ717" s="3"/>
      <c r="CA717" s="34"/>
      <c r="CF717" s="5"/>
      <c r="CH717" s="3"/>
      <c r="CI717" s="34"/>
      <c r="CN717" s="5"/>
      <c r="CO717" s="5"/>
      <c r="CP717" s="3"/>
      <c r="CQ717" s="34"/>
      <c r="CV717" s="5"/>
      <c r="CW717" s="5"/>
      <c r="CX717" s="3"/>
      <c r="CY717" s="34"/>
      <c r="DD717" s="5"/>
      <c r="DE717" s="5"/>
      <c r="DF717" s="3"/>
      <c r="DG717" s="34"/>
      <c r="DL717" s="5"/>
      <c r="DM717" s="5"/>
      <c r="DN717" s="3"/>
      <c r="DO717" s="34"/>
      <c r="DT717" s="5"/>
      <c r="DU717" s="5"/>
      <c r="DV717" s="3"/>
      <c r="DW717" s="34"/>
      <c r="EB717" s="5"/>
      <c r="EC717" s="5"/>
      <c r="ED717" s="3"/>
      <c r="EE717" s="34"/>
      <c r="EJ717" s="5"/>
      <c r="EK717" s="5"/>
      <c r="EL717" s="3"/>
      <c r="EM717" s="34"/>
      <c r="ER717" s="5"/>
      <c r="ES717" s="5"/>
      <c r="ET717" s="3"/>
      <c r="EU717" s="34"/>
      <c r="EZ717" s="5"/>
      <c r="FA717" s="5"/>
      <c r="FB717" s="3"/>
      <c r="FC717" s="34"/>
      <c r="FH717" s="5"/>
      <c r="FJ717" s="3"/>
      <c r="FK717" s="34"/>
      <c r="FP717" s="5"/>
      <c r="FQ717" s="5"/>
      <c r="FR717" s="3"/>
      <c r="FS717" s="34"/>
      <c r="FX717" s="5"/>
      <c r="FY717" s="5"/>
      <c r="FZ717" s="3"/>
      <c r="GA717" s="34"/>
      <c r="GF717" s="5"/>
      <c r="GG717" s="5"/>
      <c r="GH717" s="3"/>
      <c r="GI717" s="34"/>
      <c r="GN717" s="5"/>
      <c r="GO717" s="5"/>
      <c r="GP717" s="3"/>
      <c r="GQ717" s="34"/>
      <c r="GV717" s="5"/>
      <c r="GW717" s="5"/>
      <c r="GX717" s="3"/>
      <c r="GY717" s="34"/>
      <c r="HD717" s="5"/>
      <c r="HE717" s="5"/>
      <c r="HF717" s="3"/>
      <c r="HG717" s="34"/>
      <c r="HL717" s="5"/>
      <c r="HM717" s="5"/>
      <c r="HN717" s="3"/>
      <c r="HO717" s="34"/>
      <c r="HT717" s="5"/>
      <c r="HU717" s="5"/>
      <c r="HV717" s="3"/>
      <c r="HW717" s="34"/>
      <c r="IB717" s="5"/>
      <c r="IC717" s="5"/>
      <c r="ID717" s="3"/>
      <c r="IE717" s="34"/>
      <c r="IJ717" s="5"/>
    </row>
    <row r="718" spans="6:244" s="1" customFormat="1" ht="13.5">
      <c r="F718" s="3"/>
      <c r="G718" s="34"/>
      <c r="L718" s="5"/>
      <c r="M718" s="5"/>
      <c r="N718" s="3"/>
      <c r="O718" s="34"/>
      <c r="T718" s="5"/>
      <c r="U718" s="5"/>
      <c r="V718" s="3"/>
      <c r="W718" s="34"/>
      <c r="AB718" s="5"/>
      <c r="AC718" s="5"/>
      <c r="AD718" s="3"/>
      <c r="AE718" s="34"/>
      <c r="AJ718" s="5"/>
      <c r="AK718" s="5"/>
      <c r="AL718" s="3"/>
      <c r="AM718" s="34"/>
      <c r="AR718" s="5"/>
      <c r="AS718" s="5"/>
      <c r="AT718" s="3"/>
      <c r="AU718" s="34"/>
      <c r="AZ718" s="5"/>
      <c r="BA718" s="5"/>
      <c r="BB718" s="3"/>
      <c r="BC718" s="34"/>
      <c r="BH718" s="5"/>
      <c r="BI718" s="5"/>
      <c r="BJ718" s="3"/>
      <c r="BK718" s="34"/>
      <c r="BP718" s="5"/>
      <c r="BQ718" s="5"/>
      <c r="BR718" s="3"/>
      <c r="BS718" s="34"/>
      <c r="BX718" s="5"/>
      <c r="BY718" s="5"/>
      <c r="BZ718" s="3"/>
      <c r="CA718" s="34"/>
      <c r="CF718" s="5"/>
      <c r="CH718" s="3"/>
      <c r="CI718" s="34"/>
      <c r="CN718" s="5"/>
      <c r="CO718" s="5"/>
      <c r="CP718" s="3"/>
      <c r="CQ718" s="34"/>
      <c r="CV718" s="5"/>
      <c r="CW718" s="5"/>
      <c r="CX718" s="3"/>
      <c r="CY718" s="34"/>
      <c r="DD718" s="5"/>
      <c r="DE718" s="5"/>
      <c r="DF718" s="3"/>
      <c r="DG718" s="34"/>
      <c r="DL718" s="5"/>
      <c r="DM718" s="5"/>
      <c r="DN718" s="3"/>
      <c r="DO718" s="34"/>
      <c r="DT718" s="5"/>
      <c r="DU718" s="5"/>
      <c r="DV718" s="3"/>
      <c r="DW718" s="34"/>
      <c r="EB718" s="5"/>
      <c r="EC718" s="5"/>
      <c r="ED718" s="3"/>
      <c r="EE718" s="34"/>
      <c r="EJ718" s="5"/>
      <c r="EK718" s="5"/>
      <c r="EL718" s="3"/>
      <c r="EM718" s="34"/>
      <c r="ER718" s="5"/>
      <c r="ES718" s="5"/>
      <c r="ET718" s="3"/>
      <c r="EU718" s="34"/>
      <c r="EZ718" s="5"/>
      <c r="FA718" s="5"/>
      <c r="FB718" s="3"/>
      <c r="FC718" s="34"/>
      <c r="FH718" s="5"/>
      <c r="FJ718" s="3"/>
      <c r="FK718" s="34"/>
      <c r="FP718" s="5"/>
      <c r="FQ718" s="5"/>
      <c r="FR718" s="3"/>
      <c r="FS718" s="34"/>
      <c r="FX718" s="5"/>
      <c r="FY718" s="5"/>
      <c r="FZ718" s="3"/>
      <c r="GA718" s="34"/>
      <c r="GF718" s="5"/>
      <c r="GG718" s="5"/>
      <c r="GH718" s="3"/>
      <c r="GI718" s="34"/>
      <c r="GN718" s="5"/>
      <c r="GO718" s="5"/>
      <c r="GP718" s="3"/>
      <c r="GQ718" s="34"/>
      <c r="GV718" s="5"/>
      <c r="GW718" s="5"/>
      <c r="GX718" s="3"/>
      <c r="GY718" s="34"/>
      <c r="HD718" s="5"/>
      <c r="HE718" s="5"/>
      <c r="HF718" s="3"/>
      <c r="HG718" s="34"/>
      <c r="HL718" s="5"/>
      <c r="HM718" s="5"/>
      <c r="HN718" s="3"/>
      <c r="HO718" s="34"/>
      <c r="HT718" s="5"/>
      <c r="HU718" s="5"/>
      <c r="HV718" s="3"/>
      <c r="HW718" s="34"/>
      <c r="IB718" s="5"/>
      <c r="IC718" s="5"/>
      <c r="ID718" s="3"/>
      <c r="IE718" s="34"/>
      <c r="IJ718" s="5"/>
    </row>
    <row r="719" spans="6:244" s="1" customFormat="1" ht="13.5">
      <c r="F719" s="3"/>
      <c r="G719" s="34"/>
      <c r="L719" s="5"/>
      <c r="M719" s="5"/>
      <c r="N719" s="3"/>
      <c r="O719" s="34"/>
      <c r="T719" s="5"/>
      <c r="U719" s="5"/>
      <c r="V719" s="3"/>
      <c r="W719" s="34"/>
      <c r="AB719" s="5"/>
      <c r="AC719" s="5"/>
      <c r="AD719" s="3"/>
      <c r="AE719" s="34"/>
      <c r="AJ719" s="5"/>
      <c r="AK719" s="5"/>
      <c r="AL719" s="3"/>
      <c r="AM719" s="34"/>
      <c r="AR719" s="5"/>
      <c r="AS719" s="5"/>
      <c r="AT719" s="3"/>
      <c r="AU719" s="34"/>
      <c r="AZ719" s="5"/>
      <c r="BA719" s="5"/>
      <c r="BB719" s="3"/>
      <c r="BC719" s="34"/>
      <c r="BH719" s="5"/>
      <c r="BI719" s="5"/>
      <c r="BJ719" s="3"/>
      <c r="BK719" s="34"/>
      <c r="BP719" s="5"/>
      <c r="BQ719" s="5"/>
      <c r="BR719" s="3"/>
      <c r="BS719" s="34"/>
      <c r="BX719" s="5"/>
      <c r="BY719" s="5"/>
      <c r="BZ719" s="3"/>
      <c r="CA719" s="34"/>
      <c r="CF719" s="5"/>
      <c r="CH719" s="3"/>
      <c r="CI719" s="34"/>
      <c r="CN719" s="5"/>
      <c r="CO719" s="5"/>
      <c r="CP719" s="3"/>
      <c r="CQ719" s="34"/>
      <c r="CV719" s="5"/>
      <c r="CW719" s="5"/>
      <c r="CX719" s="3"/>
      <c r="CY719" s="34"/>
      <c r="DD719" s="5"/>
      <c r="DE719" s="5"/>
      <c r="DF719" s="3"/>
      <c r="DG719" s="34"/>
      <c r="DL719" s="5"/>
      <c r="DM719" s="5"/>
      <c r="DN719" s="3"/>
      <c r="DO719" s="34"/>
      <c r="DT719" s="5"/>
      <c r="DU719" s="5"/>
      <c r="DV719" s="3"/>
      <c r="DW719" s="34"/>
      <c r="EB719" s="5"/>
      <c r="EC719" s="5"/>
      <c r="ED719" s="3"/>
      <c r="EE719" s="34"/>
      <c r="EJ719" s="5"/>
      <c r="EK719" s="5"/>
      <c r="EL719" s="3"/>
      <c r="EM719" s="34"/>
      <c r="ER719" s="5"/>
      <c r="ES719" s="5"/>
      <c r="ET719" s="3"/>
      <c r="EU719" s="34"/>
      <c r="EZ719" s="5"/>
      <c r="FA719" s="5"/>
      <c r="FB719" s="3"/>
      <c r="FC719" s="34"/>
      <c r="FH719" s="5"/>
      <c r="FJ719" s="3"/>
      <c r="FK719" s="34"/>
      <c r="FP719" s="5"/>
      <c r="FQ719" s="5"/>
      <c r="FR719" s="3"/>
      <c r="FS719" s="34"/>
      <c r="FX719" s="5"/>
      <c r="FY719" s="5"/>
      <c r="FZ719" s="3"/>
      <c r="GA719" s="34"/>
      <c r="GF719" s="5"/>
      <c r="GG719" s="5"/>
      <c r="GH719" s="3"/>
      <c r="GI719" s="34"/>
      <c r="GN719" s="5"/>
      <c r="GO719" s="5"/>
      <c r="GP719" s="3"/>
      <c r="GQ719" s="34"/>
      <c r="GV719" s="5"/>
      <c r="GW719" s="5"/>
      <c r="GX719" s="3"/>
      <c r="GY719" s="34"/>
      <c r="HD719" s="5"/>
      <c r="HE719" s="5"/>
      <c r="HF719" s="3"/>
      <c r="HG719" s="34"/>
      <c r="HL719" s="5"/>
      <c r="HM719" s="5"/>
      <c r="HN719" s="3"/>
      <c r="HO719" s="34"/>
      <c r="HT719" s="5"/>
      <c r="HU719" s="5"/>
      <c r="HV719" s="3"/>
      <c r="HW719" s="34"/>
      <c r="IB719" s="5"/>
      <c r="IC719" s="5"/>
      <c r="ID719" s="3"/>
      <c r="IE719" s="34"/>
      <c r="IJ719" s="5"/>
    </row>
    <row r="720" spans="6:244" s="1" customFormat="1" ht="13.5">
      <c r="F720" s="3"/>
      <c r="G720" s="34"/>
      <c r="L720" s="5"/>
      <c r="M720" s="5"/>
      <c r="N720" s="3"/>
      <c r="O720" s="34"/>
      <c r="T720" s="5"/>
      <c r="U720" s="5"/>
      <c r="V720" s="3"/>
      <c r="W720" s="34"/>
      <c r="AB720" s="5"/>
      <c r="AC720" s="5"/>
      <c r="AD720" s="3"/>
      <c r="AE720" s="34"/>
      <c r="AJ720" s="5"/>
      <c r="AK720" s="5"/>
      <c r="AL720" s="3"/>
      <c r="AM720" s="34"/>
      <c r="AR720" s="5"/>
      <c r="AS720" s="5"/>
      <c r="AT720" s="3"/>
      <c r="AU720" s="34"/>
      <c r="AZ720" s="5"/>
      <c r="BA720" s="5"/>
      <c r="BB720" s="3"/>
      <c r="BC720" s="34"/>
      <c r="BH720" s="5"/>
      <c r="BI720" s="5"/>
      <c r="BJ720" s="3"/>
      <c r="BK720" s="34"/>
      <c r="BP720" s="5"/>
      <c r="BQ720" s="5"/>
      <c r="BR720" s="3"/>
      <c r="BS720" s="34"/>
      <c r="BX720" s="5"/>
      <c r="BY720" s="5"/>
      <c r="BZ720" s="3"/>
      <c r="CA720" s="34"/>
      <c r="CF720" s="5"/>
      <c r="CH720" s="3"/>
      <c r="CI720" s="34"/>
      <c r="CN720" s="5"/>
      <c r="CO720" s="5"/>
      <c r="CP720" s="3"/>
      <c r="CQ720" s="34"/>
      <c r="CV720" s="5"/>
      <c r="CW720" s="5"/>
      <c r="CX720" s="3"/>
      <c r="CY720" s="34"/>
      <c r="DD720" s="5"/>
      <c r="DE720" s="5"/>
      <c r="DF720" s="3"/>
      <c r="DG720" s="34"/>
      <c r="DL720" s="5"/>
      <c r="DM720" s="5"/>
      <c r="DN720" s="3"/>
      <c r="DO720" s="34"/>
      <c r="DT720" s="5"/>
      <c r="DU720" s="5"/>
      <c r="DV720" s="3"/>
      <c r="DW720" s="34"/>
      <c r="EB720" s="5"/>
      <c r="EC720" s="5"/>
      <c r="ED720" s="3"/>
      <c r="EE720" s="34"/>
      <c r="EJ720" s="5"/>
      <c r="EK720" s="5"/>
      <c r="EL720" s="3"/>
      <c r="EM720" s="34"/>
      <c r="ER720" s="5"/>
      <c r="ES720" s="5"/>
      <c r="ET720" s="3"/>
      <c r="EU720" s="34"/>
      <c r="EZ720" s="5"/>
      <c r="FA720" s="5"/>
      <c r="FB720" s="3"/>
      <c r="FC720" s="34"/>
      <c r="FH720" s="5"/>
      <c r="FJ720" s="3"/>
      <c r="FK720" s="34"/>
      <c r="FP720" s="5"/>
      <c r="FQ720" s="5"/>
      <c r="FR720" s="3"/>
      <c r="FS720" s="34"/>
      <c r="FX720" s="5"/>
      <c r="FY720" s="5"/>
      <c r="FZ720" s="3"/>
      <c r="GA720" s="34"/>
      <c r="GF720" s="5"/>
      <c r="GG720" s="5"/>
      <c r="GH720" s="3"/>
      <c r="GI720" s="34"/>
      <c r="GN720" s="5"/>
      <c r="GO720" s="5"/>
      <c r="GP720" s="3"/>
      <c r="GQ720" s="34"/>
      <c r="GV720" s="5"/>
      <c r="GW720" s="5"/>
      <c r="GX720" s="3"/>
      <c r="GY720" s="34"/>
      <c r="HD720" s="5"/>
      <c r="HE720" s="5"/>
      <c r="HF720" s="3"/>
      <c r="HG720" s="34"/>
      <c r="HL720" s="5"/>
      <c r="HM720" s="5"/>
      <c r="HN720" s="3"/>
      <c r="HO720" s="34"/>
      <c r="HT720" s="5"/>
      <c r="HU720" s="5"/>
      <c r="HV720" s="3"/>
      <c r="HW720" s="34"/>
      <c r="IB720" s="5"/>
      <c r="IC720" s="5"/>
      <c r="ID720" s="3"/>
      <c r="IE720" s="34"/>
      <c r="IJ720" s="5"/>
    </row>
    <row r="721" spans="6:244" s="1" customFormat="1" ht="13.5">
      <c r="F721" s="3"/>
      <c r="G721" s="34"/>
      <c r="L721" s="5"/>
      <c r="M721" s="5"/>
      <c r="N721" s="3"/>
      <c r="O721" s="34"/>
      <c r="T721" s="5"/>
      <c r="U721" s="5"/>
      <c r="V721" s="3"/>
      <c r="W721" s="34"/>
      <c r="AB721" s="5"/>
      <c r="AC721" s="5"/>
      <c r="AD721" s="3"/>
      <c r="AE721" s="34"/>
      <c r="AJ721" s="5"/>
      <c r="AK721" s="5"/>
      <c r="AL721" s="3"/>
      <c r="AM721" s="34"/>
      <c r="AR721" s="5"/>
      <c r="AS721" s="5"/>
      <c r="AT721" s="3"/>
      <c r="AU721" s="34"/>
      <c r="AZ721" s="5"/>
      <c r="BA721" s="5"/>
      <c r="BB721" s="3"/>
      <c r="BC721" s="34"/>
      <c r="BH721" s="5"/>
      <c r="BI721" s="5"/>
      <c r="BJ721" s="3"/>
      <c r="BK721" s="34"/>
      <c r="BP721" s="5"/>
      <c r="BQ721" s="5"/>
      <c r="BR721" s="3"/>
      <c r="BS721" s="34"/>
      <c r="BX721" s="5"/>
      <c r="BY721" s="5"/>
      <c r="BZ721" s="3"/>
      <c r="CA721" s="34"/>
      <c r="CF721" s="5"/>
      <c r="CH721" s="3"/>
      <c r="CI721" s="34"/>
      <c r="CN721" s="5"/>
      <c r="CO721" s="5"/>
      <c r="CP721" s="3"/>
      <c r="CQ721" s="34"/>
      <c r="CV721" s="5"/>
      <c r="CW721" s="5"/>
      <c r="CX721" s="3"/>
      <c r="CY721" s="34"/>
      <c r="DD721" s="5"/>
      <c r="DE721" s="5"/>
      <c r="DF721" s="3"/>
      <c r="DG721" s="34"/>
      <c r="DL721" s="5"/>
      <c r="DM721" s="5"/>
      <c r="DN721" s="3"/>
      <c r="DO721" s="34"/>
      <c r="DT721" s="5"/>
      <c r="DU721" s="5"/>
      <c r="DV721" s="3"/>
      <c r="DW721" s="34"/>
      <c r="EB721" s="5"/>
      <c r="EC721" s="5"/>
      <c r="ED721" s="3"/>
      <c r="EE721" s="34"/>
      <c r="EJ721" s="5"/>
      <c r="EK721" s="5"/>
      <c r="EL721" s="3"/>
      <c r="EM721" s="34"/>
      <c r="ER721" s="5"/>
      <c r="ES721" s="5"/>
      <c r="ET721" s="3"/>
      <c r="EU721" s="34"/>
      <c r="EZ721" s="5"/>
      <c r="FA721" s="5"/>
      <c r="FB721" s="3"/>
      <c r="FC721" s="34"/>
      <c r="FH721" s="5"/>
      <c r="FJ721" s="3"/>
      <c r="FK721" s="34"/>
      <c r="FP721" s="5"/>
      <c r="FQ721" s="5"/>
      <c r="FR721" s="3"/>
      <c r="FS721" s="34"/>
      <c r="FX721" s="5"/>
      <c r="FY721" s="5"/>
      <c r="FZ721" s="3"/>
      <c r="GA721" s="34"/>
      <c r="GF721" s="5"/>
      <c r="GG721" s="5"/>
      <c r="GH721" s="3"/>
      <c r="GI721" s="34"/>
      <c r="GN721" s="5"/>
      <c r="GO721" s="5"/>
      <c r="GP721" s="3"/>
      <c r="GQ721" s="34"/>
      <c r="GV721" s="5"/>
      <c r="GW721" s="5"/>
      <c r="GX721" s="3"/>
      <c r="GY721" s="34"/>
      <c r="HD721" s="5"/>
      <c r="HE721" s="5"/>
      <c r="HF721" s="3"/>
      <c r="HG721" s="34"/>
      <c r="HL721" s="5"/>
      <c r="HM721" s="5"/>
      <c r="HN721" s="3"/>
      <c r="HO721" s="34"/>
      <c r="HT721" s="5"/>
      <c r="HU721" s="5"/>
      <c r="HV721" s="3"/>
      <c r="HW721" s="34"/>
      <c r="IB721" s="5"/>
      <c r="IC721" s="5"/>
      <c r="ID721" s="3"/>
      <c r="IE721" s="34"/>
      <c r="IJ721" s="5"/>
    </row>
    <row r="722" spans="6:244" s="1" customFormat="1" ht="13.5">
      <c r="F722" s="3"/>
      <c r="G722" s="34"/>
      <c r="L722" s="5"/>
      <c r="M722" s="5"/>
      <c r="N722" s="3"/>
      <c r="O722" s="34"/>
      <c r="T722" s="5"/>
      <c r="U722" s="5"/>
      <c r="V722" s="3"/>
      <c r="W722" s="34"/>
      <c r="AB722" s="5"/>
      <c r="AC722" s="5"/>
      <c r="AD722" s="3"/>
      <c r="AE722" s="34"/>
      <c r="AJ722" s="5"/>
      <c r="AK722" s="5"/>
      <c r="AL722" s="3"/>
      <c r="AM722" s="34"/>
      <c r="AR722" s="5"/>
      <c r="AS722" s="5"/>
      <c r="AT722" s="3"/>
      <c r="AU722" s="34"/>
      <c r="AZ722" s="5"/>
      <c r="BA722" s="5"/>
      <c r="BB722" s="3"/>
      <c r="BC722" s="34"/>
      <c r="BH722" s="5"/>
      <c r="BI722" s="5"/>
      <c r="BJ722" s="3"/>
      <c r="BK722" s="34"/>
      <c r="BP722" s="5"/>
      <c r="BQ722" s="5"/>
      <c r="BR722" s="3"/>
      <c r="BS722" s="34"/>
      <c r="BX722" s="5"/>
      <c r="BY722" s="5"/>
      <c r="BZ722" s="3"/>
      <c r="CA722" s="34"/>
      <c r="CF722" s="5"/>
      <c r="CH722" s="3"/>
      <c r="CI722" s="34"/>
      <c r="CN722" s="5"/>
      <c r="CO722" s="5"/>
      <c r="CP722" s="3"/>
      <c r="CQ722" s="34"/>
      <c r="CV722" s="5"/>
      <c r="CW722" s="5"/>
      <c r="CX722" s="3"/>
      <c r="CY722" s="34"/>
      <c r="DD722" s="5"/>
      <c r="DE722" s="5"/>
      <c r="DF722" s="3"/>
      <c r="DG722" s="34"/>
      <c r="DL722" s="5"/>
      <c r="DM722" s="5"/>
      <c r="DN722" s="3"/>
      <c r="DO722" s="34"/>
      <c r="DT722" s="5"/>
      <c r="DU722" s="5"/>
      <c r="DV722" s="3"/>
      <c r="DW722" s="34"/>
      <c r="EB722" s="5"/>
      <c r="EC722" s="5"/>
      <c r="ED722" s="3"/>
      <c r="EE722" s="34"/>
      <c r="EJ722" s="5"/>
      <c r="EK722" s="5"/>
      <c r="EL722" s="3"/>
      <c r="EM722" s="34"/>
      <c r="ER722" s="5"/>
      <c r="ES722" s="5"/>
      <c r="ET722" s="3"/>
      <c r="EU722" s="34"/>
      <c r="EZ722" s="5"/>
      <c r="FA722" s="5"/>
      <c r="FB722" s="3"/>
      <c r="FC722" s="34"/>
      <c r="FH722" s="5"/>
      <c r="FJ722" s="3"/>
      <c r="FK722" s="34"/>
      <c r="FP722" s="5"/>
      <c r="FQ722" s="5"/>
      <c r="FR722" s="3"/>
      <c r="FS722" s="34"/>
      <c r="FX722" s="5"/>
      <c r="FY722" s="5"/>
      <c r="FZ722" s="3"/>
      <c r="GA722" s="34"/>
      <c r="GF722" s="5"/>
      <c r="GG722" s="5"/>
      <c r="GH722" s="3"/>
      <c r="GI722" s="34"/>
      <c r="GN722" s="5"/>
      <c r="GO722" s="5"/>
      <c r="GP722" s="3"/>
      <c r="GQ722" s="34"/>
      <c r="GV722" s="5"/>
      <c r="GW722" s="5"/>
      <c r="GX722" s="3"/>
      <c r="GY722" s="34"/>
      <c r="HD722" s="5"/>
      <c r="HE722" s="5"/>
      <c r="HF722" s="3"/>
      <c r="HG722" s="34"/>
      <c r="HL722" s="5"/>
      <c r="HM722" s="5"/>
      <c r="HN722" s="3"/>
      <c r="HO722" s="34"/>
      <c r="HT722" s="5"/>
      <c r="HU722" s="5"/>
      <c r="HV722" s="3"/>
      <c r="HW722" s="34"/>
      <c r="IB722" s="5"/>
      <c r="IC722" s="5"/>
      <c r="ID722" s="3"/>
      <c r="IE722" s="34"/>
      <c r="IJ722" s="5"/>
    </row>
    <row r="723" spans="6:244" s="1" customFormat="1" ht="13.5">
      <c r="F723" s="3"/>
      <c r="G723" s="34"/>
      <c r="L723" s="5"/>
      <c r="M723" s="5"/>
      <c r="N723" s="3"/>
      <c r="O723" s="34"/>
      <c r="T723" s="5"/>
      <c r="U723" s="5"/>
      <c r="V723" s="3"/>
      <c r="W723" s="34"/>
      <c r="AB723" s="5"/>
      <c r="AC723" s="5"/>
      <c r="AD723" s="3"/>
      <c r="AE723" s="34"/>
      <c r="AJ723" s="5"/>
      <c r="AK723" s="5"/>
      <c r="AL723" s="3"/>
      <c r="AM723" s="34"/>
      <c r="AR723" s="5"/>
      <c r="AS723" s="5"/>
      <c r="AT723" s="3"/>
      <c r="AU723" s="34"/>
      <c r="AZ723" s="5"/>
      <c r="BA723" s="5"/>
      <c r="BB723" s="3"/>
      <c r="BC723" s="34"/>
      <c r="BH723" s="5"/>
      <c r="BI723" s="5"/>
      <c r="BJ723" s="3"/>
      <c r="BK723" s="34"/>
      <c r="BP723" s="5"/>
      <c r="BQ723" s="5"/>
      <c r="BR723" s="3"/>
      <c r="BS723" s="34"/>
      <c r="BX723" s="5"/>
      <c r="BY723" s="5"/>
      <c r="BZ723" s="3"/>
      <c r="CA723" s="34"/>
      <c r="CF723" s="5"/>
      <c r="CH723" s="3"/>
      <c r="CI723" s="34"/>
      <c r="CN723" s="5"/>
      <c r="CO723" s="5"/>
      <c r="CP723" s="3"/>
      <c r="CQ723" s="34"/>
      <c r="CV723" s="5"/>
      <c r="CW723" s="5"/>
      <c r="CX723" s="3"/>
      <c r="CY723" s="34"/>
      <c r="DD723" s="5"/>
      <c r="DE723" s="5"/>
      <c r="DF723" s="3"/>
      <c r="DG723" s="34"/>
      <c r="DL723" s="5"/>
      <c r="DM723" s="5"/>
      <c r="DN723" s="3"/>
      <c r="DO723" s="34"/>
      <c r="DT723" s="5"/>
      <c r="DU723" s="5"/>
      <c r="DV723" s="3"/>
      <c r="DW723" s="34"/>
      <c r="EB723" s="5"/>
      <c r="EC723" s="5"/>
      <c r="ED723" s="3"/>
      <c r="EE723" s="34"/>
      <c r="EJ723" s="5"/>
      <c r="EK723" s="5"/>
      <c r="EL723" s="3"/>
      <c r="EM723" s="34"/>
      <c r="ER723" s="5"/>
      <c r="ES723" s="5"/>
      <c r="ET723" s="3"/>
      <c r="EU723" s="34"/>
      <c r="EZ723" s="5"/>
      <c r="FA723" s="5"/>
      <c r="FB723" s="3"/>
      <c r="FC723" s="34"/>
      <c r="FH723" s="5"/>
      <c r="FJ723" s="3"/>
      <c r="FK723" s="34"/>
      <c r="FP723" s="5"/>
      <c r="FQ723" s="5"/>
      <c r="FR723" s="3"/>
      <c r="FS723" s="34"/>
      <c r="FX723" s="5"/>
      <c r="FY723" s="5"/>
      <c r="FZ723" s="3"/>
      <c r="GA723" s="34"/>
      <c r="GF723" s="5"/>
      <c r="GG723" s="5"/>
      <c r="GH723" s="3"/>
      <c r="GI723" s="34"/>
      <c r="GN723" s="5"/>
      <c r="GO723" s="5"/>
      <c r="GP723" s="3"/>
      <c r="GQ723" s="34"/>
      <c r="GV723" s="5"/>
      <c r="GW723" s="5"/>
      <c r="GX723" s="3"/>
      <c r="GY723" s="34"/>
      <c r="HD723" s="5"/>
      <c r="HE723" s="5"/>
      <c r="HF723" s="3"/>
      <c r="HG723" s="34"/>
      <c r="HL723" s="5"/>
      <c r="HM723" s="5"/>
      <c r="HN723" s="3"/>
      <c r="HO723" s="34"/>
      <c r="HT723" s="5"/>
      <c r="HU723" s="5"/>
      <c r="HV723" s="3"/>
      <c r="HW723" s="34"/>
      <c r="IB723" s="5"/>
      <c r="IC723" s="5"/>
      <c r="ID723" s="3"/>
      <c r="IE723" s="34"/>
      <c r="IJ723" s="5"/>
    </row>
    <row r="724" spans="6:244" s="1" customFormat="1" ht="13.5">
      <c r="F724" s="3"/>
      <c r="G724" s="34"/>
      <c r="L724" s="5"/>
      <c r="M724" s="5"/>
      <c r="N724" s="3"/>
      <c r="O724" s="34"/>
      <c r="T724" s="5"/>
      <c r="U724" s="5"/>
      <c r="V724" s="3"/>
      <c r="W724" s="34"/>
      <c r="AB724" s="5"/>
      <c r="AC724" s="5"/>
      <c r="AD724" s="3"/>
      <c r="AE724" s="34"/>
      <c r="AJ724" s="5"/>
      <c r="AK724" s="5"/>
      <c r="AL724" s="3"/>
      <c r="AM724" s="34"/>
      <c r="AR724" s="5"/>
      <c r="AS724" s="5"/>
      <c r="AT724" s="3"/>
      <c r="AU724" s="34"/>
      <c r="AZ724" s="5"/>
      <c r="BA724" s="5"/>
      <c r="BB724" s="3"/>
      <c r="BC724" s="34"/>
      <c r="BH724" s="5"/>
      <c r="BI724" s="5"/>
      <c r="BJ724" s="3"/>
      <c r="BK724" s="34"/>
      <c r="BP724" s="5"/>
      <c r="BQ724" s="5"/>
      <c r="BR724" s="3"/>
      <c r="BS724" s="34"/>
      <c r="BX724" s="5"/>
      <c r="BY724" s="5"/>
      <c r="BZ724" s="3"/>
      <c r="CA724" s="34"/>
      <c r="CF724" s="5"/>
      <c r="CH724" s="3"/>
      <c r="CI724" s="34"/>
      <c r="CN724" s="5"/>
      <c r="CO724" s="5"/>
      <c r="CP724" s="3"/>
      <c r="CQ724" s="34"/>
      <c r="CV724" s="5"/>
      <c r="CW724" s="5"/>
      <c r="CX724" s="3"/>
      <c r="CY724" s="34"/>
      <c r="DD724" s="5"/>
      <c r="DE724" s="5"/>
      <c r="DF724" s="3"/>
      <c r="DG724" s="34"/>
      <c r="DL724" s="5"/>
      <c r="DM724" s="5"/>
      <c r="DN724" s="3"/>
      <c r="DO724" s="34"/>
      <c r="DT724" s="5"/>
      <c r="DU724" s="5"/>
      <c r="DV724" s="3"/>
      <c r="DW724" s="34"/>
      <c r="EB724" s="5"/>
      <c r="EC724" s="5"/>
      <c r="ED724" s="3"/>
      <c r="EE724" s="34"/>
      <c r="EJ724" s="5"/>
      <c r="EK724" s="5"/>
      <c r="EL724" s="3"/>
      <c r="EM724" s="34"/>
      <c r="ER724" s="5"/>
      <c r="ES724" s="5"/>
      <c r="ET724" s="3"/>
      <c r="EU724" s="34"/>
      <c r="EZ724" s="5"/>
      <c r="FA724" s="5"/>
      <c r="FB724" s="3"/>
      <c r="FC724" s="34"/>
      <c r="FH724" s="5"/>
      <c r="FJ724" s="3"/>
      <c r="FK724" s="34"/>
      <c r="FP724" s="5"/>
      <c r="FQ724" s="5"/>
      <c r="FR724" s="3"/>
      <c r="FS724" s="34"/>
      <c r="FX724" s="5"/>
      <c r="FY724" s="5"/>
      <c r="FZ724" s="3"/>
      <c r="GA724" s="34"/>
      <c r="GF724" s="5"/>
      <c r="GG724" s="5"/>
      <c r="GH724" s="3"/>
      <c r="GI724" s="34"/>
      <c r="GN724" s="5"/>
      <c r="GO724" s="5"/>
      <c r="GP724" s="3"/>
      <c r="GQ724" s="34"/>
      <c r="GV724" s="5"/>
      <c r="GW724" s="5"/>
      <c r="GX724" s="3"/>
      <c r="GY724" s="34"/>
      <c r="HD724" s="5"/>
      <c r="HE724" s="5"/>
      <c r="HF724" s="3"/>
      <c r="HG724" s="34"/>
      <c r="HL724" s="5"/>
      <c r="HM724" s="5"/>
      <c r="HN724" s="3"/>
      <c r="HO724" s="34"/>
      <c r="HT724" s="5"/>
      <c r="HU724" s="5"/>
      <c r="HV724" s="3"/>
      <c r="HW724" s="34"/>
      <c r="IB724" s="5"/>
      <c r="IC724" s="5"/>
      <c r="ID724" s="3"/>
      <c r="IE724" s="34"/>
      <c r="IJ724" s="5"/>
    </row>
    <row r="725" spans="6:244" s="1" customFormat="1" ht="13.5">
      <c r="F725" s="3"/>
      <c r="G725" s="34"/>
      <c r="L725" s="5"/>
      <c r="M725" s="5"/>
      <c r="N725" s="3"/>
      <c r="O725" s="34"/>
      <c r="T725" s="5"/>
      <c r="U725" s="5"/>
      <c r="V725" s="3"/>
      <c r="W725" s="34"/>
      <c r="AB725" s="5"/>
      <c r="AC725" s="5"/>
      <c r="AD725" s="3"/>
      <c r="AE725" s="34"/>
      <c r="AJ725" s="5"/>
      <c r="AK725" s="5"/>
      <c r="AL725" s="3"/>
      <c r="AM725" s="34"/>
      <c r="AR725" s="5"/>
      <c r="AS725" s="5"/>
      <c r="AT725" s="3"/>
      <c r="AU725" s="34"/>
      <c r="AZ725" s="5"/>
      <c r="BA725" s="5"/>
      <c r="BB725" s="3"/>
      <c r="BC725" s="34"/>
      <c r="BH725" s="5"/>
      <c r="BI725" s="5"/>
      <c r="BJ725" s="3"/>
      <c r="BK725" s="34"/>
      <c r="BP725" s="5"/>
      <c r="BQ725" s="5"/>
      <c r="BR725" s="3"/>
      <c r="BS725" s="34"/>
      <c r="BX725" s="5"/>
      <c r="BY725" s="5"/>
      <c r="BZ725" s="3"/>
      <c r="CA725" s="34"/>
      <c r="CF725" s="5"/>
      <c r="CH725" s="3"/>
      <c r="CI725" s="34"/>
      <c r="CN725" s="5"/>
      <c r="CO725" s="5"/>
      <c r="CP725" s="3"/>
      <c r="CQ725" s="34"/>
      <c r="CV725" s="5"/>
      <c r="CW725" s="5"/>
      <c r="CX725" s="3"/>
      <c r="CY725" s="34"/>
      <c r="DD725" s="5"/>
      <c r="DE725" s="5"/>
      <c r="DF725" s="3"/>
      <c r="DG725" s="34"/>
      <c r="DL725" s="5"/>
      <c r="DM725" s="5"/>
      <c r="DN725" s="3"/>
      <c r="DO725" s="34"/>
      <c r="DT725" s="5"/>
      <c r="DU725" s="5"/>
      <c r="DV725" s="3"/>
      <c r="DW725" s="34"/>
      <c r="EB725" s="5"/>
      <c r="EC725" s="5"/>
      <c r="ED725" s="3"/>
      <c r="EE725" s="34"/>
      <c r="EJ725" s="5"/>
      <c r="EK725" s="5"/>
      <c r="EL725" s="3"/>
      <c r="EM725" s="34"/>
      <c r="ER725" s="5"/>
      <c r="ES725" s="5"/>
      <c r="ET725" s="3"/>
      <c r="EU725" s="34"/>
      <c r="EZ725" s="5"/>
      <c r="FA725" s="5"/>
      <c r="FB725" s="3"/>
      <c r="FC725" s="34"/>
      <c r="FH725" s="5"/>
      <c r="FJ725" s="3"/>
      <c r="FK725" s="34"/>
      <c r="FP725" s="5"/>
      <c r="FQ725" s="5"/>
      <c r="FR725" s="3"/>
      <c r="FS725" s="34"/>
      <c r="FX725" s="5"/>
      <c r="FY725" s="5"/>
      <c r="FZ725" s="3"/>
      <c r="GA725" s="34"/>
      <c r="GF725" s="5"/>
      <c r="GG725" s="5"/>
      <c r="GH725" s="3"/>
      <c r="GI725" s="34"/>
      <c r="GN725" s="5"/>
      <c r="GO725" s="5"/>
      <c r="GP725" s="3"/>
      <c r="GQ725" s="34"/>
      <c r="GV725" s="5"/>
      <c r="GW725" s="5"/>
      <c r="GX725" s="3"/>
      <c r="GY725" s="34"/>
      <c r="HD725" s="5"/>
      <c r="HE725" s="5"/>
      <c r="HF725" s="3"/>
      <c r="HG725" s="34"/>
      <c r="HL725" s="5"/>
      <c r="HM725" s="5"/>
      <c r="HN725" s="3"/>
      <c r="HO725" s="34"/>
      <c r="HT725" s="5"/>
      <c r="HU725" s="5"/>
      <c r="HV725" s="3"/>
      <c r="HW725" s="34"/>
      <c r="IB725" s="5"/>
      <c r="IC725" s="5"/>
      <c r="ID725" s="3"/>
      <c r="IE725" s="34"/>
      <c r="IJ725" s="5"/>
    </row>
    <row r="726" spans="6:244" s="1" customFormat="1" ht="13.5">
      <c r="F726" s="3"/>
      <c r="G726" s="34"/>
      <c r="L726" s="5"/>
      <c r="M726" s="5"/>
      <c r="N726" s="3"/>
      <c r="O726" s="34"/>
      <c r="T726" s="5"/>
      <c r="U726" s="5"/>
      <c r="V726" s="3"/>
      <c r="W726" s="34"/>
      <c r="AB726" s="5"/>
      <c r="AC726" s="5"/>
      <c r="AD726" s="3"/>
      <c r="AE726" s="34"/>
      <c r="AJ726" s="5"/>
      <c r="AK726" s="5"/>
      <c r="AL726" s="3"/>
      <c r="AM726" s="34"/>
      <c r="AR726" s="5"/>
      <c r="AS726" s="5"/>
      <c r="AT726" s="3"/>
      <c r="AU726" s="34"/>
      <c r="AZ726" s="5"/>
      <c r="BA726" s="5"/>
      <c r="BB726" s="3"/>
      <c r="BC726" s="34"/>
      <c r="BH726" s="5"/>
      <c r="BI726" s="5"/>
      <c r="BJ726" s="3"/>
      <c r="BK726" s="34"/>
      <c r="BP726" s="5"/>
      <c r="BQ726" s="5"/>
      <c r="BR726" s="3"/>
      <c r="BS726" s="34"/>
      <c r="BX726" s="5"/>
      <c r="BY726" s="5"/>
      <c r="BZ726" s="3"/>
      <c r="CA726" s="34"/>
      <c r="CF726" s="5"/>
      <c r="CH726" s="3"/>
      <c r="CI726" s="34"/>
      <c r="CN726" s="5"/>
      <c r="CO726" s="5"/>
      <c r="CP726" s="3"/>
      <c r="CQ726" s="34"/>
      <c r="CV726" s="5"/>
      <c r="CW726" s="5"/>
      <c r="CX726" s="3"/>
      <c r="CY726" s="34"/>
      <c r="DD726" s="5"/>
      <c r="DE726" s="5"/>
      <c r="DF726" s="3"/>
      <c r="DG726" s="34"/>
      <c r="DL726" s="5"/>
      <c r="DM726" s="5"/>
      <c r="DN726" s="3"/>
      <c r="DO726" s="34"/>
      <c r="DT726" s="5"/>
      <c r="DU726" s="5"/>
      <c r="DV726" s="3"/>
      <c r="DW726" s="34"/>
      <c r="EB726" s="5"/>
      <c r="EC726" s="5"/>
      <c r="ED726" s="3"/>
      <c r="EE726" s="34"/>
      <c r="EJ726" s="5"/>
      <c r="EK726" s="5"/>
      <c r="EL726" s="3"/>
      <c r="EM726" s="34"/>
      <c r="ER726" s="5"/>
      <c r="ES726" s="5"/>
      <c r="ET726" s="3"/>
      <c r="EU726" s="34"/>
      <c r="EZ726" s="5"/>
      <c r="FA726" s="5"/>
      <c r="FB726" s="3"/>
      <c r="FC726" s="34"/>
      <c r="FH726" s="5"/>
      <c r="FJ726" s="3"/>
      <c r="FK726" s="34"/>
      <c r="FP726" s="5"/>
      <c r="FQ726" s="5"/>
      <c r="FR726" s="3"/>
      <c r="FS726" s="34"/>
      <c r="FX726" s="5"/>
      <c r="FY726" s="5"/>
      <c r="FZ726" s="3"/>
      <c r="GA726" s="34"/>
      <c r="GF726" s="5"/>
      <c r="GG726" s="5"/>
      <c r="GH726" s="3"/>
      <c r="GI726" s="34"/>
      <c r="GN726" s="5"/>
      <c r="GO726" s="5"/>
      <c r="GP726" s="3"/>
      <c r="GQ726" s="34"/>
      <c r="GV726" s="5"/>
      <c r="GW726" s="5"/>
      <c r="GX726" s="3"/>
      <c r="GY726" s="34"/>
      <c r="HD726" s="5"/>
      <c r="HE726" s="5"/>
      <c r="HF726" s="3"/>
      <c r="HG726" s="34"/>
      <c r="HL726" s="5"/>
      <c r="HM726" s="5"/>
      <c r="HN726" s="3"/>
      <c r="HO726" s="34"/>
      <c r="HT726" s="5"/>
      <c r="HU726" s="5"/>
      <c r="HV726" s="3"/>
      <c r="HW726" s="34"/>
      <c r="IB726" s="5"/>
      <c r="IC726" s="5"/>
      <c r="ID726" s="3"/>
      <c r="IE726" s="34"/>
      <c r="IJ726" s="5"/>
    </row>
    <row r="727" spans="6:244" s="1" customFormat="1" ht="13.5">
      <c r="F727" s="3"/>
      <c r="G727" s="34"/>
      <c r="L727" s="5"/>
      <c r="M727" s="5"/>
      <c r="N727" s="3"/>
      <c r="O727" s="34"/>
      <c r="T727" s="5"/>
      <c r="U727" s="5"/>
      <c r="V727" s="3"/>
      <c r="W727" s="34"/>
      <c r="AB727" s="5"/>
      <c r="AC727" s="5"/>
      <c r="AD727" s="3"/>
      <c r="AE727" s="34"/>
      <c r="AJ727" s="5"/>
      <c r="AK727" s="5"/>
      <c r="AL727" s="3"/>
      <c r="AM727" s="34"/>
      <c r="AR727" s="5"/>
      <c r="AS727" s="5"/>
      <c r="AT727" s="3"/>
      <c r="AU727" s="34"/>
      <c r="AZ727" s="5"/>
      <c r="BA727" s="5"/>
      <c r="BB727" s="3"/>
      <c r="BC727" s="34"/>
      <c r="BH727" s="5"/>
      <c r="BI727" s="5"/>
      <c r="BJ727" s="3"/>
      <c r="BK727" s="34"/>
      <c r="BP727" s="5"/>
      <c r="BQ727" s="5"/>
      <c r="BR727" s="3"/>
      <c r="BS727" s="34"/>
      <c r="BX727" s="5"/>
      <c r="BY727" s="5"/>
      <c r="BZ727" s="3"/>
      <c r="CA727" s="34"/>
      <c r="CF727" s="5"/>
      <c r="CH727" s="3"/>
      <c r="CI727" s="34"/>
      <c r="CN727" s="5"/>
      <c r="CO727" s="5"/>
      <c r="CP727" s="3"/>
      <c r="CQ727" s="34"/>
      <c r="CV727" s="5"/>
      <c r="CW727" s="5"/>
      <c r="CX727" s="3"/>
      <c r="CY727" s="34"/>
      <c r="DD727" s="5"/>
      <c r="DE727" s="5"/>
      <c r="DF727" s="3"/>
      <c r="DG727" s="34"/>
      <c r="DL727" s="5"/>
      <c r="DM727" s="5"/>
      <c r="DN727" s="3"/>
      <c r="DO727" s="34"/>
      <c r="DT727" s="5"/>
      <c r="DU727" s="5"/>
      <c r="DV727" s="3"/>
      <c r="DW727" s="34"/>
      <c r="EB727" s="5"/>
      <c r="EC727" s="5"/>
      <c r="ED727" s="3"/>
      <c r="EE727" s="34"/>
      <c r="EJ727" s="5"/>
      <c r="EK727" s="5"/>
      <c r="EL727" s="3"/>
      <c r="EM727" s="34"/>
      <c r="ER727" s="5"/>
      <c r="ES727" s="5"/>
      <c r="ET727" s="3"/>
      <c r="EU727" s="34"/>
      <c r="EZ727" s="5"/>
      <c r="FA727" s="5"/>
      <c r="FB727" s="3"/>
      <c r="FC727" s="34"/>
      <c r="FH727" s="5"/>
      <c r="FJ727" s="3"/>
      <c r="FK727" s="34"/>
      <c r="FP727" s="5"/>
      <c r="FQ727" s="5"/>
      <c r="FR727" s="3"/>
      <c r="FS727" s="34"/>
      <c r="FX727" s="5"/>
      <c r="FY727" s="5"/>
      <c r="FZ727" s="3"/>
      <c r="GA727" s="34"/>
      <c r="GF727" s="5"/>
      <c r="GG727" s="5"/>
      <c r="GH727" s="3"/>
      <c r="GI727" s="34"/>
      <c r="GN727" s="5"/>
      <c r="GO727" s="5"/>
      <c r="GP727" s="3"/>
      <c r="GQ727" s="34"/>
      <c r="GV727" s="5"/>
      <c r="GW727" s="5"/>
      <c r="GX727" s="3"/>
      <c r="GY727" s="34"/>
      <c r="HD727" s="5"/>
      <c r="HE727" s="5"/>
      <c r="HF727" s="3"/>
      <c r="HG727" s="34"/>
      <c r="HL727" s="5"/>
      <c r="HM727" s="5"/>
      <c r="HN727" s="3"/>
      <c r="HO727" s="34"/>
      <c r="HT727" s="5"/>
      <c r="HU727" s="5"/>
      <c r="HV727" s="3"/>
      <c r="HW727" s="34"/>
      <c r="IB727" s="5"/>
      <c r="IC727" s="5"/>
      <c r="ID727" s="3"/>
      <c r="IE727" s="34"/>
      <c r="IJ727" s="5"/>
    </row>
    <row r="728" spans="6:244" s="1" customFormat="1" ht="13.5">
      <c r="F728" s="3"/>
      <c r="G728" s="34"/>
      <c r="L728" s="5"/>
      <c r="M728" s="5"/>
      <c r="N728" s="3"/>
      <c r="O728" s="34"/>
      <c r="T728" s="5"/>
      <c r="U728" s="5"/>
      <c r="V728" s="3"/>
      <c r="W728" s="34"/>
      <c r="AB728" s="5"/>
      <c r="AC728" s="5"/>
      <c r="AD728" s="3"/>
      <c r="AE728" s="34"/>
      <c r="AJ728" s="5"/>
      <c r="AK728" s="5"/>
      <c r="AL728" s="3"/>
      <c r="AM728" s="34"/>
      <c r="AR728" s="5"/>
      <c r="AS728" s="5"/>
      <c r="AT728" s="3"/>
      <c r="AU728" s="34"/>
      <c r="AZ728" s="5"/>
      <c r="BA728" s="5"/>
      <c r="BB728" s="3"/>
      <c r="BC728" s="34"/>
      <c r="BH728" s="5"/>
      <c r="BI728" s="5"/>
      <c r="BJ728" s="3"/>
      <c r="BK728" s="34"/>
      <c r="BP728" s="5"/>
      <c r="BQ728" s="5"/>
      <c r="BR728" s="3"/>
      <c r="BS728" s="34"/>
      <c r="BX728" s="5"/>
      <c r="BY728" s="5"/>
      <c r="BZ728" s="3"/>
      <c r="CA728" s="34"/>
      <c r="CF728" s="5"/>
      <c r="CH728" s="3"/>
      <c r="CI728" s="34"/>
      <c r="CN728" s="5"/>
      <c r="CO728" s="5"/>
      <c r="CP728" s="3"/>
      <c r="CQ728" s="34"/>
      <c r="CV728" s="5"/>
      <c r="CW728" s="5"/>
      <c r="CX728" s="3"/>
      <c r="CY728" s="34"/>
      <c r="DD728" s="5"/>
      <c r="DE728" s="5"/>
      <c r="DF728" s="3"/>
      <c r="DG728" s="34"/>
      <c r="DL728" s="5"/>
      <c r="DM728" s="5"/>
      <c r="DN728" s="3"/>
      <c r="DO728" s="34"/>
      <c r="DT728" s="5"/>
      <c r="DU728" s="5"/>
      <c r="DV728" s="3"/>
      <c r="DW728" s="34"/>
      <c r="EB728" s="5"/>
      <c r="EC728" s="5"/>
      <c r="ED728" s="3"/>
      <c r="EE728" s="34"/>
      <c r="EJ728" s="5"/>
      <c r="EK728" s="5"/>
      <c r="EL728" s="3"/>
      <c r="EM728" s="34"/>
      <c r="ER728" s="5"/>
      <c r="ES728" s="5"/>
      <c r="ET728" s="3"/>
      <c r="EU728" s="34"/>
      <c r="EZ728" s="5"/>
      <c r="FA728" s="5"/>
      <c r="FB728" s="3"/>
      <c r="FC728" s="34"/>
      <c r="FH728" s="5"/>
      <c r="FJ728" s="3"/>
      <c r="FK728" s="34"/>
      <c r="FP728" s="5"/>
      <c r="FQ728" s="5"/>
      <c r="FR728" s="3"/>
      <c r="FS728" s="34"/>
      <c r="FX728" s="5"/>
      <c r="FY728" s="5"/>
      <c r="FZ728" s="3"/>
      <c r="GA728" s="34"/>
      <c r="GF728" s="5"/>
      <c r="GG728" s="5"/>
      <c r="GH728" s="3"/>
      <c r="GI728" s="34"/>
      <c r="GN728" s="5"/>
      <c r="GO728" s="5"/>
      <c r="GP728" s="3"/>
      <c r="GQ728" s="34"/>
      <c r="GV728" s="5"/>
      <c r="GW728" s="5"/>
      <c r="GX728" s="3"/>
      <c r="GY728" s="34"/>
      <c r="HD728" s="5"/>
      <c r="HE728" s="5"/>
      <c r="HF728" s="3"/>
      <c r="HG728" s="34"/>
      <c r="HL728" s="5"/>
      <c r="HM728" s="5"/>
      <c r="HN728" s="3"/>
      <c r="HO728" s="34"/>
      <c r="HT728" s="5"/>
      <c r="HU728" s="5"/>
      <c r="HV728" s="3"/>
      <c r="HW728" s="34"/>
      <c r="IB728" s="5"/>
      <c r="IC728" s="5"/>
      <c r="ID728" s="3"/>
      <c r="IE728" s="34"/>
      <c r="IJ728" s="5"/>
    </row>
    <row r="729" spans="6:244" s="1" customFormat="1" ht="13.5">
      <c r="F729" s="3"/>
      <c r="G729" s="34"/>
      <c r="L729" s="5"/>
      <c r="M729" s="5"/>
      <c r="N729" s="3"/>
      <c r="O729" s="34"/>
      <c r="T729" s="5"/>
      <c r="U729" s="5"/>
      <c r="V729" s="3"/>
      <c r="W729" s="34"/>
      <c r="AB729" s="5"/>
      <c r="AC729" s="5"/>
      <c r="AD729" s="3"/>
      <c r="AE729" s="34"/>
      <c r="AJ729" s="5"/>
      <c r="AK729" s="5"/>
      <c r="AL729" s="3"/>
      <c r="AM729" s="34"/>
      <c r="AR729" s="5"/>
      <c r="AS729" s="5"/>
      <c r="AT729" s="3"/>
      <c r="AU729" s="34"/>
      <c r="AZ729" s="5"/>
      <c r="BA729" s="5"/>
      <c r="BB729" s="3"/>
      <c r="BC729" s="34"/>
      <c r="BH729" s="5"/>
      <c r="BI729" s="5"/>
      <c r="BJ729" s="3"/>
      <c r="BK729" s="34"/>
      <c r="BP729" s="5"/>
      <c r="BQ729" s="5"/>
      <c r="BR729" s="3"/>
      <c r="BS729" s="34"/>
      <c r="BX729" s="5"/>
      <c r="BY729" s="5"/>
      <c r="BZ729" s="3"/>
      <c r="CA729" s="34"/>
      <c r="CF729" s="5"/>
      <c r="CH729" s="3"/>
      <c r="CI729" s="34"/>
      <c r="CN729" s="5"/>
      <c r="CO729" s="5"/>
      <c r="CP729" s="3"/>
      <c r="CQ729" s="34"/>
      <c r="CV729" s="5"/>
      <c r="CW729" s="5"/>
      <c r="CX729" s="3"/>
      <c r="CY729" s="34"/>
      <c r="DD729" s="5"/>
      <c r="DE729" s="5"/>
      <c r="DF729" s="3"/>
      <c r="DG729" s="34"/>
      <c r="DL729" s="5"/>
      <c r="DM729" s="5"/>
      <c r="DN729" s="3"/>
      <c r="DO729" s="34"/>
      <c r="DT729" s="5"/>
      <c r="DU729" s="5"/>
      <c r="DV729" s="3"/>
      <c r="DW729" s="34"/>
      <c r="EB729" s="5"/>
      <c r="EC729" s="5"/>
      <c r="ED729" s="3"/>
      <c r="EE729" s="34"/>
      <c r="EJ729" s="5"/>
      <c r="EK729" s="5"/>
      <c r="EL729" s="3"/>
      <c r="EM729" s="34"/>
      <c r="ER729" s="5"/>
      <c r="ES729" s="5"/>
      <c r="ET729" s="3"/>
      <c r="EU729" s="34"/>
      <c r="EZ729" s="5"/>
      <c r="FA729" s="5"/>
      <c r="FB729" s="3"/>
      <c r="FC729" s="34"/>
      <c r="FH729" s="5"/>
      <c r="FJ729" s="3"/>
      <c r="FK729" s="34"/>
      <c r="FP729" s="5"/>
      <c r="FQ729" s="5"/>
      <c r="FR729" s="3"/>
      <c r="FS729" s="34"/>
      <c r="FX729" s="5"/>
      <c r="FY729" s="5"/>
      <c r="FZ729" s="3"/>
      <c r="GA729" s="34"/>
      <c r="GF729" s="5"/>
      <c r="GG729" s="5"/>
      <c r="GH729" s="3"/>
      <c r="GI729" s="34"/>
      <c r="GN729" s="5"/>
      <c r="GO729" s="5"/>
      <c r="GP729" s="3"/>
      <c r="GQ729" s="34"/>
      <c r="GV729" s="5"/>
      <c r="GW729" s="5"/>
      <c r="GX729" s="3"/>
      <c r="GY729" s="34"/>
      <c r="HD729" s="5"/>
      <c r="HE729" s="5"/>
      <c r="HF729" s="3"/>
      <c r="HG729" s="34"/>
      <c r="HL729" s="5"/>
      <c r="HM729" s="5"/>
      <c r="HN729" s="3"/>
      <c r="HO729" s="34"/>
      <c r="HT729" s="5"/>
      <c r="HU729" s="5"/>
      <c r="HV729" s="3"/>
      <c r="HW729" s="34"/>
      <c r="IB729" s="5"/>
      <c r="IC729" s="5"/>
      <c r="ID729" s="3"/>
      <c r="IE729" s="34"/>
      <c r="IJ729" s="5"/>
    </row>
    <row r="730" spans="6:244" s="1" customFormat="1" ht="13.5">
      <c r="F730" s="3"/>
      <c r="G730" s="34"/>
      <c r="L730" s="5"/>
      <c r="M730" s="5"/>
      <c r="N730" s="3"/>
      <c r="O730" s="34"/>
      <c r="T730" s="5"/>
      <c r="U730" s="5"/>
      <c r="V730" s="3"/>
      <c r="W730" s="34"/>
      <c r="AB730" s="5"/>
      <c r="AC730" s="5"/>
      <c r="AD730" s="3"/>
      <c r="AE730" s="34"/>
      <c r="AJ730" s="5"/>
      <c r="AK730" s="5"/>
      <c r="AL730" s="3"/>
      <c r="AM730" s="34"/>
      <c r="AR730" s="5"/>
      <c r="AS730" s="5"/>
      <c r="AT730" s="3"/>
      <c r="AU730" s="34"/>
      <c r="AZ730" s="5"/>
      <c r="BA730" s="5"/>
      <c r="BB730" s="3"/>
      <c r="BC730" s="34"/>
      <c r="BH730" s="5"/>
      <c r="BI730" s="5"/>
      <c r="BJ730" s="3"/>
      <c r="BK730" s="34"/>
      <c r="BP730" s="5"/>
      <c r="BQ730" s="5"/>
      <c r="BR730" s="3"/>
      <c r="BS730" s="34"/>
      <c r="BX730" s="5"/>
      <c r="BY730" s="5"/>
      <c r="BZ730" s="3"/>
      <c r="CA730" s="34"/>
      <c r="CF730" s="5"/>
      <c r="CH730" s="3"/>
      <c r="CI730" s="34"/>
      <c r="CN730" s="5"/>
      <c r="CO730" s="5"/>
      <c r="CP730" s="3"/>
      <c r="CQ730" s="34"/>
      <c r="CV730" s="5"/>
      <c r="CW730" s="5"/>
      <c r="CX730" s="3"/>
      <c r="CY730" s="34"/>
      <c r="DD730" s="5"/>
      <c r="DE730" s="5"/>
      <c r="DF730" s="3"/>
      <c r="DG730" s="34"/>
      <c r="DL730" s="5"/>
      <c r="DM730" s="5"/>
      <c r="DN730" s="3"/>
      <c r="DO730" s="34"/>
      <c r="DT730" s="5"/>
      <c r="DU730" s="5"/>
      <c r="DV730" s="3"/>
      <c r="DW730" s="34"/>
      <c r="EB730" s="5"/>
      <c r="EC730" s="5"/>
      <c r="ED730" s="3"/>
      <c r="EE730" s="34"/>
      <c r="EJ730" s="5"/>
      <c r="EK730" s="5"/>
      <c r="EL730" s="3"/>
      <c r="EM730" s="34"/>
      <c r="ER730" s="5"/>
      <c r="ES730" s="5"/>
      <c r="ET730" s="3"/>
      <c r="EU730" s="34"/>
      <c r="EZ730" s="5"/>
      <c r="FA730" s="5"/>
      <c r="FB730" s="3"/>
      <c r="FC730" s="34"/>
      <c r="FH730" s="5"/>
      <c r="FJ730" s="3"/>
      <c r="FK730" s="34"/>
      <c r="FP730" s="5"/>
      <c r="FQ730" s="5"/>
      <c r="FR730" s="3"/>
      <c r="FS730" s="34"/>
      <c r="FX730" s="5"/>
      <c r="FY730" s="5"/>
      <c r="FZ730" s="3"/>
      <c r="GA730" s="34"/>
      <c r="GF730" s="5"/>
      <c r="GG730" s="5"/>
      <c r="GH730" s="3"/>
      <c r="GI730" s="34"/>
      <c r="GN730" s="5"/>
      <c r="GO730" s="5"/>
      <c r="GP730" s="3"/>
      <c r="GQ730" s="34"/>
      <c r="GV730" s="5"/>
      <c r="GW730" s="5"/>
      <c r="GX730" s="3"/>
      <c r="GY730" s="34"/>
      <c r="HD730" s="5"/>
      <c r="HE730" s="5"/>
      <c r="HF730" s="3"/>
      <c r="HG730" s="34"/>
      <c r="HL730" s="5"/>
      <c r="HM730" s="5"/>
      <c r="HN730" s="3"/>
      <c r="HO730" s="34"/>
      <c r="HT730" s="5"/>
      <c r="HU730" s="5"/>
      <c r="HV730" s="3"/>
      <c r="HW730" s="34"/>
      <c r="IB730" s="5"/>
      <c r="IC730" s="5"/>
      <c r="ID730" s="3"/>
      <c r="IE730" s="34"/>
      <c r="IJ730" s="5"/>
    </row>
    <row r="731" spans="6:244" s="1" customFormat="1" ht="13.5">
      <c r="F731" s="3"/>
      <c r="G731" s="34"/>
      <c r="L731" s="5"/>
      <c r="M731" s="5"/>
      <c r="N731" s="3"/>
      <c r="O731" s="34"/>
      <c r="T731" s="5"/>
      <c r="U731" s="5"/>
      <c r="V731" s="3"/>
      <c r="W731" s="34"/>
      <c r="AB731" s="5"/>
      <c r="AC731" s="5"/>
      <c r="AD731" s="3"/>
      <c r="AE731" s="34"/>
      <c r="AJ731" s="5"/>
      <c r="AK731" s="5"/>
      <c r="AL731" s="3"/>
      <c r="AM731" s="34"/>
      <c r="AR731" s="5"/>
      <c r="AS731" s="5"/>
      <c r="AT731" s="3"/>
      <c r="AU731" s="34"/>
      <c r="AZ731" s="5"/>
      <c r="BA731" s="5"/>
      <c r="BB731" s="3"/>
      <c r="BC731" s="34"/>
      <c r="BH731" s="5"/>
      <c r="BI731" s="5"/>
      <c r="BJ731" s="3"/>
      <c r="BK731" s="34"/>
      <c r="BP731" s="5"/>
      <c r="BQ731" s="5"/>
      <c r="BR731" s="3"/>
      <c r="BS731" s="34"/>
      <c r="BX731" s="5"/>
      <c r="BY731" s="5"/>
      <c r="BZ731" s="3"/>
      <c r="CA731" s="34"/>
      <c r="CF731" s="5"/>
      <c r="CH731" s="3"/>
      <c r="CI731" s="34"/>
      <c r="CN731" s="5"/>
      <c r="CO731" s="5"/>
      <c r="CP731" s="3"/>
      <c r="CQ731" s="34"/>
      <c r="CV731" s="5"/>
      <c r="CW731" s="5"/>
      <c r="CX731" s="3"/>
      <c r="CY731" s="34"/>
      <c r="DD731" s="5"/>
      <c r="DE731" s="5"/>
      <c r="DF731" s="3"/>
      <c r="DG731" s="34"/>
      <c r="DL731" s="5"/>
      <c r="DM731" s="5"/>
      <c r="DN731" s="3"/>
      <c r="DO731" s="34"/>
      <c r="DT731" s="5"/>
      <c r="DU731" s="5"/>
      <c r="DV731" s="3"/>
      <c r="DW731" s="34"/>
      <c r="EB731" s="5"/>
      <c r="EC731" s="5"/>
      <c r="ED731" s="3"/>
      <c r="EE731" s="34"/>
      <c r="EJ731" s="5"/>
      <c r="EK731" s="5"/>
      <c r="EL731" s="3"/>
      <c r="EM731" s="34"/>
      <c r="ER731" s="5"/>
      <c r="ES731" s="5"/>
      <c r="ET731" s="3"/>
      <c r="EU731" s="34"/>
      <c r="EZ731" s="5"/>
      <c r="FA731" s="5"/>
      <c r="FB731" s="3"/>
      <c r="FC731" s="34"/>
      <c r="FH731" s="5"/>
      <c r="FJ731" s="3"/>
      <c r="FK731" s="34"/>
      <c r="FP731" s="5"/>
      <c r="FQ731" s="5"/>
      <c r="FR731" s="3"/>
      <c r="FS731" s="34"/>
      <c r="FX731" s="5"/>
      <c r="FY731" s="5"/>
      <c r="FZ731" s="3"/>
      <c r="GA731" s="34"/>
      <c r="GF731" s="5"/>
      <c r="GG731" s="5"/>
      <c r="GH731" s="3"/>
      <c r="GI731" s="34"/>
      <c r="GN731" s="5"/>
      <c r="GO731" s="5"/>
      <c r="GP731" s="3"/>
      <c r="GQ731" s="34"/>
      <c r="GV731" s="5"/>
      <c r="GW731" s="5"/>
      <c r="GX731" s="3"/>
      <c r="GY731" s="34"/>
      <c r="HD731" s="5"/>
      <c r="HE731" s="5"/>
      <c r="HF731" s="3"/>
      <c r="HG731" s="34"/>
      <c r="HL731" s="5"/>
      <c r="HM731" s="5"/>
      <c r="HN731" s="3"/>
      <c r="HO731" s="34"/>
      <c r="HT731" s="5"/>
      <c r="HU731" s="5"/>
      <c r="HV731" s="3"/>
      <c r="HW731" s="34"/>
      <c r="IB731" s="5"/>
      <c r="IC731" s="5"/>
      <c r="ID731" s="3"/>
      <c r="IE731" s="34"/>
      <c r="IJ731" s="5"/>
    </row>
    <row r="732" spans="6:244" s="1" customFormat="1" ht="13.5">
      <c r="F732" s="3"/>
      <c r="G732" s="34"/>
      <c r="L732" s="5"/>
      <c r="M732" s="5"/>
      <c r="N732" s="3"/>
      <c r="O732" s="34"/>
      <c r="T732" s="5"/>
      <c r="U732" s="5"/>
      <c r="V732" s="3"/>
      <c r="W732" s="34"/>
      <c r="AB732" s="5"/>
      <c r="AC732" s="5"/>
      <c r="AD732" s="3"/>
      <c r="AE732" s="34"/>
      <c r="AJ732" s="5"/>
      <c r="AK732" s="5"/>
      <c r="AL732" s="3"/>
      <c r="AM732" s="34"/>
      <c r="AR732" s="5"/>
      <c r="AS732" s="5"/>
      <c r="AT732" s="3"/>
      <c r="AU732" s="34"/>
      <c r="AZ732" s="5"/>
      <c r="BA732" s="5"/>
      <c r="BB732" s="3"/>
      <c r="BC732" s="34"/>
      <c r="BH732" s="5"/>
      <c r="BI732" s="5"/>
      <c r="BJ732" s="3"/>
      <c r="BK732" s="34"/>
      <c r="BP732" s="5"/>
      <c r="BQ732" s="5"/>
      <c r="BR732" s="3"/>
      <c r="BS732" s="34"/>
      <c r="BX732" s="5"/>
      <c r="BY732" s="5"/>
      <c r="BZ732" s="3"/>
      <c r="CA732" s="34"/>
      <c r="CF732" s="5"/>
      <c r="CH732" s="3"/>
      <c r="CI732" s="34"/>
      <c r="CN732" s="5"/>
      <c r="CO732" s="5"/>
      <c r="CP732" s="3"/>
      <c r="CQ732" s="34"/>
      <c r="CV732" s="5"/>
      <c r="CW732" s="5"/>
      <c r="CX732" s="3"/>
      <c r="CY732" s="34"/>
      <c r="DD732" s="5"/>
      <c r="DE732" s="5"/>
      <c r="DF732" s="3"/>
      <c r="DG732" s="34"/>
      <c r="DL732" s="5"/>
      <c r="DM732" s="5"/>
      <c r="DN732" s="3"/>
      <c r="DO732" s="34"/>
      <c r="DT732" s="5"/>
      <c r="DU732" s="5"/>
      <c r="DV732" s="3"/>
      <c r="DW732" s="34"/>
      <c r="EB732" s="5"/>
      <c r="EC732" s="5"/>
      <c r="ED732" s="3"/>
      <c r="EE732" s="34"/>
      <c r="EJ732" s="5"/>
      <c r="EK732" s="5"/>
      <c r="EL732" s="3"/>
      <c r="EM732" s="34"/>
      <c r="ER732" s="5"/>
      <c r="ES732" s="5"/>
      <c r="ET732" s="3"/>
      <c r="EU732" s="34"/>
      <c r="EZ732" s="5"/>
      <c r="FA732" s="5"/>
      <c r="FB732" s="3"/>
      <c r="FC732" s="34"/>
      <c r="FH732" s="5"/>
      <c r="FJ732" s="3"/>
      <c r="FK732" s="34"/>
      <c r="FP732" s="5"/>
      <c r="FQ732" s="5"/>
      <c r="FR732" s="3"/>
      <c r="FS732" s="34"/>
      <c r="FX732" s="5"/>
      <c r="FY732" s="5"/>
      <c r="FZ732" s="3"/>
      <c r="GA732" s="34"/>
      <c r="GF732" s="5"/>
      <c r="GG732" s="5"/>
      <c r="GH732" s="3"/>
      <c r="GI732" s="34"/>
      <c r="GN732" s="5"/>
      <c r="GO732" s="5"/>
      <c r="GP732" s="3"/>
      <c r="GQ732" s="34"/>
      <c r="GV732" s="5"/>
      <c r="GW732" s="5"/>
      <c r="GX732" s="3"/>
      <c r="GY732" s="34"/>
      <c r="HD732" s="5"/>
      <c r="HE732" s="5"/>
      <c r="HF732" s="3"/>
      <c r="HG732" s="34"/>
      <c r="HL732" s="5"/>
      <c r="HM732" s="5"/>
      <c r="HN732" s="3"/>
      <c r="HO732" s="34"/>
      <c r="HT732" s="5"/>
      <c r="HU732" s="5"/>
      <c r="HV732" s="3"/>
      <c r="HW732" s="34"/>
      <c r="IB732" s="5"/>
      <c r="IC732" s="5"/>
      <c r="ID732" s="3"/>
      <c r="IE732" s="34"/>
      <c r="IJ732" s="5"/>
    </row>
    <row r="733" spans="6:244" s="1" customFormat="1" ht="13.5">
      <c r="F733" s="3"/>
      <c r="G733" s="34"/>
      <c r="L733" s="5"/>
      <c r="M733" s="5"/>
      <c r="N733" s="3"/>
      <c r="O733" s="34"/>
      <c r="T733" s="5"/>
      <c r="U733" s="5"/>
      <c r="V733" s="3"/>
      <c r="W733" s="34"/>
      <c r="AB733" s="5"/>
      <c r="AC733" s="5"/>
      <c r="AD733" s="3"/>
      <c r="AE733" s="34"/>
      <c r="AJ733" s="5"/>
      <c r="AK733" s="5"/>
      <c r="AL733" s="3"/>
      <c r="AM733" s="34"/>
      <c r="AR733" s="5"/>
      <c r="AS733" s="5"/>
      <c r="AT733" s="3"/>
      <c r="AU733" s="34"/>
      <c r="AZ733" s="5"/>
      <c r="BA733" s="5"/>
      <c r="BB733" s="3"/>
      <c r="BC733" s="34"/>
      <c r="BH733" s="5"/>
      <c r="BI733" s="5"/>
      <c r="BJ733" s="3"/>
      <c r="BK733" s="34"/>
      <c r="BP733" s="5"/>
      <c r="BQ733" s="5"/>
      <c r="BR733" s="3"/>
      <c r="BS733" s="34"/>
      <c r="BX733" s="5"/>
      <c r="BY733" s="5"/>
      <c r="BZ733" s="3"/>
      <c r="CA733" s="34"/>
      <c r="CF733" s="5"/>
      <c r="CH733" s="3"/>
      <c r="CI733" s="34"/>
      <c r="CN733" s="5"/>
      <c r="CO733" s="5"/>
      <c r="CP733" s="3"/>
      <c r="CQ733" s="34"/>
      <c r="CV733" s="5"/>
      <c r="CW733" s="5"/>
      <c r="CX733" s="3"/>
      <c r="CY733" s="34"/>
      <c r="DD733" s="5"/>
      <c r="DE733" s="5"/>
      <c r="DF733" s="3"/>
      <c r="DG733" s="34"/>
      <c r="DL733" s="5"/>
      <c r="DM733" s="5"/>
      <c r="DN733" s="3"/>
      <c r="DO733" s="34"/>
      <c r="DT733" s="5"/>
      <c r="DU733" s="5"/>
      <c r="DV733" s="3"/>
      <c r="DW733" s="34"/>
      <c r="EB733" s="5"/>
      <c r="EC733" s="5"/>
      <c r="ED733" s="3"/>
      <c r="EE733" s="34"/>
      <c r="EJ733" s="5"/>
      <c r="EK733" s="5"/>
      <c r="EL733" s="3"/>
      <c r="EM733" s="34"/>
      <c r="ER733" s="5"/>
      <c r="ES733" s="5"/>
      <c r="ET733" s="3"/>
      <c r="EU733" s="34"/>
      <c r="EZ733" s="5"/>
      <c r="FA733" s="5"/>
      <c r="FB733" s="3"/>
      <c r="FC733" s="34"/>
      <c r="FH733" s="5"/>
      <c r="FJ733" s="3"/>
      <c r="FK733" s="34"/>
      <c r="FP733" s="5"/>
      <c r="FQ733" s="5"/>
      <c r="FR733" s="3"/>
      <c r="FS733" s="34"/>
      <c r="FX733" s="5"/>
      <c r="FY733" s="5"/>
      <c r="FZ733" s="3"/>
      <c r="GA733" s="34"/>
      <c r="GF733" s="5"/>
      <c r="GG733" s="5"/>
      <c r="GH733" s="3"/>
      <c r="GI733" s="34"/>
      <c r="GN733" s="5"/>
      <c r="GO733" s="5"/>
      <c r="GP733" s="3"/>
      <c r="GQ733" s="34"/>
      <c r="GV733" s="5"/>
      <c r="GW733" s="5"/>
      <c r="GX733" s="3"/>
      <c r="GY733" s="34"/>
      <c r="HD733" s="5"/>
      <c r="HE733" s="5"/>
      <c r="HF733" s="3"/>
      <c r="HG733" s="34"/>
      <c r="HL733" s="5"/>
      <c r="HM733" s="5"/>
      <c r="HN733" s="3"/>
      <c r="HO733" s="34"/>
      <c r="HT733" s="5"/>
      <c r="HU733" s="5"/>
      <c r="HV733" s="3"/>
      <c r="HW733" s="34"/>
      <c r="IB733" s="5"/>
      <c r="IC733" s="5"/>
      <c r="ID733" s="3"/>
      <c r="IE733" s="34"/>
      <c r="IJ733" s="5"/>
    </row>
    <row r="734" spans="6:244" s="1" customFormat="1" ht="13.5">
      <c r="F734" s="3"/>
      <c r="G734" s="34"/>
      <c r="L734" s="5"/>
      <c r="M734" s="5"/>
      <c r="N734" s="3"/>
      <c r="O734" s="34"/>
      <c r="T734" s="5"/>
      <c r="U734" s="5"/>
      <c r="V734" s="3"/>
      <c r="W734" s="34"/>
      <c r="AB734" s="5"/>
      <c r="AC734" s="5"/>
      <c r="AD734" s="3"/>
      <c r="AE734" s="34"/>
      <c r="AJ734" s="5"/>
      <c r="AK734" s="5"/>
      <c r="AL734" s="3"/>
      <c r="AM734" s="34"/>
      <c r="AR734" s="5"/>
      <c r="AS734" s="5"/>
      <c r="AT734" s="3"/>
      <c r="AU734" s="34"/>
      <c r="AZ734" s="5"/>
      <c r="BA734" s="5"/>
      <c r="BB734" s="3"/>
      <c r="BC734" s="34"/>
      <c r="BH734" s="5"/>
      <c r="BI734" s="5"/>
      <c r="BJ734" s="3"/>
      <c r="BK734" s="34"/>
      <c r="BP734" s="5"/>
      <c r="BQ734" s="5"/>
      <c r="BR734" s="3"/>
      <c r="BS734" s="34"/>
      <c r="BX734" s="5"/>
      <c r="BY734" s="5"/>
      <c r="BZ734" s="3"/>
      <c r="CA734" s="34"/>
      <c r="CF734" s="5"/>
      <c r="CH734" s="3"/>
      <c r="CI734" s="34"/>
      <c r="CN734" s="5"/>
      <c r="CO734" s="5"/>
      <c r="CP734" s="3"/>
      <c r="CQ734" s="34"/>
      <c r="CV734" s="5"/>
      <c r="CW734" s="5"/>
      <c r="CX734" s="3"/>
      <c r="CY734" s="34"/>
      <c r="DD734" s="5"/>
      <c r="DE734" s="5"/>
      <c r="DF734" s="3"/>
      <c r="DG734" s="34"/>
      <c r="DL734" s="5"/>
      <c r="DM734" s="5"/>
      <c r="DN734" s="3"/>
      <c r="DO734" s="34"/>
      <c r="DT734" s="5"/>
      <c r="DU734" s="5"/>
      <c r="DV734" s="3"/>
      <c r="DW734" s="34"/>
      <c r="EB734" s="5"/>
      <c r="EC734" s="5"/>
      <c r="ED734" s="3"/>
      <c r="EE734" s="34"/>
      <c r="EJ734" s="5"/>
      <c r="EK734" s="5"/>
      <c r="EL734" s="3"/>
      <c r="EM734" s="34"/>
      <c r="ER734" s="5"/>
      <c r="ES734" s="5"/>
      <c r="ET734" s="3"/>
      <c r="EU734" s="34"/>
      <c r="EZ734" s="5"/>
      <c r="FA734" s="5"/>
      <c r="FB734" s="3"/>
      <c r="FC734" s="34"/>
      <c r="FH734" s="5"/>
      <c r="FJ734" s="3"/>
      <c r="FK734" s="34"/>
      <c r="FP734" s="5"/>
      <c r="FQ734" s="5"/>
      <c r="FR734" s="3"/>
      <c r="FS734" s="34"/>
      <c r="FX734" s="5"/>
      <c r="FY734" s="5"/>
      <c r="FZ734" s="3"/>
      <c r="GA734" s="34"/>
      <c r="GF734" s="5"/>
      <c r="GG734" s="5"/>
      <c r="GH734" s="3"/>
      <c r="GI734" s="34"/>
      <c r="GN734" s="5"/>
      <c r="GO734" s="5"/>
      <c r="GP734" s="3"/>
      <c r="GQ734" s="34"/>
      <c r="GV734" s="5"/>
      <c r="GW734" s="5"/>
      <c r="GX734" s="3"/>
      <c r="GY734" s="34"/>
      <c r="HD734" s="5"/>
      <c r="HE734" s="5"/>
      <c r="HF734" s="3"/>
      <c r="HG734" s="34"/>
      <c r="HL734" s="5"/>
      <c r="HM734" s="5"/>
      <c r="HN734" s="3"/>
      <c r="HO734" s="34"/>
      <c r="HT734" s="5"/>
      <c r="HU734" s="5"/>
      <c r="HV734" s="3"/>
      <c r="HW734" s="34"/>
      <c r="IB734" s="5"/>
      <c r="IC734" s="5"/>
      <c r="ID734" s="3"/>
      <c r="IE734" s="34"/>
      <c r="IJ734" s="5"/>
    </row>
    <row r="735" spans="6:244" s="1" customFormat="1" ht="13.5">
      <c r="F735" s="3"/>
      <c r="G735" s="34"/>
      <c r="L735" s="5"/>
      <c r="M735" s="5"/>
      <c r="N735" s="3"/>
      <c r="O735" s="34"/>
      <c r="T735" s="5"/>
      <c r="U735" s="5"/>
      <c r="V735" s="3"/>
      <c r="W735" s="34"/>
      <c r="AB735" s="5"/>
      <c r="AC735" s="5"/>
      <c r="AD735" s="3"/>
      <c r="AE735" s="34"/>
      <c r="AJ735" s="5"/>
      <c r="AK735" s="5"/>
      <c r="AL735" s="3"/>
      <c r="AM735" s="34"/>
      <c r="AR735" s="5"/>
      <c r="AS735" s="5"/>
      <c r="AT735" s="3"/>
      <c r="AU735" s="34"/>
      <c r="AZ735" s="5"/>
      <c r="BA735" s="5"/>
      <c r="BB735" s="3"/>
      <c r="BC735" s="34"/>
      <c r="BH735" s="5"/>
      <c r="BI735" s="5"/>
      <c r="BJ735" s="3"/>
      <c r="BK735" s="34"/>
      <c r="BP735" s="5"/>
      <c r="BQ735" s="5"/>
      <c r="BR735" s="3"/>
      <c r="BS735" s="34"/>
      <c r="BX735" s="5"/>
      <c r="BY735" s="5"/>
      <c r="BZ735" s="3"/>
      <c r="CA735" s="34"/>
      <c r="CF735" s="5"/>
      <c r="CH735" s="3"/>
      <c r="CI735" s="34"/>
      <c r="CN735" s="5"/>
      <c r="CO735" s="5"/>
      <c r="CP735" s="3"/>
      <c r="CQ735" s="34"/>
      <c r="CV735" s="5"/>
      <c r="CW735" s="5"/>
      <c r="CX735" s="3"/>
      <c r="CY735" s="34"/>
      <c r="DD735" s="5"/>
      <c r="DE735" s="5"/>
      <c r="DF735" s="3"/>
      <c r="DG735" s="34"/>
      <c r="DL735" s="5"/>
      <c r="DM735" s="5"/>
      <c r="DN735" s="3"/>
      <c r="DO735" s="34"/>
      <c r="DT735" s="5"/>
      <c r="DU735" s="5"/>
      <c r="DV735" s="3"/>
      <c r="DW735" s="34"/>
      <c r="EB735" s="5"/>
      <c r="EC735" s="5"/>
      <c r="ED735" s="3"/>
      <c r="EE735" s="34"/>
      <c r="EJ735" s="5"/>
      <c r="EK735" s="5"/>
      <c r="EL735" s="3"/>
      <c r="EM735" s="34"/>
      <c r="ER735" s="5"/>
      <c r="ES735" s="5"/>
      <c r="ET735" s="3"/>
      <c r="EU735" s="34"/>
      <c r="EZ735" s="5"/>
      <c r="FA735" s="5"/>
      <c r="FB735" s="3"/>
      <c r="FC735" s="34"/>
      <c r="FH735" s="5"/>
      <c r="FJ735" s="3"/>
      <c r="FK735" s="34"/>
      <c r="FP735" s="5"/>
      <c r="FQ735" s="5"/>
      <c r="FR735" s="3"/>
      <c r="FS735" s="34"/>
      <c r="FX735" s="5"/>
      <c r="FY735" s="5"/>
      <c r="FZ735" s="3"/>
      <c r="GA735" s="34"/>
      <c r="GF735" s="5"/>
      <c r="GG735" s="5"/>
      <c r="GH735" s="3"/>
      <c r="GI735" s="34"/>
      <c r="GN735" s="5"/>
      <c r="GO735" s="5"/>
      <c r="GP735" s="3"/>
      <c r="GQ735" s="34"/>
      <c r="GV735" s="5"/>
      <c r="GW735" s="5"/>
      <c r="GX735" s="3"/>
      <c r="GY735" s="34"/>
      <c r="HD735" s="5"/>
      <c r="HE735" s="5"/>
      <c r="HF735" s="3"/>
      <c r="HG735" s="34"/>
      <c r="HL735" s="5"/>
      <c r="HM735" s="5"/>
      <c r="HN735" s="3"/>
      <c r="HO735" s="34"/>
      <c r="HT735" s="5"/>
      <c r="HU735" s="5"/>
      <c r="HV735" s="3"/>
      <c r="HW735" s="34"/>
      <c r="IB735" s="5"/>
      <c r="IC735" s="5"/>
      <c r="ID735" s="3"/>
      <c r="IE735" s="34"/>
      <c r="IJ735" s="5"/>
    </row>
    <row r="736" spans="6:244" s="1" customFormat="1" ht="13.5">
      <c r="F736" s="3"/>
      <c r="G736" s="34"/>
      <c r="L736" s="5"/>
      <c r="M736" s="5"/>
      <c r="N736" s="3"/>
      <c r="O736" s="34"/>
      <c r="T736" s="5"/>
      <c r="U736" s="5"/>
      <c r="V736" s="3"/>
      <c r="W736" s="34"/>
      <c r="AB736" s="5"/>
      <c r="AC736" s="5"/>
      <c r="AD736" s="3"/>
      <c r="AE736" s="34"/>
      <c r="AJ736" s="5"/>
      <c r="AK736" s="5"/>
      <c r="AL736" s="3"/>
      <c r="AM736" s="34"/>
      <c r="AR736" s="5"/>
      <c r="AS736" s="5"/>
      <c r="AT736" s="3"/>
      <c r="AU736" s="34"/>
      <c r="AZ736" s="5"/>
      <c r="BA736" s="5"/>
      <c r="BB736" s="3"/>
      <c r="BC736" s="34"/>
      <c r="BH736" s="5"/>
      <c r="BI736" s="5"/>
      <c r="BJ736" s="3"/>
      <c r="BK736" s="34"/>
      <c r="BP736" s="5"/>
      <c r="BQ736" s="5"/>
      <c r="BR736" s="3"/>
      <c r="BS736" s="34"/>
      <c r="BX736" s="5"/>
      <c r="BY736" s="5"/>
      <c r="BZ736" s="3"/>
      <c r="CA736" s="34"/>
      <c r="CF736" s="5"/>
      <c r="CH736" s="3"/>
      <c r="CI736" s="34"/>
      <c r="CN736" s="5"/>
      <c r="CO736" s="5"/>
      <c r="CP736" s="3"/>
      <c r="CQ736" s="34"/>
      <c r="CV736" s="5"/>
      <c r="CW736" s="5"/>
      <c r="CX736" s="3"/>
      <c r="CY736" s="34"/>
      <c r="DD736" s="5"/>
      <c r="DE736" s="5"/>
      <c r="DF736" s="3"/>
      <c r="DG736" s="34"/>
      <c r="DL736" s="5"/>
      <c r="DM736" s="5"/>
      <c r="DN736" s="3"/>
      <c r="DO736" s="34"/>
      <c r="DT736" s="5"/>
      <c r="DU736" s="5"/>
      <c r="DV736" s="3"/>
      <c r="DW736" s="34"/>
      <c r="EB736" s="5"/>
      <c r="EC736" s="5"/>
      <c r="ED736" s="3"/>
      <c r="EE736" s="34"/>
      <c r="EJ736" s="5"/>
      <c r="EK736" s="5"/>
      <c r="EL736" s="3"/>
      <c r="EM736" s="34"/>
      <c r="ER736" s="5"/>
      <c r="ES736" s="5"/>
      <c r="ET736" s="3"/>
      <c r="EU736" s="34"/>
      <c r="EZ736" s="5"/>
      <c r="FA736" s="5"/>
      <c r="FB736" s="3"/>
      <c r="FC736" s="34"/>
      <c r="FH736" s="5"/>
      <c r="FJ736" s="3"/>
      <c r="FK736" s="34"/>
      <c r="FP736" s="5"/>
      <c r="FQ736" s="5"/>
      <c r="FR736" s="3"/>
      <c r="FS736" s="34"/>
      <c r="FX736" s="5"/>
      <c r="FY736" s="5"/>
      <c r="FZ736" s="3"/>
      <c r="GA736" s="34"/>
      <c r="GF736" s="5"/>
      <c r="GG736" s="5"/>
      <c r="GH736" s="3"/>
      <c r="GI736" s="34"/>
      <c r="GN736" s="5"/>
      <c r="GO736" s="5"/>
      <c r="GP736" s="3"/>
      <c r="GQ736" s="34"/>
      <c r="GV736" s="5"/>
      <c r="GW736" s="5"/>
      <c r="GX736" s="3"/>
      <c r="GY736" s="34"/>
      <c r="HD736" s="5"/>
      <c r="HE736" s="5"/>
      <c r="HF736" s="3"/>
      <c r="HG736" s="34"/>
      <c r="HL736" s="5"/>
      <c r="HM736" s="5"/>
      <c r="HN736" s="3"/>
      <c r="HO736" s="34"/>
      <c r="HT736" s="5"/>
      <c r="HU736" s="5"/>
      <c r="HV736" s="3"/>
      <c r="HW736" s="34"/>
      <c r="IB736" s="5"/>
      <c r="IC736" s="5"/>
      <c r="ID736" s="3"/>
      <c r="IE736" s="34"/>
      <c r="IJ736" s="5"/>
    </row>
    <row r="737" spans="6:244" s="1" customFormat="1" ht="13.5">
      <c r="F737" s="3"/>
      <c r="G737" s="34"/>
      <c r="L737" s="5"/>
      <c r="M737" s="5"/>
      <c r="N737" s="3"/>
      <c r="O737" s="34"/>
      <c r="T737" s="5"/>
      <c r="U737" s="5"/>
      <c r="V737" s="3"/>
      <c r="W737" s="34"/>
      <c r="AB737" s="5"/>
      <c r="AC737" s="5"/>
      <c r="AD737" s="3"/>
      <c r="AE737" s="34"/>
      <c r="AJ737" s="5"/>
      <c r="AK737" s="5"/>
      <c r="AL737" s="3"/>
      <c r="AM737" s="34"/>
      <c r="AR737" s="5"/>
      <c r="AS737" s="5"/>
      <c r="AT737" s="3"/>
      <c r="AU737" s="34"/>
      <c r="AZ737" s="5"/>
      <c r="BA737" s="5"/>
      <c r="BB737" s="3"/>
      <c r="BC737" s="34"/>
      <c r="BH737" s="5"/>
      <c r="BI737" s="5"/>
      <c r="BJ737" s="3"/>
      <c r="BK737" s="34"/>
      <c r="BP737" s="5"/>
      <c r="BQ737" s="5"/>
      <c r="BR737" s="3"/>
      <c r="BS737" s="34"/>
      <c r="BX737" s="5"/>
      <c r="BY737" s="5"/>
      <c r="BZ737" s="3"/>
      <c r="CA737" s="34"/>
      <c r="CF737" s="5"/>
      <c r="CH737" s="3"/>
      <c r="CI737" s="34"/>
      <c r="CN737" s="5"/>
      <c r="CO737" s="5"/>
      <c r="CP737" s="3"/>
      <c r="CQ737" s="34"/>
      <c r="CV737" s="5"/>
      <c r="CW737" s="5"/>
      <c r="CX737" s="3"/>
      <c r="CY737" s="34"/>
      <c r="DD737" s="5"/>
      <c r="DE737" s="5"/>
      <c r="DF737" s="3"/>
      <c r="DG737" s="34"/>
      <c r="DL737" s="5"/>
      <c r="DM737" s="5"/>
      <c r="DN737" s="3"/>
      <c r="DO737" s="34"/>
      <c r="DT737" s="5"/>
      <c r="DU737" s="5"/>
      <c r="DV737" s="3"/>
      <c r="DW737" s="34"/>
      <c r="EB737" s="5"/>
      <c r="EC737" s="5"/>
      <c r="ED737" s="3"/>
      <c r="EE737" s="34"/>
      <c r="EJ737" s="5"/>
      <c r="EK737" s="5"/>
      <c r="EL737" s="3"/>
      <c r="EM737" s="34"/>
      <c r="ER737" s="5"/>
      <c r="ES737" s="5"/>
      <c r="ET737" s="3"/>
      <c r="EU737" s="34"/>
      <c r="EZ737" s="5"/>
      <c r="FA737" s="5"/>
      <c r="FB737" s="3"/>
      <c r="FC737" s="34"/>
      <c r="FH737" s="5"/>
      <c r="FJ737" s="3"/>
      <c r="FK737" s="34"/>
      <c r="FP737" s="5"/>
      <c r="FQ737" s="5"/>
      <c r="FR737" s="3"/>
      <c r="FS737" s="34"/>
      <c r="FX737" s="5"/>
      <c r="FY737" s="5"/>
      <c r="FZ737" s="3"/>
      <c r="GA737" s="34"/>
      <c r="GF737" s="5"/>
      <c r="GG737" s="5"/>
      <c r="GH737" s="3"/>
      <c r="GI737" s="34"/>
      <c r="GN737" s="5"/>
      <c r="GO737" s="5"/>
      <c r="GP737" s="3"/>
      <c r="GQ737" s="34"/>
      <c r="GV737" s="5"/>
      <c r="GW737" s="5"/>
      <c r="GX737" s="3"/>
      <c r="GY737" s="34"/>
      <c r="HD737" s="5"/>
      <c r="HE737" s="5"/>
      <c r="HF737" s="3"/>
      <c r="HG737" s="34"/>
      <c r="HL737" s="5"/>
      <c r="HM737" s="5"/>
      <c r="HN737" s="3"/>
      <c r="HO737" s="34"/>
      <c r="HT737" s="5"/>
      <c r="HU737" s="5"/>
      <c r="HV737" s="3"/>
      <c r="HW737" s="34"/>
      <c r="IB737" s="5"/>
      <c r="IC737" s="5"/>
      <c r="ID737" s="3"/>
      <c r="IE737" s="34"/>
      <c r="IJ737" s="5"/>
    </row>
    <row r="738" spans="6:244" s="1" customFormat="1" ht="13.5">
      <c r="F738" s="3"/>
      <c r="G738" s="34"/>
      <c r="L738" s="5"/>
      <c r="M738" s="5"/>
      <c r="N738" s="3"/>
      <c r="O738" s="34"/>
      <c r="T738" s="5"/>
      <c r="U738" s="5"/>
      <c r="V738" s="3"/>
      <c r="W738" s="34"/>
      <c r="AB738" s="5"/>
      <c r="AC738" s="5"/>
      <c r="AD738" s="3"/>
      <c r="AE738" s="34"/>
      <c r="AJ738" s="5"/>
      <c r="AK738" s="5"/>
      <c r="AL738" s="3"/>
      <c r="AM738" s="34"/>
      <c r="AR738" s="5"/>
      <c r="AS738" s="5"/>
      <c r="AT738" s="3"/>
      <c r="AU738" s="34"/>
      <c r="AZ738" s="5"/>
      <c r="BA738" s="5"/>
      <c r="BB738" s="3"/>
      <c r="BC738" s="34"/>
      <c r="BH738" s="5"/>
      <c r="BI738" s="5"/>
      <c r="BJ738" s="3"/>
      <c r="BK738" s="34"/>
      <c r="BP738" s="5"/>
      <c r="BQ738" s="5"/>
      <c r="BR738" s="3"/>
      <c r="BS738" s="34"/>
      <c r="BX738" s="5"/>
      <c r="BY738" s="5"/>
      <c r="BZ738" s="3"/>
      <c r="CA738" s="34"/>
      <c r="CF738" s="5"/>
      <c r="CH738" s="3"/>
      <c r="CI738" s="34"/>
      <c r="CN738" s="5"/>
      <c r="CO738" s="5"/>
      <c r="CP738" s="3"/>
      <c r="CQ738" s="34"/>
      <c r="CV738" s="5"/>
      <c r="CW738" s="5"/>
      <c r="CX738" s="3"/>
      <c r="CY738" s="34"/>
      <c r="DD738" s="5"/>
      <c r="DE738" s="5"/>
      <c r="DF738" s="3"/>
      <c r="DG738" s="34"/>
      <c r="DL738" s="5"/>
      <c r="DM738" s="5"/>
      <c r="DN738" s="3"/>
      <c r="DO738" s="34"/>
      <c r="DT738" s="5"/>
      <c r="DU738" s="5"/>
      <c r="DV738" s="3"/>
      <c r="DW738" s="34"/>
      <c r="EB738" s="5"/>
      <c r="EC738" s="5"/>
      <c r="ED738" s="3"/>
      <c r="EE738" s="34"/>
      <c r="EJ738" s="5"/>
      <c r="EK738" s="5"/>
      <c r="EL738" s="3"/>
      <c r="EM738" s="34"/>
      <c r="ER738" s="5"/>
      <c r="ES738" s="5"/>
      <c r="ET738" s="3"/>
      <c r="EU738" s="34"/>
      <c r="EZ738" s="5"/>
      <c r="FA738" s="5"/>
      <c r="FB738" s="3"/>
      <c r="FC738" s="34"/>
      <c r="FH738" s="5"/>
      <c r="FJ738" s="3"/>
      <c r="FK738" s="34"/>
      <c r="FP738" s="5"/>
      <c r="FQ738" s="5"/>
      <c r="FR738" s="3"/>
      <c r="FS738" s="34"/>
      <c r="FX738" s="5"/>
      <c r="FY738" s="5"/>
      <c r="FZ738" s="3"/>
      <c r="GA738" s="34"/>
      <c r="GF738" s="5"/>
      <c r="GG738" s="5"/>
      <c r="GH738" s="3"/>
      <c r="GI738" s="34"/>
      <c r="GN738" s="5"/>
      <c r="GO738" s="5"/>
      <c r="GP738" s="3"/>
      <c r="GQ738" s="34"/>
      <c r="GV738" s="5"/>
      <c r="GW738" s="5"/>
      <c r="GX738" s="3"/>
      <c r="GY738" s="34"/>
      <c r="HD738" s="5"/>
      <c r="HE738" s="5"/>
      <c r="HF738" s="3"/>
      <c r="HG738" s="34"/>
      <c r="HL738" s="5"/>
      <c r="HM738" s="5"/>
      <c r="HN738" s="3"/>
      <c r="HO738" s="34"/>
      <c r="HT738" s="5"/>
      <c r="HU738" s="5"/>
      <c r="HV738" s="3"/>
      <c r="HW738" s="34"/>
      <c r="IB738" s="5"/>
      <c r="IC738" s="5"/>
      <c r="ID738" s="3"/>
      <c r="IE738" s="34"/>
      <c r="IJ738" s="5"/>
    </row>
    <row r="739" spans="6:244" s="1" customFormat="1" ht="13.5">
      <c r="F739" s="3"/>
      <c r="G739" s="34"/>
      <c r="L739" s="5"/>
      <c r="M739" s="5"/>
      <c r="N739" s="3"/>
      <c r="O739" s="34"/>
      <c r="T739" s="5"/>
      <c r="U739" s="5"/>
      <c r="V739" s="3"/>
      <c r="W739" s="34"/>
      <c r="AB739" s="5"/>
      <c r="AC739" s="5"/>
      <c r="AD739" s="3"/>
      <c r="AE739" s="34"/>
      <c r="AJ739" s="5"/>
      <c r="AK739" s="5"/>
      <c r="AL739" s="3"/>
      <c r="AM739" s="34"/>
      <c r="AR739" s="5"/>
      <c r="AS739" s="5"/>
      <c r="AT739" s="3"/>
      <c r="AU739" s="34"/>
      <c r="AZ739" s="5"/>
      <c r="BA739" s="5"/>
      <c r="BB739" s="3"/>
      <c r="BC739" s="34"/>
      <c r="BH739" s="5"/>
      <c r="BI739" s="5"/>
      <c r="BJ739" s="3"/>
      <c r="BK739" s="34"/>
      <c r="BP739" s="5"/>
      <c r="BQ739" s="5"/>
      <c r="BR739" s="3"/>
      <c r="BS739" s="34"/>
      <c r="BX739" s="5"/>
      <c r="BY739" s="5"/>
      <c r="BZ739" s="3"/>
      <c r="CA739" s="34"/>
      <c r="CF739" s="5"/>
      <c r="CH739" s="3"/>
      <c r="CI739" s="34"/>
      <c r="CN739" s="5"/>
      <c r="CO739" s="5"/>
      <c r="CP739" s="3"/>
      <c r="CQ739" s="34"/>
      <c r="CV739" s="5"/>
      <c r="CW739" s="5"/>
      <c r="CX739" s="3"/>
      <c r="CY739" s="34"/>
      <c r="DD739" s="5"/>
      <c r="DE739" s="5"/>
      <c r="DF739" s="3"/>
      <c r="DG739" s="34"/>
      <c r="DL739" s="5"/>
      <c r="DM739" s="5"/>
      <c r="DN739" s="3"/>
      <c r="DO739" s="34"/>
      <c r="DT739" s="5"/>
      <c r="DU739" s="5"/>
      <c r="DV739" s="3"/>
      <c r="DW739" s="34"/>
      <c r="EB739" s="5"/>
      <c r="EC739" s="5"/>
      <c r="ED739" s="3"/>
      <c r="EE739" s="34"/>
      <c r="EJ739" s="5"/>
      <c r="EK739" s="5"/>
      <c r="EL739" s="3"/>
      <c r="EM739" s="34"/>
      <c r="ER739" s="5"/>
      <c r="ES739" s="5"/>
      <c r="ET739" s="3"/>
      <c r="EU739" s="34"/>
      <c r="EZ739" s="5"/>
      <c r="FA739" s="5"/>
      <c r="FB739" s="3"/>
      <c r="FC739" s="34"/>
      <c r="FH739" s="5"/>
      <c r="FJ739" s="3"/>
      <c r="FK739" s="34"/>
      <c r="FP739" s="5"/>
      <c r="FQ739" s="5"/>
      <c r="FR739" s="3"/>
      <c r="FS739" s="34"/>
      <c r="FX739" s="5"/>
      <c r="FY739" s="5"/>
      <c r="FZ739" s="3"/>
      <c r="GA739" s="34"/>
      <c r="GF739" s="5"/>
      <c r="GG739" s="5"/>
      <c r="GH739" s="3"/>
      <c r="GI739" s="34"/>
      <c r="GN739" s="5"/>
      <c r="GO739" s="5"/>
      <c r="GP739" s="3"/>
      <c r="GQ739" s="34"/>
      <c r="GV739" s="5"/>
      <c r="GW739" s="5"/>
      <c r="GX739" s="3"/>
      <c r="GY739" s="34"/>
      <c r="HD739" s="5"/>
      <c r="HE739" s="5"/>
      <c r="HF739" s="3"/>
      <c r="HG739" s="34"/>
      <c r="HL739" s="5"/>
      <c r="HM739" s="5"/>
      <c r="HN739" s="3"/>
      <c r="HO739" s="34"/>
      <c r="HT739" s="5"/>
      <c r="HU739" s="5"/>
      <c r="HV739" s="3"/>
      <c r="HW739" s="34"/>
      <c r="IB739" s="5"/>
      <c r="IC739" s="5"/>
      <c r="ID739" s="3"/>
      <c r="IE739" s="34"/>
      <c r="IJ739" s="5"/>
    </row>
    <row r="740" spans="6:244" s="1" customFormat="1" ht="13.5">
      <c r="F740" s="3"/>
      <c r="G740" s="34"/>
      <c r="L740" s="5"/>
      <c r="M740" s="5"/>
      <c r="N740" s="3"/>
      <c r="O740" s="34"/>
      <c r="T740" s="5"/>
      <c r="U740" s="5"/>
      <c r="V740" s="3"/>
      <c r="W740" s="34"/>
      <c r="AB740" s="5"/>
      <c r="AC740" s="5"/>
      <c r="AD740" s="3"/>
      <c r="AE740" s="34"/>
      <c r="AJ740" s="5"/>
      <c r="AK740" s="5"/>
      <c r="AL740" s="3"/>
      <c r="AM740" s="34"/>
      <c r="AR740" s="5"/>
      <c r="AS740" s="5"/>
      <c r="AT740" s="3"/>
      <c r="AU740" s="34"/>
      <c r="AZ740" s="5"/>
      <c r="BA740" s="5"/>
      <c r="BB740" s="3"/>
      <c r="BC740" s="34"/>
      <c r="BH740" s="5"/>
      <c r="BI740" s="5"/>
      <c r="BJ740" s="3"/>
      <c r="BK740" s="34"/>
      <c r="BP740" s="5"/>
      <c r="BQ740" s="5"/>
      <c r="BR740" s="3"/>
      <c r="BS740" s="34"/>
      <c r="BX740" s="5"/>
      <c r="BY740" s="5"/>
      <c r="BZ740" s="3"/>
      <c r="CA740" s="34"/>
      <c r="CF740" s="5"/>
      <c r="CH740" s="3"/>
      <c r="CI740" s="34"/>
      <c r="CN740" s="5"/>
      <c r="CO740" s="5"/>
      <c r="CP740" s="3"/>
      <c r="CQ740" s="34"/>
      <c r="CV740" s="5"/>
      <c r="CW740" s="5"/>
      <c r="CX740" s="3"/>
      <c r="CY740" s="34"/>
      <c r="DD740" s="5"/>
      <c r="DE740" s="5"/>
      <c r="DF740" s="3"/>
      <c r="DG740" s="34"/>
      <c r="DL740" s="5"/>
      <c r="DM740" s="5"/>
      <c r="DN740" s="3"/>
      <c r="DO740" s="34"/>
      <c r="DT740" s="5"/>
      <c r="DU740" s="5"/>
      <c r="DV740" s="3"/>
      <c r="DW740" s="34"/>
      <c r="EB740" s="5"/>
      <c r="EC740" s="5"/>
      <c r="ED740" s="3"/>
      <c r="EE740" s="34"/>
      <c r="EJ740" s="5"/>
      <c r="EK740" s="5"/>
      <c r="EL740" s="3"/>
      <c r="EM740" s="34"/>
      <c r="ER740" s="5"/>
      <c r="ES740" s="5"/>
      <c r="ET740" s="3"/>
      <c r="EU740" s="34"/>
      <c r="EZ740" s="5"/>
      <c r="FA740" s="5"/>
      <c r="FB740" s="3"/>
      <c r="FC740" s="34"/>
      <c r="FH740" s="5"/>
      <c r="FJ740" s="3"/>
      <c r="FK740" s="34"/>
      <c r="FP740" s="5"/>
      <c r="FQ740" s="5"/>
      <c r="FR740" s="3"/>
      <c r="FS740" s="34"/>
      <c r="FX740" s="5"/>
      <c r="FY740" s="5"/>
      <c r="FZ740" s="3"/>
      <c r="GA740" s="34"/>
      <c r="GF740" s="5"/>
      <c r="GG740" s="5"/>
      <c r="GH740" s="3"/>
      <c r="GI740" s="34"/>
      <c r="GN740" s="5"/>
      <c r="GO740" s="5"/>
      <c r="GP740" s="3"/>
      <c r="GQ740" s="34"/>
      <c r="GV740" s="5"/>
      <c r="GW740" s="5"/>
      <c r="GX740" s="3"/>
      <c r="GY740" s="34"/>
      <c r="HD740" s="5"/>
      <c r="HE740" s="5"/>
      <c r="HF740" s="3"/>
      <c r="HG740" s="34"/>
      <c r="HL740" s="5"/>
      <c r="HM740" s="5"/>
      <c r="HN740" s="3"/>
      <c r="HO740" s="34"/>
      <c r="HT740" s="5"/>
      <c r="HU740" s="5"/>
      <c r="HV740" s="3"/>
      <c r="HW740" s="34"/>
      <c r="IB740" s="5"/>
      <c r="IC740" s="5"/>
      <c r="ID740" s="3"/>
      <c r="IE740" s="34"/>
      <c r="IJ740" s="5"/>
    </row>
    <row r="741" spans="6:244" s="1" customFormat="1" ht="13.5">
      <c r="F741" s="3"/>
      <c r="G741" s="34"/>
      <c r="L741" s="5"/>
      <c r="M741" s="5"/>
      <c r="N741" s="3"/>
      <c r="O741" s="34"/>
      <c r="T741" s="5"/>
      <c r="U741" s="5"/>
      <c r="V741" s="3"/>
      <c r="W741" s="34"/>
      <c r="AB741" s="5"/>
      <c r="AC741" s="5"/>
      <c r="AD741" s="3"/>
      <c r="AE741" s="34"/>
      <c r="AJ741" s="5"/>
      <c r="AK741" s="5"/>
      <c r="AL741" s="3"/>
      <c r="AM741" s="34"/>
      <c r="AR741" s="5"/>
      <c r="AS741" s="5"/>
      <c r="AT741" s="3"/>
      <c r="AU741" s="34"/>
      <c r="AZ741" s="5"/>
      <c r="BA741" s="5"/>
      <c r="BB741" s="3"/>
      <c r="BC741" s="34"/>
      <c r="BH741" s="5"/>
      <c r="BI741" s="5"/>
      <c r="BJ741" s="3"/>
      <c r="BK741" s="34"/>
      <c r="BP741" s="5"/>
      <c r="BQ741" s="5"/>
      <c r="BR741" s="3"/>
      <c r="BS741" s="34"/>
      <c r="BX741" s="5"/>
      <c r="BY741" s="5"/>
      <c r="BZ741" s="3"/>
      <c r="CA741" s="34"/>
      <c r="CF741" s="5"/>
      <c r="CH741" s="3"/>
      <c r="CI741" s="34"/>
      <c r="CN741" s="5"/>
      <c r="CO741" s="5"/>
      <c r="CP741" s="3"/>
      <c r="CQ741" s="34"/>
      <c r="CV741" s="5"/>
      <c r="CW741" s="5"/>
      <c r="CX741" s="3"/>
      <c r="CY741" s="34"/>
      <c r="DD741" s="5"/>
      <c r="DE741" s="5"/>
      <c r="DF741" s="3"/>
      <c r="DG741" s="34"/>
      <c r="DL741" s="5"/>
      <c r="DM741" s="5"/>
      <c r="DN741" s="3"/>
      <c r="DO741" s="34"/>
      <c r="DT741" s="5"/>
      <c r="DU741" s="5"/>
      <c r="DV741" s="3"/>
      <c r="DW741" s="34"/>
      <c r="EB741" s="5"/>
      <c r="EC741" s="5"/>
      <c r="ED741" s="3"/>
      <c r="EE741" s="34"/>
      <c r="EJ741" s="5"/>
      <c r="EK741" s="5"/>
      <c r="EL741" s="3"/>
      <c r="EM741" s="34"/>
      <c r="ER741" s="5"/>
      <c r="ES741" s="5"/>
      <c r="ET741" s="3"/>
      <c r="EU741" s="34"/>
      <c r="EZ741" s="5"/>
      <c r="FA741" s="5"/>
      <c r="FB741" s="3"/>
      <c r="FC741" s="34"/>
      <c r="FH741" s="5"/>
      <c r="FJ741" s="3"/>
      <c r="FK741" s="34"/>
      <c r="FP741" s="5"/>
      <c r="FQ741" s="5"/>
      <c r="FR741" s="3"/>
      <c r="FS741" s="34"/>
      <c r="FX741" s="5"/>
      <c r="FY741" s="5"/>
      <c r="FZ741" s="3"/>
      <c r="GA741" s="34"/>
      <c r="GF741" s="5"/>
      <c r="GG741" s="5"/>
      <c r="GH741" s="3"/>
      <c r="GI741" s="34"/>
      <c r="GN741" s="5"/>
      <c r="GO741" s="5"/>
      <c r="GP741" s="3"/>
      <c r="GQ741" s="34"/>
      <c r="GV741" s="5"/>
      <c r="GW741" s="5"/>
      <c r="GX741" s="3"/>
      <c r="GY741" s="34"/>
      <c r="HD741" s="5"/>
      <c r="HE741" s="5"/>
      <c r="HF741" s="3"/>
      <c r="HG741" s="34"/>
      <c r="HL741" s="5"/>
      <c r="HM741" s="5"/>
      <c r="HN741" s="3"/>
      <c r="HO741" s="34"/>
      <c r="HT741" s="5"/>
      <c r="HU741" s="5"/>
      <c r="HV741" s="3"/>
      <c r="HW741" s="34"/>
      <c r="IB741" s="5"/>
      <c r="IC741" s="5"/>
      <c r="ID741" s="3"/>
      <c r="IE741" s="34"/>
      <c r="IJ741" s="5"/>
    </row>
    <row r="742" spans="6:244" s="1" customFormat="1" ht="13.5">
      <c r="F742" s="3"/>
      <c r="G742" s="34"/>
      <c r="L742" s="5"/>
      <c r="M742" s="5"/>
      <c r="N742" s="3"/>
      <c r="O742" s="34"/>
      <c r="T742" s="5"/>
      <c r="U742" s="5"/>
      <c r="V742" s="3"/>
      <c r="W742" s="34"/>
      <c r="AB742" s="5"/>
      <c r="AC742" s="5"/>
      <c r="AD742" s="3"/>
      <c r="AE742" s="34"/>
      <c r="AJ742" s="5"/>
      <c r="AK742" s="5"/>
      <c r="AL742" s="3"/>
      <c r="AM742" s="34"/>
      <c r="AR742" s="5"/>
      <c r="AS742" s="5"/>
      <c r="AT742" s="3"/>
      <c r="AU742" s="34"/>
      <c r="AZ742" s="5"/>
      <c r="BA742" s="5"/>
      <c r="BB742" s="3"/>
      <c r="BC742" s="34"/>
      <c r="BH742" s="5"/>
      <c r="BI742" s="5"/>
      <c r="BJ742" s="3"/>
      <c r="BK742" s="34"/>
      <c r="BP742" s="5"/>
      <c r="BQ742" s="5"/>
      <c r="BR742" s="3"/>
      <c r="BS742" s="34"/>
      <c r="BX742" s="5"/>
      <c r="BY742" s="5"/>
      <c r="BZ742" s="3"/>
      <c r="CA742" s="34"/>
      <c r="CF742" s="5"/>
      <c r="CH742" s="3"/>
      <c r="CI742" s="34"/>
      <c r="CN742" s="5"/>
      <c r="CO742" s="5"/>
      <c r="CP742" s="3"/>
      <c r="CQ742" s="34"/>
      <c r="CV742" s="5"/>
      <c r="CW742" s="5"/>
      <c r="CX742" s="3"/>
      <c r="CY742" s="34"/>
      <c r="DD742" s="5"/>
      <c r="DE742" s="5"/>
      <c r="DF742" s="3"/>
      <c r="DG742" s="34"/>
      <c r="DL742" s="5"/>
      <c r="DM742" s="5"/>
      <c r="DN742" s="3"/>
      <c r="DO742" s="34"/>
      <c r="DT742" s="5"/>
      <c r="DU742" s="5"/>
      <c r="DV742" s="3"/>
      <c r="DW742" s="34"/>
      <c r="EB742" s="5"/>
      <c r="EC742" s="5"/>
      <c r="ED742" s="3"/>
      <c r="EE742" s="34"/>
      <c r="EJ742" s="5"/>
      <c r="EK742" s="5"/>
      <c r="EL742" s="3"/>
      <c r="EM742" s="34"/>
      <c r="ER742" s="5"/>
      <c r="ES742" s="5"/>
      <c r="ET742" s="3"/>
      <c r="EU742" s="34"/>
      <c r="EZ742" s="5"/>
      <c r="FA742" s="5"/>
      <c r="FB742" s="3"/>
      <c r="FC742" s="34"/>
      <c r="FH742" s="5"/>
      <c r="FJ742" s="3"/>
      <c r="FK742" s="34"/>
      <c r="FP742" s="5"/>
      <c r="FQ742" s="5"/>
      <c r="FR742" s="3"/>
      <c r="FS742" s="34"/>
      <c r="FX742" s="5"/>
      <c r="FY742" s="5"/>
      <c r="FZ742" s="3"/>
      <c r="GA742" s="34"/>
      <c r="GF742" s="5"/>
      <c r="GG742" s="5"/>
      <c r="GH742" s="3"/>
      <c r="GI742" s="34"/>
      <c r="GN742" s="5"/>
      <c r="GO742" s="5"/>
      <c r="GP742" s="3"/>
      <c r="GQ742" s="34"/>
      <c r="GV742" s="5"/>
      <c r="GW742" s="5"/>
      <c r="GX742" s="3"/>
      <c r="GY742" s="34"/>
      <c r="HD742" s="5"/>
      <c r="HE742" s="5"/>
      <c r="HF742" s="3"/>
      <c r="HG742" s="34"/>
      <c r="HL742" s="5"/>
      <c r="HM742" s="5"/>
      <c r="HN742" s="3"/>
      <c r="HO742" s="34"/>
      <c r="HT742" s="5"/>
      <c r="HU742" s="5"/>
      <c r="HV742" s="3"/>
      <c r="HW742" s="34"/>
      <c r="IB742" s="5"/>
      <c r="IC742" s="5"/>
      <c r="ID742" s="3"/>
      <c r="IE742" s="34"/>
      <c r="IJ742" s="5"/>
    </row>
    <row r="743" spans="6:244" s="1" customFormat="1" ht="13.5">
      <c r="F743" s="3"/>
      <c r="G743" s="34"/>
      <c r="L743" s="5"/>
      <c r="M743" s="5"/>
      <c r="N743" s="3"/>
      <c r="O743" s="34"/>
      <c r="T743" s="5"/>
      <c r="U743" s="5"/>
      <c r="V743" s="3"/>
      <c r="W743" s="34"/>
      <c r="AB743" s="5"/>
      <c r="AC743" s="5"/>
      <c r="AD743" s="3"/>
      <c r="AE743" s="34"/>
      <c r="AJ743" s="5"/>
      <c r="AK743" s="5"/>
      <c r="AL743" s="3"/>
      <c r="AM743" s="34"/>
      <c r="AR743" s="5"/>
      <c r="AS743" s="5"/>
      <c r="AT743" s="3"/>
      <c r="AU743" s="34"/>
      <c r="AZ743" s="5"/>
      <c r="BA743" s="5"/>
      <c r="BB743" s="3"/>
      <c r="BC743" s="34"/>
      <c r="BH743" s="5"/>
      <c r="BI743" s="5"/>
      <c r="BJ743" s="3"/>
      <c r="BK743" s="34"/>
      <c r="BP743" s="5"/>
      <c r="BQ743" s="5"/>
      <c r="BR743" s="3"/>
      <c r="BS743" s="34"/>
      <c r="BX743" s="5"/>
      <c r="BY743" s="5"/>
      <c r="BZ743" s="3"/>
      <c r="CA743" s="34"/>
      <c r="CF743" s="5"/>
      <c r="CH743" s="3"/>
      <c r="CI743" s="34"/>
      <c r="CN743" s="5"/>
      <c r="CO743" s="5"/>
      <c r="CP743" s="3"/>
      <c r="CQ743" s="34"/>
      <c r="CV743" s="5"/>
      <c r="CW743" s="5"/>
      <c r="CX743" s="3"/>
      <c r="CY743" s="34"/>
      <c r="DD743" s="5"/>
      <c r="DE743" s="5"/>
      <c r="DF743" s="3"/>
      <c r="DG743" s="34"/>
      <c r="DL743" s="5"/>
      <c r="DM743" s="5"/>
      <c r="DN743" s="3"/>
      <c r="DO743" s="34"/>
      <c r="DT743" s="5"/>
      <c r="DU743" s="5"/>
      <c r="DV743" s="3"/>
      <c r="DW743" s="34"/>
      <c r="EB743" s="5"/>
      <c r="EC743" s="5"/>
      <c r="ED743" s="3"/>
      <c r="EE743" s="34"/>
      <c r="EJ743" s="5"/>
      <c r="EK743" s="5"/>
      <c r="EL743" s="3"/>
      <c r="EM743" s="34"/>
      <c r="ER743" s="5"/>
      <c r="ES743" s="5"/>
      <c r="ET743" s="3"/>
      <c r="EU743" s="34"/>
      <c r="EZ743" s="5"/>
      <c r="FA743" s="5"/>
      <c r="FB743" s="3"/>
      <c r="FC743" s="34"/>
      <c r="FH743" s="5"/>
      <c r="FJ743" s="3"/>
      <c r="FK743" s="34"/>
      <c r="FP743" s="5"/>
      <c r="FQ743" s="5"/>
      <c r="FR743" s="3"/>
      <c r="FS743" s="34"/>
      <c r="FX743" s="5"/>
      <c r="FY743" s="5"/>
      <c r="FZ743" s="3"/>
      <c r="GA743" s="34"/>
      <c r="GF743" s="5"/>
      <c r="GG743" s="5"/>
      <c r="GH743" s="3"/>
      <c r="GI743" s="34"/>
      <c r="GN743" s="5"/>
      <c r="GO743" s="5"/>
      <c r="GP743" s="3"/>
      <c r="GQ743" s="34"/>
      <c r="GV743" s="5"/>
      <c r="GW743" s="5"/>
      <c r="GX743" s="3"/>
      <c r="GY743" s="34"/>
      <c r="HD743" s="5"/>
      <c r="HE743" s="5"/>
      <c r="HF743" s="3"/>
      <c r="HG743" s="34"/>
      <c r="HL743" s="5"/>
      <c r="HM743" s="5"/>
      <c r="HN743" s="3"/>
      <c r="HO743" s="34"/>
      <c r="HT743" s="5"/>
      <c r="HU743" s="5"/>
      <c r="HV743" s="3"/>
      <c r="HW743" s="34"/>
      <c r="IB743" s="5"/>
      <c r="IC743" s="5"/>
      <c r="ID743" s="3"/>
      <c r="IE743" s="34"/>
      <c r="IJ743" s="5"/>
    </row>
    <row r="744" spans="6:244" s="1" customFormat="1" ht="13.5">
      <c r="F744" s="3"/>
      <c r="G744" s="34"/>
      <c r="L744" s="5"/>
      <c r="M744" s="5"/>
      <c r="N744" s="3"/>
      <c r="O744" s="34"/>
      <c r="T744" s="5"/>
      <c r="U744" s="5"/>
      <c r="V744" s="3"/>
      <c r="W744" s="34"/>
      <c r="AB744" s="5"/>
      <c r="AC744" s="5"/>
      <c r="AD744" s="3"/>
      <c r="AE744" s="34"/>
      <c r="AJ744" s="5"/>
      <c r="AK744" s="5"/>
      <c r="AL744" s="3"/>
      <c r="AM744" s="34"/>
      <c r="AR744" s="5"/>
      <c r="AS744" s="5"/>
      <c r="AT744" s="3"/>
      <c r="AU744" s="34"/>
      <c r="AZ744" s="5"/>
      <c r="BA744" s="5"/>
      <c r="BB744" s="3"/>
      <c r="BC744" s="34"/>
      <c r="BH744" s="5"/>
      <c r="BI744" s="5"/>
      <c r="BJ744" s="3"/>
      <c r="BK744" s="34"/>
      <c r="BP744" s="5"/>
      <c r="BQ744" s="5"/>
      <c r="BR744" s="3"/>
      <c r="BS744" s="34"/>
      <c r="BX744" s="5"/>
      <c r="BY744" s="5"/>
      <c r="BZ744" s="3"/>
      <c r="CA744" s="34"/>
      <c r="CF744" s="5"/>
      <c r="CH744" s="3"/>
      <c r="CI744" s="34"/>
      <c r="CN744" s="5"/>
      <c r="CO744" s="5"/>
      <c r="CP744" s="3"/>
      <c r="CQ744" s="34"/>
      <c r="CV744" s="5"/>
      <c r="CW744" s="5"/>
      <c r="CX744" s="3"/>
      <c r="CY744" s="34"/>
      <c r="DD744" s="5"/>
      <c r="DE744" s="5"/>
      <c r="DF744" s="3"/>
      <c r="DG744" s="34"/>
      <c r="DL744" s="5"/>
      <c r="DM744" s="5"/>
      <c r="DN744" s="3"/>
      <c r="DO744" s="34"/>
      <c r="DT744" s="5"/>
      <c r="DU744" s="5"/>
      <c r="DV744" s="3"/>
      <c r="DW744" s="34"/>
      <c r="EB744" s="5"/>
      <c r="EC744" s="5"/>
      <c r="ED744" s="3"/>
      <c r="EE744" s="34"/>
      <c r="EJ744" s="5"/>
      <c r="EK744" s="5"/>
      <c r="EL744" s="3"/>
      <c r="EM744" s="34"/>
      <c r="ER744" s="5"/>
      <c r="ES744" s="5"/>
      <c r="ET744" s="3"/>
      <c r="EU744" s="34"/>
      <c r="EZ744" s="5"/>
      <c r="FA744" s="5"/>
      <c r="FB744" s="3"/>
      <c r="FC744" s="34"/>
      <c r="FH744" s="5"/>
      <c r="FJ744" s="3"/>
      <c r="FK744" s="34"/>
      <c r="FP744" s="5"/>
      <c r="FQ744" s="5"/>
      <c r="FR744" s="3"/>
      <c r="FS744" s="34"/>
      <c r="FX744" s="5"/>
      <c r="FY744" s="5"/>
      <c r="FZ744" s="3"/>
      <c r="GA744" s="34"/>
      <c r="GF744" s="5"/>
      <c r="GG744" s="5"/>
      <c r="GH744" s="3"/>
      <c r="GI744" s="34"/>
      <c r="GN744" s="5"/>
      <c r="GO744" s="5"/>
      <c r="GP744" s="3"/>
      <c r="GQ744" s="34"/>
      <c r="GV744" s="5"/>
      <c r="GW744" s="5"/>
      <c r="GX744" s="3"/>
      <c r="GY744" s="34"/>
      <c r="HD744" s="5"/>
      <c r="HE744" s="5"/>
      <c r="HF744" s="3"/>
      <c r="HG744" s="34"/>
      <c r="HL744" s="5"/>
      <c r="HM744" s="5"/>
      <c r="HN744" s="3"/>
      <c r="HO744" s="34"/>
      <c r="HT744" s="5"/>
      <c r="HU744" s="5"/>
      <c r="HV744" s="3"/>
      <c r="HW744" s="34"/>
      <c r="IB744" s="5"/>
      <c r="IC744" s="5"/>
      <c r="ID744" s="3"/>
      <c r="IE744" s="34"/>
      <c r="IJ744" s="5"/>
    </row>
    <row r="745" spans="6:244" s="1" customFormat="1" ht="13.5">
      <c r="F745" s="3"/>
      <c r="G745" s="34"/>
      <c r="L745" s="5"/>
      <c r="M745" s="5"/>
      <c r="N745" s="3"/>
      <c r="O745" s="34"/>
      <c r="T745" s="5"/>
      <c r="U745" s="5"/>
      <c r="V745" s="3"/>
      <c r="W745" s="34"/>
      <c r="AB745" s="5"/>
      <c r="AC745" s="5"/>
      <c r="AD745" s="3"/>
      <c r="AE745" s="34"/>
      <c r="AJ745" s="5"/>
      <c r="AK745" s="5"/>
      <c r="AL745" s="3"/>
      <c r="AM745" s="34"/>
      <c r="AR745" s="5"/>
      <c r="AS745" s="5"/>
      <c r="AT745" s="3"/>
      <c r="AU745" s="34"/>
      <c r="AZ745" s="5"/>
      <c r="BA745" s="5"/>
      <c r="BB745" s="3"/>
      <c r="BC745" s="34"/>
      <c r="BH745" s="5"/>
      <c r="BI745" s="5"/>
      <c r="BJ745" s="3"/>
      <c r="BK745" s="34"/>
      <c r="BP745" s="5"/>
      <c r="BQ745" s="5"/>
      <c r="BR745" s="3"/>
      <c r="BS745" s="34"/>
      <c r="BX745" s="5"/>
      <c r="BY745" s="5"/>
      <c r="BZ745" s="3"/>
      <c r="CA745" s="34"/>
      <c r="CF745" s="5"/>
      <c r="CH745" s="3"/>
      <c r="CI745" s="34"/>
      <c r="CN745" s="5"/>
      <c r="CO745" s="5"/>
      <c r="CP745" s="3"/>
      <c r="CQ745" s="34"/>
      <c r="CV745" s="5"/>
      <c r="CW745" s="5"/>
      <c r="CX745" s="3"/>
      <c r="CY745" s="34"/>
      <c r="DD745" s="5"/>
      <c r="DE745" s="5"/>
      <c r="DF745" s="3"/>
      <c r="DG745" s="34"/>
      <c r="DL745" s="5"/>
      <c r="DM745" s="5"/>
      <c r="DN745" s="3"/>
      <c r="DO745" s="34"/>
      <c r="DT745" s="5"/>
      <c r="DU745" s="5"/>
      <c r="DV745" s="3"/>
      <c r="DW745" s="34"/>
      <c r="EB745" s="5"/>
      <c r="EC745" s="5"/>
      <c r="ED745" s="3"/>
      <c r="EE745" s="34"/>
      <c r="EJ745" s="5"/>
      <c r="EK745" s="5"/>
      <c r="EL745" s="3"/>
      <c r="EM745" s="34"/>
      <c r="ER745" s="5"/>
      <c r="ES745" s="5"/>
      <c r="ET745" s="3"/>
      <c r="EU745" s="34"/>
      <c r="EZ745" s="5"/>
      <c r="FA745" s="5"/>
      <c r="FB745" s="3"/>
      <c r="FC745" s="34"/>
      <c r="FH745" s="5"/>
      <c r="FJ745" s="3"/>
      <c r="FK745" s="34"/>
      <c r="FP745" s="5"/>
      <c r="FQ745" s="5"/>
      <c r="FR745" s="3"/>
      <c r="FS745" s="34"/>
      <c r="FX745" s="5"/>
      <c r="FY745" s="5"/>
      <c r="FZ745" s="3"/>
      <c r="GA745" s="34"/>
      <c r="GF745" s="5"/>
      <c r="GG745" s="5"/>
      <c r="GH745" s="3"/>
      <c r="GI745" s="34"/>
      <c r="GN745" s="5"/>
      <c r="GO745" s="5"/>
      <c r="GP745" s="3"/>
      <c r="GQ745" s="34"/>
      <c r="GV745" s="5"/>
      <c r="GW745" s="5"/>
      <c r="GX745" s="3"/>
      <c r="GY745" s="34"/>
      <c r="HD745" s="5"/>
      <c r="HE745" s="5"/>
      <c r="HF745" s="3"/>
      <c r="HG745" s="34"/>
      <c r="HL745" s="5"/>
      <c r="HM745" s="5"/>
      <c r="HN745" s="3"/>
      <c r="HO745" s="34"/>
      <c r="HT745" s="5"/>
      <c r="HU745" s="5"/>
      <c r="HV745" s="3"/>
      <c r="HW745" s="34"/>
      <c r="IB745" s="5"/>
      <c r="IC745" s="5"/>
      <c r="ID745" s="3"/>
      <c r="IE745" s="34"/>
      <c r="IJ745" s="5"/>
    </row>
    <row r="746" spans="6:244" s="1" customFormat="1" ht="13.5">
      <c r="F746" s="3"/>
      <c r="G746" s="34"/>
      <c r="L746" s="5"/>
      <c r="M746" s="5"/>
      <c r="N746" s="3"/>
      <c r="O746" s="34"/>
      <c r="T746" s="5"/>
      <c r="U746" s="5"/>
      <c r="V746" s="3"/>
      <c r="W746" s="34"/>
      <c r="AB746" s="5"/>
      <c r="AC746" s="5"/>
      <c r="AD746" s="3"/>
      <c r="AE746" s="34"/>
      <c r="AJ746" s="5"/>
      <c r="AK746" s="5"/>
      <c r="AL746" s="3"/>
      <c r="AM746" s="34"/>
      <c r="AR746" s="5"/>
      <c r="AS746" s="5"/>
      <c r="AT746" s="3"/>
      <c r="AU746" s="34"/>
      <c r="AZ746" s="5"/>
      <c r="BA746" s="5"/>
      <c r="BB746" s="3"/>
      <c r="BC746" s="34"/>
      <c r="BH746" s="5"/>
      <c r="BI746" s="5"/>
      <c r="BJ746" s="3"/>
      <c r="BK746" s="34"/>
      <c r="BP746" s="5"/>
      <c r="BQ746" s="5"/>
      <c r="BR746" s="3"/>
      <c r="BS746" s="34"/>
      <c r="BX746" s="5"/>
      <c r="BY746" s="5"/>
      <c r="BZ746" s="3"/>
      <c r="CA746" s="34"/>
      <c r="CF746" s="5"/>
      <c r="CH746" s="3"/>
      <c r="CI746" s="34"/>
      <c r="CN746" s="5"/>
      <c r="CO746" s="5"/>
      <c r="CP746" s="3"/>
      <c r="CQ746" s="34"/>
      <c r="CV746" s="5"/>
      <c r="CW746" s="5"/>
      <c r="CX746" s="3"/>
      <c r="CY746" s="34"/>
      <c r="DD746" s="5"/>
      <c r="DE746" s="5"/>
      <c r="DF746" s="3"/>
      <c r="DG746" s="34"/>
      <c r="DL746" s="5"/>
      <c r="DM746" s="5"/>
      <c r="DN746" s="3"/>
      <c r="DO746" s="34"/>
      <c r="DT746" s="5"/>
      <c r="DU746" s="5"/>
      <c r="DV746" s="3"/>
      <c r="DW746" s="34"/>
      <c r="EB746" s="5"/>
      <c r="EC746" s="5"/>
      <c r="ED746" s="3"/>
      <c r="EE746" s="34"/>
      <c r="EJ746" s="5"/>
      <c r="EK746" s="5"/>
      <c r="EL746" s="3"/>
      <c r="EM746" s="34"/>
      <c r="ER746" s="5"/>
      <c r="ES746" s="5"/>
      <c r="ET746" s="3"/>
      <c r="EU746" s="34"/>
      <c r="EZ746" s="5"/>
      <c r="FA746" s="5"/>
      <c r="FB746" s="3"/>
      <c r="FC746" s="34"/>
      <c r="FH746" s="5"/>
      <c r="FJ746" s="3"/>
      <c r="FK746" s="34"/>
      <c r="FP746" s="5"/>
      <c r="FQ746" s="5"/>
      <c r="FR746" s="3"/>
      <c r="FS746" s="34"/>
      <c r="FX746" s="5"/>
      <c r="FY746" s="5"/>
      <c r="FZ746" s="3"/>
      <c r="GA746" s="34"/>
      <c r="GF746" s="5"/>
      <c r="GG746" s="5"/>
      <c r="GH746" s="3"/>
      <c r="GI746" s="34"/>
      <c r="GN746" s="5"/>
      <c r="GO746" s="5"/>
      <c r="GP746" s="3"/>
      <c r="GQ746" s="34"/>
      <c r="GV746" s="5"/>
      <c r="GW746" s="5"/>
      <c r="GX746" s="3"/>
      <c r="GY746" s="34"/>
      <c r="HD746" s="5"/>
      <c r="HE746" s="5"/>
      <c r="HF746" s="3"/>
      <c r="HG746" s="34"/>
      <c r="HL746" s="5"/>
      <c r="HM746" s="5"/>
      <c r="HN746" s="3"/>
      <c r="HO746" s="34"/>
      <c r="HT746" s="5"/>
      <c r="HU746" s="5"/>
      <c r="HV746" s="3"/>
      <c r="HW746" s="34"/>
      <c r="IB746" s="5"/>
      <c r="IC746" s="5"/>
      <c r="ID746" s="3"/>
      <c r="IE746" s="34"/>
      <c r="IJ746" s="5"/>
    </row>
    <row r="747" spans="6:244" s="1" customFormat="1" ht="13.5">
      <c r="F747" s="3"/>
      <c r="G747" s="34"/>
      <c r="L747" s="5"/>
      <c r="M747" s="5"/>
      <c r="N747" s="3"/>
      <c r="O747" s="34"/>
      <c r="T747" s="5"/>
      <c r="U747" s="5"/>
      <c r="V747" s="3"/>
      <c r="W747" s="34"/>
      <c r="AB747" s="5"/>
      <c r="AC747" s="5"/>
      <c r="AD747" s="3"/>
      <c r="AE747" s="34"/>
      <c r="AJ747" s="5"/>
      <c r="AK747" s="5"/>
      <c r="AL747" s="3"/>
      <c r="AM747" s="34"/>
      <c r="AR747" s="5"/>
      <c r="AS747" s="5"/>
      <c r="AT747" s="3"/>
      <c r="AU747" s="34"/>
      <c r="AZ747" s="5"/>
      <c r="BA747" s="5"/>
      <c r="BB747" s="3"/>
      <c r="BC747" s="34"/>
      <c r="BH747" s="5"/>
      <c r="BI747" s="5"/>
      <c r="BJ747" s="3"/>
      <c r="BK747" s="34"/>
      <c r="BP747" s="5"/>
      <c r="BQ747" s="5"/>
      <c r="BR747" s="3"/>
      <c r="BS747" s="34"/>
      <c r="BX747" s="5"/>
      <c r="BY747" s="5"/>
      <c r="BZ747" s="3"/>
      <c r="CA747" s="34"/>
      <c r="CF747" s="5"/>
      <c r="CH747" s="3"/>
      <c r="CI747" s="34"/>
      <c r="CN747" s="5"/>
      <c r="CO747" s="5"/>
      <c r="CP747" s="3"/>
      <c r="CQ747" s="34"/>
      <c r="CV747" s="5"/>
      <c r="CW747" s="5"/>
      <c r="CX747" s="3"/>
      <c r="CY747" s="34"/>
      <c r="DD747" s="5"/>
      <c r="DE747" s="5"/>
      <c r="DF747" s="3"/>
      <c r="DG747" s="34"/>
      <c r="DL747" s="5"/>
      <c r="DM747" s="5"/>
      <c r="DN747" s="3"/>
      <c r="DO747" s="34"/>
      <c r="DT747" s="5"/>
      <c r="DU747" s="5"/>
      <c r="DV747" s="3"/>
      <c r="DW747" s="34"/>
      <c r="EB747" s="5"/>
      <c r="EC747" s="5"/>
      <c r="ED747" s="3"/>
      <c r="EE747" s="34"/>
      <c r="EJ747" s="5"/>
      <c r="EK747" s="5"/>
      <c r="EL747" s="3"/>
      <c r="EM747" s="34"/>
      <c r="ER747" s="5"/>
      <c r="ES747" s="5"/>
      <c r="ET747" s="3"/>
      <c r="EU747" s="34"/>
      <c r="EZ747" s="5"/>
      <c r="FA747" s="5"/>
      <c r="FB747" s="3"/>
      <c r="FC747" s="34"/>
      <c r="FH747" s="5"/>
      <c r="FJ747" s="3"/>
      <c r="FK747" s="34"/>
      <c r="FP747" s="5"/>
      <c r="FQ747" s="5"/>
      <c r="FR747" s="3"/>
      <c r="FS747" s="34"/>
      <c r="FX747" s="5"/>
      <c r="FY747" s="5"/>
      <c r="FZ747" s="3"/>
      <c r="GA747" s="34"/>
      <c r="GF747" s="5"/>
      <c r="GG747" s="5"/>
      <c r="GH747" s="3"/>
      <c r="GI747" s="34"/>
      <c r="GN747" s="5"/>
      <c r="GO747" s="5"/>
      <c r="GP747" s="3"/>
      <c r="GQ747" s="34"/>
      <c r="GV747" s="5"/>
      <c r="GW747" s="5"/>
      <c r="GX747" s="3"/>
      <c r="GY747" s="34"/>
      <c r="HD747" s="5"/>
      <c r="HE747" s="5"/>
      <c r="HF747" s="3"/>
      <c r="HG747" s="34"/>
      <c r="HL747" s="5"/>
      <c r="HM747" s="5"/>
      <c r="HN747" s="3"/>
      <c r="HO747" s="34"/>
      <c r="HT747" s="5"/>
      <c r="HU747" s="5"/>
      <c r="HV747" s="3"/>
      <c r="HW747" s="34"/>
      <c r="IB747" s="5"/>
      <c r="IC747" s="5"/>
      <c r="ID747" s="3"/>
      <c r="IE747" s="34"/>
      <c r="IJ747" s="5"/>
    </row>
    <row r="748" spans="6:244" s="1" customFormat="1" ht="13.5">
      <c r="F748" s="3"/>
      <c r="G748" s="34"/>
      <c r="L748" s="5"/>
      <c r="M748" s="5"/>
      <c r="N748" s="3"/>
      <c r="O748" s="34"/>
      <c r="T748" s="5"/>
      <c r="U748" s="5"/>
      <c r="V748" s="3"/>
      <c r="W748" s="34"/>
      <c r="AB748" s="5"/>
      <c r="AC748" s="5"/>
      <c r="AD748" s="3"/>
      <c r="AE748" s="34"/>
      <c r="AJ748" s="5"/>
      <c r="AK748" s="5"/>
      <c r="AL748" s="3"/>
      <c r="AM748" s="34"/>
      <c r="AR748" s="5"/>
      <c r="AS748" s="5"/>
      <c r="AT748" s="3"/>
      <c r="AU748" s="34"/>
      <c r="AZ748" s="5"/>
      <c r="BA748" s="5"/>
      <c r="BB748" s="3"/>
      <c r="BC748" s="34"/>
      <c r="BH748" s="5"/>
      <c r="BI748" s="5"/>
      <c r="BJ748" s="3"/>
      <c r="BK748" s="34"/>
      <c r="BP748" s="5"/>
      <c r="BQ748" s="5"/>
      <c r="BR748" s="3"/>
      <c r="BS748" s="34"/>
      <c r="BX748" s="5"/>
      <c r="BY748" s="5"/>
      <c r="BZ748" s="3"/>
      <c r="CA748" s="34"/>
      <c r="CF748" s="5"/>
      <c r="CH748" s="3"/>
      <c r="CI748" s="34"/>
      <c r="CN748" s="5"/>
      <c r="CO748" s="5"/>
      <c r="CP748" s="3"/>
      <c r="CQ748" s="34"/>
      <c r="CV748" s="5"/>
      <c r="CW748" s="5"/>
      <c r="CX748" s="3"/>
      <c r="CY748" s="34"/>
      <c r="DD748" s="5"/>
      <c r="DE748" s="5"/>
      <c r="DF748" s="3"/>
      <c r="DG748" s="34"/>
      <c r="DL748" s="5"/>
      <c r="DM748" s="5"/>
      <c r="DN748" s="3"/>
      <c r="DO748" s="34"/>
      <c r="DT748" s="5"/>
      <c r="DU748" s="5"/>
      <c r="DV748" s="3"/>
      <c r="DW748" s="34"/>
      <c r="EB748" s="5"/>
      <c r="EC748" s="5"/>
      <c r="ED748" s="3"/>
      <c r="EE748" s="34"/>
      <c r="EJ748" s="5"/>
      <c r="EK748" s="5"/>
      <c r="EL748" s="3"/>
      <c r="EM748" s="34"/>
      <c r="ER748" s="5"/>
      <c r="ES748" s="5"/>
      <c r="ET748" s="3"/>
      <c r="EU748" s="34"/>
      <c r="EZ748" s="5"/>
      <c r="FA748" s="5"/>
      <c r="FB748" s="3"/>
      <c r="FC748" s="34"/>
      <c r="FH748" s="5"/>
      <c r="FJ748" s="3"/>
      <c r="FK748" s="34"/>
      <c r="FP748" s="5"/>
      <c r="FQ748" s="5"/>
      <c r="FR748" s="3"/>
      <c r="FS748" s="34"/>
      <c r="FX748" s="5"/>
      <c r="FY748" s="5"/>
      <c r="FZ748" s="3"/>
      <c r="GA748" s="34"/>
      <c r="GF748" s="5"/>
      <c r="GG748" s="5"/>
      <c r="GH748" s="3"/>
      <c r="GI748" s="34"/>
      <c r="GN748" s="5"/>
      <c r="GO748" s="5"/>
      <c r="GP748" s="3"/>
      <c r="GQ748" s="34"/>
      <c r="GV748" s="5"/>
      <c r="GW748" s="5"/>
      <c r="GX748" s="3"/>
      <c r="GY748" s="34"/>
      <c r="HD748" s="5"/>
      <c r="HE748" s="5"/>
      <c r="HF748" s="3"/>
      <c r="HG748" s="34"/>
      <c r="HL748" s="5"/>
      <c r="HM748" s="5"/>
      <c r="HN748" s="3"/>
      <c r="HO748" s="34"/>
      <c r="HT748" s="5"/>
      <c r="HU748" s="5"/>
      <c r="HV748" s="3"/>
      <c r="HW748" s="34"/>
      <c r="IB748" s="5"/>
      <c r="IC748" s="5"/>
      <c r="ID748" s="3"/>
      <c r="IE748" s="34"/>
      <c r="IJ748" s="5"/>
    </row>
    <row r="749" spans="6:244" s="1" customFormat="1" ht="13.5">
      <c r="F749" s="3"/>
      <c r="G749" s="34"/>
      <c r="L749" s="5"/>
      <c r="M749" s="5"/>
      <c r="N749" s="3"/>
      <c r="O749" s="34"/>
      <c r="T749" s="5"/>
      <c r="U749" s="5"/>
      <c r="V749" s="3"/>
      <c r="W749" s="34"/>
      <c r="AB749" s="5"/>
      <c r="AC749" s="5"/>
      <c r="AD749" s="3"/>
      <c r="AE749" s="34"/>
      <c r="AJ749" s="5"/>
      <c r="AK749" s="5"/>
      <c r="AL749" s="3"/>
      <c r="AM749" s="34"/>
      <c r="AR749" s="5"/>
      <c r="AS749" s="5"/>
      <c r="AT749" s="3"/>
      <c r="AU749" s="34"/>
      <c r="AZ749" s="5"/>
      <c r="BA749" s="5"/>
      <c r="BB749" s="3"/>
      <c r="BC749" s="34"/>
      <c r="BH749" s="5"/>
      <c r="BI749" s="5"/>
      <c r="BJ749" s="3"/>
      <c r="BK749" s="34"/>
      <c r="BP749" s="5"/>
      <c r="BQ749" s="5"/>
      <c r="BR749" s="3"/>
      <c r="BS749" s="34"/>
      <c r="BX749" s="5"/>
      <c r="BY749" s="5"/>
      <c r="BZ749" s="3"/>
      <c r="CA749" s="34"/>
      <c r="CF749" s="5"/>
      <c r="CH749" s="3"/>
      <c r="CI749" s="34"/>
      <c r="CN749" s="5"/>
      <c r="CO749" s="5"/>
      <c r="CP749" s="3"/>
      <c r="CQ749" s="34"/>
      <c r="CV749" s="5"/>
      <c r="CW749" s="5"/>
      <c r="CX749" s="3"/>
      <c r="CY749" s="34"/>
      <c r="DD749" s="5"/>
      <c r="DE749" s="5"/>
      <c r="DF749" s="3"/>
      <c r="DG749" s="34"/>
      <c r="DL749" s="5"/>
      <c r="DM749" s="5"/>
      <c r="DN749" s="3"/>
      <c r="DO749" s="34"/>
      <c r="DT749" s="5"/>
      <c r="DU749" s="5"/>
      <c r="DV749" s="3"/>
      <c r="DW749" s="34"/>
      <c r="EB749" s="5"/>
      <c r="EC749" s="5"/>
      <c r="ED749" s="3"/>
      <c r="EE749" s="34"/>
      <c r="EJ749" s="5"/>
      <c r="EK749" s="5"/>
      <c r="EL749" s="3"/>
      <c r="EM749" s="34"/>
      <c r="ER749" s="5"/>
      <c r="ES749" s="5"/>
      <c r="ET749" s="3"/>
      <c r="EU749" s="34"/>
      <c r="EZ749" s="5"/>
      <c r="FA749" s="5"/>
      <c r="FB749" s="3"/>
      <c r="FC749" s="34"/>
      <c r="FH749" s="5"/>
      <c r="FJ749" s="3"/>
      <c r="FK749" s="34"/>
      <c r="FP749" s="5"/>
      <c r="FQ749" s="5"/>
      <c r="FR749" s="3"/>
      <c r="FS749" s="34"/>
      <c r="FX749" s="5"/>
      <c r="FY749" s="5"/>
      <c r="FZ749" s="3"/>
      <c r="GA749" s="34"/>
      <c r="GF749" s="5"/>
      <c r="GG749" s="5"/>
      <c r="GH749" s="3"/>
      <c r="GI749" s="34"/>
      <c r="GN749" s="5"/>
      <c r="GO749" s="5"/>
      <c r="GP749" s="3"/>
      <c r="GQ749" s="34"/>
      <c r="GV749" s="5"/>
      <c r="GW749" s="5"/>
      <c r="GX749" s="3"/>
      <c r="GY749" s="34"/>
      <c r="HD749" s="5"/>
      <c r="HE749" s="5"/>
      <c r="HF749" s="3"/>
      <c r="HG749" s="34"/>
      <c r="HL749" s="5"/>
      <c r="HM749" s="5"/>
      <c r="HN749" s="3"/>
      <c r="HO749" s="34"/>
      <c r="HT749" s="5"/>
      <c r="HU749" s="5"/>
      <c r="HV749" s="3"/>
      <c r="HW749" s="34"/>
      <c r="IB749" s="5"/>
      <c r="IC749" s="5"/>
      <c r="ID749" s="3"/>
      <c r="IE749" s="34"/>
      <c r="IJ749" s="5"/>
    </row>
    <row r="750" spans="6:244" s="1" customFormat="1" ht="13.5">
      <c r="F750" s="3"/>
      <c r="G750" s="34"/>
      <c r="L750" s="5"/>
      <c r="M750" s="5"/>
      <c r="N750" s="3"/>
      <c r="O750" s="34"/>
      <c r="T750" s="5"/>
      <c r="U750" s="5"/>
      <c r="V750" s="3"/>
      <c r="W750" s="34"/>
      <c r="AB750" s="5"/>
      <c r="AC750" s="5"/>
      <c r="AD750" s="3"/>
      <c r="AE750" s="34"/>
      <c r="AJ750" s="5"/>
      <c r="AK750" s="5"/>
      <c r="AL750" s="3"/>
      <c r="AM750" s="34"/>
      <c r="AR750" s="5"/>
      <c r="AS750" s="5"/>
      <c r="AT750" s="3"/>
      <c r="AU750" s="34"/>
      <c r="AZ750" s="5"/>
      <c r="BA750" s="5"/>
      <c r="BB750" s="3"/>
      <c r="BC750" s="34"/>
      <c r="BH750" s="5"/>
      <c r="BI750" s="5"/>
      <c r="BJ750" s="3"/>
      <c r="BK750" s="34"/>
      <c r="BP750" s="5"/>
      <c r="BQ750" s="5"/>
      <c r="BR750" s="3"/>
      <c r="BS750" s="34"/>
      <c r="BX750" s="5"/>
      <c r="BY750" s="5"/>
      <c r="BZ750" s="3"/>
      <c r="CA750" s="34"/>
      <c r="CF750" s="5"/>
      <c r="CH750" s="3"/>
      <c r="CI750" s="34"/>
      <c r="CN750" s="5"/>
      <c r="CO750" s="5"/>
      <c r="CP750" s="3"/>
      <c r="CQ750" s="34"/>
      <c r="CV750" s="5"/>
      <c r="CW750" s="5"/>
      <c r="CX750" s="3"/>
      <c r="CY750" s="34"/>
      <c r="DD750" s="5"/>
      <c r="DE750" s="5"/>
      <c r="DF750" s="3"/>
      <c r="DG750" s="34"/>
      <c r="DL750" s="5"/>
      <c r="DM750" s="5"/>
      <c r="DN750" s="3"/>
      <c r="DO750" s="34"/>
      <c r="DT750" s="5"/>
      <c r="DU750" s="5"/>
      <c r="DV750" s="3"/>
      <c r="DW750" s="34"/>
      <c r="EB750" s="5"/>
      <c r="EC750" s="5"/>
      <c r="ED750" s="3"/>
      <c r="EE750" s="34"/>
      <c r="EJ750" s="5"/>
      <c r="EK750" s="5"/>
      <c r="EL750" s="3"/>
      <c r="EM750" s="34"/>
      <c r="ER750" s="5"/>
      <c r="ES750" s="5"/>
      <c r="ET750" s="3"/>
      <c r="EU750" s="34"/>
      <c r="EZ750" s="5"/>
      <c r="FA750" s="5"/>
      <c r="FB750" s="3"/>
      <c r="FC750" s="34"/>
      <c r="FH750" s="5"/>
      <c r="FJ750" s="3"/>
      <c r="FK750" s="34"/>
      <c r="FP750" s="5"/>
      <c r="FQ750" s="5"/>
      <c r="FR750" s="3"/>
      <c r="FS750" s="34"/>
      <c r="FX750" s="5"/>
      <c r="FY750" s="5"/>
      <c r="FZ750" s="3"/>
      <c r="GA750" s="34"/>
      <c r="GF750" s="5"/>
      <c r="GG750" s="5"/>
      <c r="GH750" s="3"/>
      <c r="GI750" s="34"/>
      <c r="GN750" s="5"/>
      <c r="GO750" s="5"/>
      <c r="GP750" s="3"/>
      <c r="GQ750" s="34"/>
      <c r="GV750" s="5"/>
      <c r="GW750" s="5"/>
      <c r="GX750" s="3"/>
      <c r="GY750" s="34"/>
      <c r="HD750" s="5"/>
      <c r="HE750" s="5"/>
      <c r="HF750" s="3"/>
      <c r="HG750" s="34"/>
      <c r="HL750" s="5"/>
      <c r="HM750" s="5"/>
      <c r="HN750" s="3"/>
      <c r="HO750" s="34"/>
      <c r="HT750" s="5"/>
      <c r="HU750" s="5"/>
      <c r="HV750" s="3"/>
      <c r="HW750" s="34"/>
      <c r="IB750" s="5"/>
      <c r="IC750" s="5"/>
      <c r="ID750" s="3"/>
      <c r="IE750" s="34"/>
      <c r="IJ750" s="5"/>
    </row>
    <row r="751" spans="6:244" s="1" customFormat="1" ht="13.5">
      <c r="F751" s="3"/>
      <c r="G751" s="34"/>
      <c r="L751" s="5"/>
      <c r="M751" s="5"/>
      <c r="N751" s="3"/>
      <c r="O751" s="34"/>
      <c r="T751" s="5"/>
      <c r="U751" s="5"/>
      <c r="V751" s="3"/>
      <c r="W751" s="34"/>
      <c r="AB751" s="5"/>
      <c r="AC751" s="5"/>
      <c r="AD751" s="3"/>
      <c r="AE751" s="34"/>
      <c r="AJ751" s="5"/>
      <c r="AK751" s="5"/>
      <c r="AL751" s="3"/>
      <c r="AM751" s="34"/>
      <c r="AR751" s="5"/>
      <c r="AS751" s="5"/>
      <c r="AT751" s="3"/>
      <c r="AU751" s="34"/>
      <c r="AZ751" s="5"/>
      <c r="BA751" s="5"/>
      <c r="BB751" s="3"/>
      <c r="BC751" s="34"/>
      <c r="BH751" s="5"/>
      <c r="BI751" s="5"/>
      <c r="BJ751" s="3"/>
      <c r="BK751" s="34"/>
      <c r="BP751" s="5"/>
      <c r="BQ751" s="5"/>
      <c r="BR751" s="3"/>
      <c r="BS751" s="34"/>
      <c r="BX751" s="5"/>
      <c r="BY751" s="5"/>
      <c r="BZ751" s="3"/>
      <c r="CA751" s="34"/>
      <c r="CF751" s="5"/>
      <c r="CH751" s="3"/>
      <c r="CI751" s="34"/>
      <c r="CN751" s="5"/>
      <c r="CO751" s="5"/>
      <c r="CP751" s="3"/>
      <c r="CQ751" s="34"/>
      <c r="CV751" s="5"/>
      <c r="CW751" s="5"/>
      <c r="CX751" s="3"/>
      <c r="CY751" s="34"/>
      <c r="DD751" s="5"/>
      <c r="DE751" s="5"/>
      <c r="DF751" s="3"/>
      <c r="DG751" s="34"/>
      <c r="DL751" s="5"/>
      <c r="DM751" s="5"/>
      <c r="DN751" s="3"/>
      <c r="DO751" s="34"/>
      <c r="DT751" s="5"/>
      <c r="DU751" s="5"/>
      <c r="DV751" s="3"/>
      <c r="DW751" s="34"/>
      <c r="EB751" s="5"/>
      <c r="EC751" s="5"/>
      <c r="ED751" s="3"/>
      <c r="EE751" s="34"/>
      <c r="EJ751" s="5"/>
      <c r="EK751" s="5"/>
      <c r="EL751" s="3"/>
      <c r="EM751" s="34"/>
      <c r="ER751" s="5"/>
      <c r="ES751" s="5"/>
      <c r="ET751" s="3"/>
      <c r="EU751" s="34"/>
      <c r="EZ751" s="5"/>
      <c r="FA751" s="5"/>
      <c r="FB751" s="3"/>
      <c r="FC751" s="34"/>
      <c r="FH751" s="5"/>
      <c r="FJ751" s="3"/>
      <c r="FK751" s="34"/>
      <c r="FP751" s="5"/>
      <c r="FQ751" s="5"/>
      <c r="FR751" s="3"/>
      <c r="FS751" s="34"/>
      <c r="FX751" s="5"/>
      <c r="FY751" s="5"/>
      <c r="FZ751" s="3"/>
      <c r="GA751" s="34"/>
      <c r="GF751" s="5"/>
      <c r="GG751" s="5"/>
      <c r="GH751" s="3"/>
      <c r="GI751" s="34"/>
      <c r="GN751" s="5"/>
      <c r="GO751" s="5"/>
      <c r="GP751" s="3"/>
      <c r="GQ751" s="34"/>
      <c r="GV751" s="5"/>
      <c r="GW751" s="5"/>
      <c r="GX751" s="3"/>
      <c r="GY751" s="34"/>
      <c r="HD751" s="5"/>
      <c r="HE751" s="5"/>
      <c r="HF751" s="3"/>
      <c r="HG751" s="34"/>
      <c r="HL751" s="5"/>
      <c r="HM751" s="5"/>
      <c r="HN751" s="3"/>
      <c r="HO751" s="34"/>
      <c r="HT751" s="5"/>
      <c r="HU751" s="5"/>
      <c r="HV751" s="3"/>
      <c r="HW751" s="34"/>
      <c r="IB751" s="5"/>
      <c r="IC751" s="5"/>
      <c r="ID751" s="3"/>
      <c r="IE751" s="34"/>
      <c r="IJ751" s="5"/>
    </row>
    <row r="752" spans="6:244" s="1" customFormat="1" ht="13.5">
      <c r="F752" s="3"/>
      <c r="G752" s="34"/>
      <c r="L752" s="5"/>
      <c r="M752" s="5"/>
      <c r="N752" s="3"/>
      <c r="O752" s="34"/>
      <c r="T752" s="5"/>
      <c r="U752" s="5"/>
      <c r="V752" s="3"/>
      <c r="W752" s="34"/>
      <c r="AB752" s="5"/>
      <c r="AC752" s="5"/>
      <c r="AD752" s="3"/>
      <c r="AE752" s="34"/>
      <c r="AJ752" s="5"/>
      <c r="AK752" s="5"/>
      <c r="AL752" s="3"/>
      <c r="AM752" s="34"/>
      <c r="AR752" s="5"/>
      <c r="AS752" s="5"/>
      <c r="AT752" s="3"/>
      <c r="AU752" s="34"/>
      <c r="AZ752" s="5"/>
      <c r="BA752" s="5"/>
      <c r="BB752" s="3"/>
      <c r="BC752" s="34"/>
      <c r="BH752" s="5"/>
      <c r="BI752" s="5"/>
      <c r="BJ752" s="3"/>
      <c r="BK752" s="34"/>
      <c r="BP752" s="5"/>
      <c r="BQ752" s="5"/>
      <c r="BR752" s="3"/>
      <c r="BS752" s="34"/>
      <c r="BX752" s="5"/>
      <c r="BY752" s="5"/>
      <c r="BZ752" s="3"/>
      <c r="CA752" s="34"/>
      <c r="CF752" s="5"/>
      <c r="CH752" s="3"/>
      <c r="CI752" s="34"/>
      <c r="CN752" s="5"/>
      <c r="CO752" s="5"/>
      <c r="CP752" s="3"/>
      <c r="CQ752" s="34"/>
      <c r="CV752" s="5"/>
      <c r="CW752" s="5"/>
      <c r="CX752" s="3"/>
      <c r="CY752" s="34"/>
      <c r="DD752" s="5"/>
      <c r="DE752" s="5"/>
      <c r="DF752" s="3"/>
      <c r="DG752" s="34"/>
      <c r="DL752" s="5"/>
      <c r="DM752" s="5"/>
      <c r="DN752" s="3"/>
      <c r="DO752" s="34"/>
      <c r="DT752" s="5"/>
      <c r="DU752" s="5"/>
      <c r="DV752" s="3"/>
      <c r="DW752" s="34"/>
      <c r="EB752" s="5"/>
      <c r="EC752" s="5"/>
      <c r="ED752" s="3"/>
      <c r="EE752" s="34"/>
      <c r="EJ752" s="5"/>
      <c r="EK752" s="5"/>
      <c r="EL752" s="3"/>
      <c r="EM752" s="34"/>
      <c r="ER752" s="5"/>
      <c r="ES752" s="5"/>
      <c r="ET752" s="3"/>
      <c r="EU752" s="34"/>
      <c r="EZ752" s="5"/>
      <c r="FA752" s="5"/>
      <c r="FB752" s="3"/>
      <c r="FC752" s="34"/>
      <c r="FH752" s="5"/>
      <c r="FJ752" s="3"/>
      <c r="FK752" s="34"/>
      <c r="FP752" s="5"/>
      <c r="FQ752" s="5"/>
      <c r="FR752" s="3"/>
      <c r="FS752" s="34"/>
      <c r="FX752" s="5"/>
      <c r="FY752" s="5"/>
      <c r="FZ752" s="3"/>
      <c r="GA752" s="34"/>
      <c r="GF752" s="5"/>
      <c r="GG752" s="5"/>
      <c r="GH752" s="3"/>
      <c r="GI752" s="34"/>
      <c r="GN752" s="5"/>
      <c r="GO752" s="5"/>
      <c r="GP752" s="3"/>
      <c r="GQ752" s="34"/>
      <c r="GV752" s="5"/>
      <c r="GW752" s="5"/>
      <c r="GX752" s="3"/>
      <c r="GY752" s="34"/>
      <c r="HD752" s="5"/>
      <c r="HE752" s="5"/>
      <c r="HF752" s="3"/>
      <c r="HG752" s="34"/>
      <c r="HL752" s="5"/>
      <c r="HM752" s="5"/>
      <c r="HN752" s="3"/>
      <c r="HO752" s="34"/>
      <c r="HT752" s="5"/>
      <c r="HU752" s="5"/>
      <c r="HV752" s="3"/>
      <c r="HW752" s="34"/>
      <c r="IB752" s="5"/>
      <c r="IC752" s="5"/>
      <c r="ID752" s="3"/>
      <c r="IE752" s="34"/>
      <c r="IJ752" s="5"/>
    </row>
    <row r="753" spans="6:244" s="1" customFormat="1" ht="13.5">
      <c r="F753" s="3"/>
      <c r="G753" s="34"/>
      <c r="L753" s="5"/>
      <c r="M753" s="5"/>
      <c r="N753" s="3"/>
      <c r="O753" s="34"/>
      <c r="T753" s="5"/>
      <c r="U753" s="5"/>
      <c r="V753" s="3"/>
      <c r="W753" s="34"/>
      <c r="AB753" s="5"/>
      <c r="AC753" s="5"/>
      <c r="AD753" s="3"/>
      <c r="AE753" s="34"/>
      <c r="AJ753" s="5"/>
      <c r="AK753" s="5"/>
      <c r="AL753" s="3"/>
      <c r="AM753" s="34"/>
      <c r="AR753" s="5"/>
      <c r="AS753" s="5"/>
      <c r="AT753" s="3"/>
      <c r="AU753" s="34"/>
      <c r="AZ753" s="5"/>
      <c r="BA753" s="5"/>
      <c r="BB753" s="3"/>
      <c r="BC753" s="34"/>
      <c r="BH753" s="5"/>
      <c r="BI753" s="5"/>
      <c r="BJ753" s="3"/>
      <c r="BK753" s="34"/>
      <c r="BP753" s="5"/>
      <c r="BQ753" s="5"/>
      <c r="BR753" s="3"/>
      <c r="BS753" s="34"/>
      <c r="BX753" s="5"/>
      <c r="BY753" s="5"/>
      <c r="BZ753" s="3"/>
      <c r="CA753" s="34"/>
      <c r="CF753" s="5"/>
      <c r="CH753" s="3"/>
      <c r="CI753" s="34"/>
      <c r="CN753" s="5"/>
      <c r="CO753" s="5"/>
      <c r="CP753" s="3"/>
      <c r="CQ753" s="34"/>
      <c r="CV753" s="5"/>
      <c r="CW753" s="5"/>
      <c r="CX753" s="3"/>
      <c r="CY753" s="34"/>
      <c r="DD753" s="5"/>
      <c r="DE753" s="5"/>
      <c r="DF753" s="3"/>
      <c r="DG753" s="34"/>
      <c r="DL753" s="5"/>
      <c r="DM753" s="5"/>
      <c r="DN753" s="3"/>
      <c r="DO753" s="34"/>
      <c r="DT753" s="5"/>
      <c r="DU753" s="5"/>
      <c r="DV753" s="3"/>
      <c r="DW753" s="34"/>
      <c r="EB753" s="5"/>
      <c r="EC753" s="5"/>
      <c r="ED753" s="3"/>
      <c r="EE753" s="34"/>
      <c r="EJ753" s="5"/>
      <c r="EK753" s="5"/>
      <c r="EL753" s="3"/>
      <c r="EM753" s="34"/>
      <c r="ER753" s="5"/>
      <c r="ES753" s="5"/>
      <c r="ET753" s="3"/>
      <c r="EU753" s="34"/>
      <c r="EZ753" s="5"/>
      <c r="FA753" s="5"/>
      <c r="FB753" s="3"/>
      <c r="FC753" s="34"/>
      <c r="FH753" s="5"/>
      <c r="FJ753" s="3"/>
      <c r="FK753" s="34"/>
      <c r="FP753" s="5"/>
      <c r="FQ753" s="5"/>
      <c r="FR753" s="3"/>
      <c r="FS753" s="34"/>
      <c r="FX753" s="5"/>
      <c r="FY753" s="5"/>
      <c r="FZ753" s="3"/>
      <c r="GA753" s="34"/>
      <c r="GF753" s="5"/>
      <c r="GG753" s="5"/>
      <c r="GH753" s="3"/>
      <c r="GI753" s="34"/>
      <c r="GN753" s="5"/>
      <c r="GO753" s="5"/>
      <c r="GP753" s="3"/>
      <c r="GQ753" s="34"/>
      <c r="GV753" s="5"/>
      <c r="GW753" s="5"/>
      <c r="GX753" s="3"/>
      <c r="GY753" s="34"/>
      <c r="HD753" s="5"/>
      <c r="HE753" s="5"/>
      <c r="HF753" s="3"/>
      <c r="HG753" s="34"/>
      <c r="HL753" s="5"/>
      <c r="HM753" s="5"/>
      <c r="HN753" s="3"/>
      <c r="HO753" s="34"/>
      <c r="HT753" s="5"/>
      <c r="HU753" s="5"/>
      <c r="HV753" s="3"/>
      <c r="HW753" s="34"/>
      <c r="IB753" s="5"/>
      <c r="IC753" s="5"/>
      <c r="ID753" s="3"/>
      <c r="IE753" s="34"/>
      <c r="IJ753" s="5"/>
    </row>
    <row r="754" spans="6:244" s="1" customFormat="1" ht="13.5">
      <c r="F754" s="3"/>
      <c r="G754" s="34"/>
      <c r="L754" s="5"/>
      <c r="M754" s="5"/>
      <c r="N754" s="3"/>
      <c r="O754" s="34"/>
      <c r="T754" s="5"/>
      <c r="U754" s="5"/>
      <c r="V754" s="3"/>
      <c r="W754" s="34"/>
      <c r="AB754" s="5"/>
      <c r="AC754" s="5"/>
      <c r="AD754" s="3"/>
      <c r="AE754" s="34"/>
      <c r="AJ754" s="5"/>
      <c r="AK754" s="5"/>
      <c r="AL754" s="3"/>
      <c r="AM754" s="34"/>
      <c r="AR754" s="5"/>
      <c r="AS754" s="5"/>
      <c r="AT754" s="3"/>
      <c r="AU754" s="34"/>
      <c r="AZ754" s="5"/>
      <c r="BA754" s="5"/>
      <c r="BB754" s="3"/>
      <c r="BC754" s="34"/>
      <c r="BH754" s="5"/>
      <c r="BI754" s="5"/>
      <c r="BJ754" s="3"/>
      <c r="BK754" s="34"/>
      <c r="BP754" s="5"/>
      <c r="BQ754" s="5"/>
      <c r="BR754" s="3"/>
      <c r="BS754" s="34"/>
      <c r="BX754" s="5"/>
      <c r="BY754" s="5"/>
      <c r="BZ754" s="3"/>
      <c r="CA754" s="34"/>
      <c r="CF754" s="5"/>
      <c r="CH754" s="3"/>
      <c r="CI754" s="34"/>
      <c r="CN754" s="5"/>
      <c r="CO754" s="5"/>
      <c r="CP754" s="3"/>
      <c r="CQ754" s="34"/>
      <c r="CV754" s="5"/>
      <c r="CW754" s="5"/>
      <c r="CX754" s="3"/>
      <c r="CY754" s="34"/>
      <c r="DD754" s="5"/>
      <c r="DE754" s="5"/>
      <c r="DF754" s="3"/>
      <c r="DG754" s="34"/>
      <c r="DL754" s="5"/>
      <c r="DM754" s="5"/>
      <c r="DN754" s="3"/>
      <c r="DO754" s="34"/>
      <c r="DT754" s="5"/>
      <c r="DU754" s="5"/>
      <c r="DV754" s="3"/>
      <c r="DW754" s="34"/>
      <c r="EB754" s="5"/>
      <c r="EC754" s="5"/>
      <c r="ED754" s="3"/>
      <c r="EE754" s="34"/>
      <c r="EJ754" s="5"/>
      <c r="EK754" s="5"/>
      <c r="EL754" s="3"/>
      <c r="EM754" s="34"/>
      <c r="ER754" s="5"/>
      <c r="ES754" s="5"/>
      <c r="ET754" s="3"/>
      <c r="EU754" s="34"/>
      <c r="EZ754" s="5"/>
      <c r="FA754" s="5"/>
      <c r="FB754" s="3"/>
      <c r="FC754" s="34"/>
      <c r="FH754" s="5"/>
      <c r="FJ754" s="3"/>
      <c r="FK754" s="34"/>
      <c r="FP754" s="5"/>
      <c r="FQ754" s="5"/>
      <c r="FR754" s="3"/>
      <c r="FS754" s="34"/>
      <c r="FX754" s="5"/>
      <c r="FY754" s="5"/>
      <c r="FZ754" s="3"/>
      <c r="GA754" s="34"/>
      <c r="GF754" s="5"/>
      <c r="GG754" s="5"/>
      <c r="GH754" s="3"/>
      <c r="GI754" s="34"/>
      <c r="GN754" s="5"/>
      <c r="GO754" s="5"/>
      <c r="GP754" s="3"/>
      <c r="GQ754" s="34"/>
      <c r="GV754" s="5"/>
      <c r="GW754" s="5"/>
      <c r="GX754" s="3"/>
      <c r="GY754" s="34"/>
      <c r="HD754" s="5"/>
      <c r="HE754" s="5"/>
      <c r="HF754" s="3"/>
      <c r="HG754" s="34"/>
      <c r="HL754" s="5"/>
      <c r="HM754" s="5"/>
      <c r="HN754" s="3"/>
      <c r="HO754" s="34"/>
      <c r="HT754" s="5"/>
      <c r="HU754" s="5"/>
      <c r="HV754" s="3"/>
      <c r="HW754" s="34"/>
      <c r="IB754" s="5"/>
      <c r="IC754" s="5"/>
      <c r="ID754" s="3"/>
      <c r="IE754" s="34"/>
      <c r="IJ754" s="5"/>
    </row>
    <row r="755" spans="6:244" s="1" customFormat="1" ht="13.5">
      <c r="F755" s="3"/>
      <c r="G755" s="34"/>
      <c r="L755" s="5"/>
      <c r="M755" s="5"/>
      <c r="N755" s="3"/>
      <c r="O755" s="34"/>
      <c r="T755" s="5"/>
      <c r="U755" s="5"/>
      <c r="V755" s="3"/>
      <c r="W755" s="34"/>
      <c r="AB755" s="5"/>
      <c r="AC755" s="5"/>
      <c r="AD755" s="3"/>
      <c r="AE755" s="34"/>
      <c r="AJ755" s="5"/>
      <c r="AK755" s="5"/>
      <c r="AL755" s="3"/>
      <c r="AM755" s="34"/>
      <c r="AR755" s="5"/>
      <c r="AS755" s="5"/>
      <c r="AT755" s="3"/>
      <c r="AU755" s="34"/>
      <c r="AZ755" s="5"/>
      <c r="BA755" s="5"/>
      <c r="BB755" s="3"/>
      <c r="BC755" s="34"/>
      <c r="BH755" s="5"/>
      <c r="BI755" s="5"/>
      <c r="BJ755" s="3"/>
      <c r="BK755" s="34"/>
      <c r="BP755" s="5"/>
      <c r="BQ755" s="5"/>
      <c r="BR755" s="3"/>
      <c r="BS755" s="34"/>
      <c r="BX755" s="5"/>
      <c r="BY755" s="5"/>
      <c r="BZ755" s="3"/>
      <c r="CA755" s="34"/>
      <c r="CF755" s="5"/>
      <c r="CH755" s="3"/>
      <c r="CI755" s="34"/>
      <c r="CN755" s="5"/>
      <c r="CO755" s="5"/>
      <c r="CP755" s="3"/>
      <c r="CQ755" s="34"/>
      <c r="CV755" s="5"/>
      <c r="CW755" s="5"/>
      <c r="CX755" s="3"/>
      <c r="CY755" s="34"/>
      <c r="DD755" s="5"/>
      <c r="DE755" s="5"/>
      <c r="DF755" s="3"/>
      <c r="DG755" s="34"/>
      <c r="DL755" s="5"/>
      <c r="DM755" s="5"/>
      <c r="DN755" s="3"/>
      <c r="DO755" s="34"/>
      <c r="DT755" s="5"/>
      <c r="DU755" s="5"/>
      <c r="DV755" s="3"/>
      <c r="DW755" s="34"/>
      <c r="EB755" s="5"/>
      <c r="EC755" s="5"/>
      <c r="ED755" s="3"/>
      <c r="EE755" s="34"/>
      <c r="EJ755" s="5"/>
      <c r="EK755" s="5"/>
      <c r="EL755" s="3"/>
      <c r="EM755" s="34"/>
      <c r="ER755" s="5"/>
      <c r="ES755" s="5"/>
      <c r="ET755" s="3"/>
      <c r="EU755" s="34"/>
      <c r="EZ755" s="5"/>
      <c r="FA755" s="5"/>
      <c r="FB755" s="3"/>
      <c r="FC755" s="34"/>
      <c r="FH755" s="5"/>
      <c r="FJ755" s="3"/>
      <c r="FK755" s="34"/>
      <c r="FP755" s="5"/>
      <c r="FQ755" s="5"/>
      <c r="FR755" s="3"/>
      <c r="FS755" s="34"/>
      <c r="FX755" s="5"/>
      <c r="FY755" s="5"/>
      <c r="FZ755" s="3"/>
      <c r="GA755" s="34"/>
      <c r="GF755" s="5"/>
      <c r="GG755" s="5"/>
      <c r="GH755" s="3"/>
      <c r="GI755" s="34"/>
      <c r="GN755" s="5"/>
      <c r="GO755" s="5"/>
      <c r="GP755" s="3"/>
      <c r="GQ755" s="34"/>
      <c r="GV755" s="5"/>
      <c r="GW755" s="5"/>
      <c r="GX755" s="3"/>
      <c r="GY755" s="34"/>
      <c r="HD755" s="5"/>
      <c r="HE755" s="5"/>
      <c r="HF755" s="3"/>
      <c r="HG755" s="34"/>
      <c r="HL755" s="5"/>
      <c r="HM755" s="5"/>
      <c r="HN755" s="3"/>
      <c r="HO755" s="34"/>
      <c r="HT755" s="5"/>
      <c r="HU755" s="5"/>
      <c r="HV755" s="3"/>
      <c r="HW755" s="34"/>
      <c r="IB755" s="5"/>
      <c r="IC755" s="5"/>
      <c r="ID755" s="3"/>
      <c r="IE755" s="34"/>
      <c r="IJ755" s="5"/>
    </row>
    <row r="756" spans="6:244" s="1" customFormat="1" ht="13.5">
      <c r="F756" s="3"/>
      <c r="G756" s="34"/>
      <c r="L756" s="5"/>
      <c r="M756" s="5"/>
      <c r="N756" s="3"/>
      <c r="O756" s="34"/>
      <c r="T756" s="5"/>
      <c r="U756" s="5"/>
      <c r="V756" s="3"/>
      <c r="W756" s="34"/>
      <c r="AB756" s="5"/>
      <c r="AC756" s="5"/>
      <c r="AD756" s="3"/>
      <c r="AE756" s="34"/>
      <c r="AJ756" s="5"/>
      <c r="AK756" s="5"/>
      <c r="AL756" s="3"/>
      <c r="AM756" s="34"/>
      <c r="AR756" s="5"/>
      <c r="AS756" s="5"/>
      <c r="AT756" s="3"/>
      <c r="AU756" s="34"/>
      <c r="AZ756" s="5"/>
      <c r="BA756" s="5"/>
      <c r="BB756" s="3"/>
      <c r="BC756" s="34"/>
      <c r="BH756" s="5"/>
      <c r="BI756" s="5"/>
      <c r="BJ756" s="3"/>
      <c r="BK756" s="34"/>
      <c r="BP756" s="5"/>
      <c r="BQ756" s="5"/>
      <c r="BR756" s="3"/>
      <c r="BS756" s="34"/>
      <c r="BX756" s="5"/>
      <c r="BY756" s="5"/>
      <c r="BZ756" s="3"/>
      <c r="CA756" s="34"/>
      <c r="CF756" s="5"/>
      <c r="CH756" s="3"/>
      <c r="CI756" s="34"/>
      <c r="CN756" s="5"/>
      <c r="CO756" s="5"/>
      <c r="CP756" s="3"/>
      <c r="CQ756" s="34"/>
      <c r="CV756" s="5"/>
      <c r="CW756" s="5"/>
      <c r="CX756" s="3"/>
      <c r="CY756" s="34"/>
      <c r="DD756" s="5"/>
      <c r="DE756" s="5"/>
      <c r="DF756" s="3"/>
      <c r="DG756" s="34"/>
      <c r="DL756" s="5"/>
      <c r="DM756" s="5"/>
      <c r="DN756" s="3"/>
      <c r="DO756" s="34"/>
      <c r="DT756" s="5"/>
      <c r="DU756" s="5"/>
      <c r="DV756" s="3"/>
      <c r="DW756" s="34"/>
      <c r="EB756" s="5"/>
      <c r="EC756" s="5"/>
      <c r="ED756" s="3"/>
      <c r="EE756" s="34"/>
      <c r="EJ756" s="5"/>
      <c r="EK756" s="5"/>
      <c r="EL756" s="3"/>
      <c r="EM756" s="34"/>
      <c r="ER756" s="5"/>
      <c r="ES756" s="5"/>
      <c r="ET756" s="3"/>
      <c r="EU756" s="34"/>
      <c r="EZ756" s="5"/>
      <c r="FA756" s="5"/>
      <c r="FB756" s="3"/>
      <c r="FC756" s="34"/>
      <c r="FH756" s="5"/>
      <c r="FJ756" s="3"/>
      <c r="FK756" s="34"/>
      <c r="FP756" s="5"/>
      <c r="FQ756" s="5"/>
      <c r="FR756" s="3"/>
      <c r="FS756" s="34"/>
      <c r="FX756" s="5"/>
      <c r="FY756" s="5"/>
      <c r="FZ756" s="3"/>
      <c r="GA756" s="34"/>
      <c r="GF756" s="5"/>
      <c r="GG756" s="5"/>
      <c r="GH756" s="3"/>
      <c r="GI756" s="34"/>
      <c r="GN756" s="5"/>
      <c r="GO756" s="5"/>
      <c r="GP756" s="3"/>
      <c r="GQ756" s="34"/>
      <c r="GV756" s="5"/>
      <c r="GW756" s="5"/>
      <c r="GX756" s="3"/>
      <c r="GY756" s="34"/>
      <c r="HD756" s="5"/>
      <c r="HE756" s="5"/>
      <c r="HF756" s="3"/>
      <c r="HG756" s="34"/>
      <c r="HL756" s="5"/>
      <c r="HM756" s="5"/>
      <c r="HN756" s="3"/>
      <c r="HO756" s="34"/>
      <c r="HT756" s="5"/>
      <c r="HU756" s="5"/>
      <c r="HV756" s="3"/>
      <c r="HW756" s="34"/>
      <c r="IB756" s="5"/>
      <c r="IC756" s="5"/>
      <c r="ID756" s="3"/>
      <c r="IE756" s="34"/>
      <c r="IJ756" s="5"/>
    </row>
    <row r="757" spans="6:244" s="1" customFormat="1" ht="13.5">
      <c r="F757" s="3"/>
      <c r="G757" s="34"/>
      <c r="L757" s="5"/>
      <c r="M757" s="5"/>
      <c r="N757" s="3"/>
      <c r="O757" s="34"/>
      <c r="T757" s="5"/>
      <c r="U757" s="5"/>
      <c r="V757" s="3"/>
      <c r="W757" s="34"/>
      <c r="AB757" s="5"/>
      <c r="AC757" s="5"/>
      <c r="AD757" s="3"/>
      <c r="AE757" s="34"/>
      <c r="AJ757" s="5"/>
      <c r="AK757" s="5"/>
      <c r="AL757" s="3"/>
      <c r="AM757" s="34"/>
      <c r="AR757" s="5"/>
      <c r="AS757" s="5"/>
      <c r="AT757" s="3"/>
      <c r="AU757" s="34"/>
      <c r="AZ757" s="5"/>
      <c r="BA757" s="5"/>
      <c r="BB757" s="3"/>
      <c r="BC757" s="34"/>
      <c r="BH757" s="5"/>
      <c r="BI757" s="5"/>
      <c r="BJ757" s="3"/>
      <c r="BK757" s="34"/>
      <c r="BP757" s="5"/>
      <c r="BQ757" s="5"/>
      <c r="BR757" s="3"/>
      <c r="BS757" s="34"/>
      <c r="BX757" s="5"/>
      <c r="BY757" s="5"/>
      <c r="BZ757" s="3"/>
      <c r="CA757" s="34"/>
      <c r="CF757" s="5"/>
      <c r="CH757" s="3"/>
      <c r="CI757" s="34"/>
      <c r="CN757" s="5"/>
      <c r="CO757" s="5"/>
      <c r="CP757" s="3"/>
      <c r="CQ757" s="34"/>
      <c r="CV757" s="5"/>
      <c r="CW757" s="5"/>
      <c r="CX757" s="3"/>
      <c r="CY757" s="34"/>
      <c r="DD757" s="5"/>
      <c r="DE757" s="5"/>
      <c r="DF757" s="3"/>
      <c r="DG757" s="34"/>
      <c r="DL757" s="5"/>
      <c r="DM757" s="5"/>
      <c r="DN757" s="3"/>
      <c r="DO757" s="34"/>
      <c r="DT757" s="5"/>
      <c r="DU757" s="5"/>
      <c r="DV757" s="3"/>
      <c r="DW757" s="34"/>
      <c r="EB757" s="5"/>
      <c r="EC757" s="5"/>
      <c r="ED757" s="3"/>
      <c r="EE757" s="34"/>
      <c r="EJ757" s="5"/>
      <c r="EK757" s="5"/>
      <c r="EL757" s="3"/>
      <c r="EM757" s="34"/>
      <c r="ER757" s="5"/>
      <c r="ES757" s="5"/>
      <c r="ET757" s="3"/>
      <c r="EU757" s="34"/>
      <c r="EZ757" s="5"/>
      <c r="FA757" s="5"/>
      <c r="FB757" s="3"/>
      <c r="FC757" s="34"/>
      <c r="FH757" s="5"/>
      <c r="FJ757" s="3"/>
      <c r="FK757" s="34"/>
      <c r="FP757" s="5"/>
      <c r="FQ757" s="5"/>
      <c r="FR757" s="3"/>
      <c r="FS757" s="34"/>
      <c r="FX757" s="5"/>
      <c r="FY757" s="5"/>
      <c r="FZ757" s="3"/>
      <c r="GA757" s="34"/>
      <c r="GF757" s="5"/>
      <c r="GG757" s="5"/>
      <c r="GH757" s="3"/>
      <c r="GI757" s="34"/>
      <c r="GN757" s="5"/>
      <c r="GO757" s="5"/>
      <c r="GP757" s="3"/>
      <c r="GQ757" s="34"/>
      <c r="GV757" s="5"/>
      <c r="GW757" s="5"/>
      <c r="GX757" s="3"/>
      <c r="GY757" s="34"/>
      <c r="HD757" s="5"/>
      <c r="HE757" s="5"/>
      <c r="HF757" s="3"/>
      <c r="HG757" s="34"/>
      <c r="HL757" s="5"/>
      <c r="HM757" s="5"/>
      <c r="HN757" s="3"/>
      <c r="HO757" s="34"/>
      <c r="HT757" s="5"/>
      <c r="HU757" s="5"/>
      <c r="HV757" s="3"/>
      <c r="HW757" s="34"/>
      <c r="IB757" s="5"/>
      <c r="IC757" s="5"/>
      <c r="ID757" s="3"/>
      <c r="IE757" s="34"/>
      <c r="IJ757" s="5"/>
    </row>
    <row r="758" spans="6:244" s="1" customFormat="1" ht="13.5">
      <c r="F758" s="3"/>
      <c r="G758" s="34"/>
      <c r="L758" s="5"/>
      <c r="M758" s="5"/>
      <c r="N758" s="3"/>
      <c r="O758" s="34"/>
      <c r="T758" s="5"/>
      <c r="U758" s="5"/>
      <c r="V758" s="3"/>
      <c r="W758" s="34"/>
      <c r="AB758" s="5"/>
      <c r="AC758" s="5"/>
      <c r="AD758" s="3"/>
      <c r="AE758" s="34"/>
      <c r="AJ758" s="5"/>
      <c r="AK758" s="5"/>
      <c r="AL758" s="3"/>
      <c r="AM758" s="34"/>
      <c r="AR758" s="5"/>
      <c r="AS758" s="5"/>
      <c r="AT758" s="3"/>
      <c r="AU758" s="34"/>
      <c r="AZ758" s="5"/>
      <c r="BA758" s="5"/>
      <c r="BB758" s="3"/>
      <c r="BC758" s="34"/>
      <c r="BH758" s="5"/>
      <c r="BI758" s="5"/>
      <c r="BJ758" s="3"/>
      <c r="BK758" s="34"/>
      <c r="BP758" s="5"/>
      <c r="BQ758" s="5"/>
      <c r="BR758" s="3"/>
      <c r="BS758" s="34"/>
      <c r="BX758" s="5"/>
      <c r="BY758" s="5"/>
      <c r="BZ758" s="3"/>
      <c r="CA758" s="34"/>
      <c r="CF758" s="5"/>
      <c r="CH758" s="3"/>
      <c r="CI758" s="34"/>
      <c r="CN758" s="5"/>
      <c r="CO758" s="5"/>
      <c r="CP758" s="3"/>
      <c r="CQ758" s="34"/>
      <c r="CV758" s="5"/>
      <c r="CW758" s="5"/>
      <c r="CX758" s="3"/>
      <c r="CY758" s="34"/>
      <c r="DD758" s="5"/>
      <c r="DE758" s="5"/>
      <c r="DF758" s="3"/>
      <c r="DG758" s="34"/>
      <c r="DL758" s="5"/>
      <c r="DM758" s="5"/>
      <c r="DN758" s="3"/>
      <c r="DO758" s="34"/>
      <c r="DT758" s="5"/>
      <c r="DU758" s="5"/>
      <c r="DV758" s="3"/>
      <c r="DW758" s="34"/>
      <c r="EB758" s="5"/>
      <c r="EC758" s="5"/>
      <c r="ED758" s="3"/>
      <c r="EE758" s="34"/>
      <c r="EJ758" s="5"/>
      <c r="EK758" s="5"/>
      <c r="EL758" s="3"/>
      <c r="EM758" s="34"/>
      <c r="ER758" s="5"/>
      <c r="ES758" s="5"/>
      <c r="ET758" s="3"/>
      <c r="EU758" s="34"/>
      <c r="EZ758" s="5"/>
      <c r="FA758" s="5"/>
      <c r="FB758" s="3"/>
      <c r="FC758" s="34"/>
      <c r="FH758" s="5"/>
      <c r="FJ758" s="3"/>
      <c r="FK758" s="34"/>
      <c r="FP758" s="5"/>
      <c r="FQ758" s="5"/>
      <c r="FR758" s="3"/>
      <c r="FS758" s="34"/>
      <c r="FX758" s="5"/>
      <c r="FY758" s="5"/>
      <c r="FZ758" s="3"/>
      <c r="GA758" s="34"/>
      <c r="GF758" s="5"/>
      <c r="GG758" s="5"/>
      <c r="GH758" s="3"/>
      <c r="GI758" s="34"/>
      <c r="GN758" s="5"/>
      <c r="GO758" s="5"/>
      <c r="GP758" s="3"/>
      <c r="GQ758" s="34"/>
      <c r="GV758" s="5"/>
      <c r="GW758" s="5"/>
      <c r="GX758" s="3"/>
      <c r="GY758" s="34"/>
      <c r="HD758" s="5"/>
      <c r="HE758" s="5"/>
      <c r="HF758" s="3"/>
      <c r="HG758" s="34"/>
      <c r="HL758" s="5"/>
      <c r="HM758" s="5"/>
      <c r="HN758" s="3"/>
      <c r="HO758" s="34"/>
      <c r="HT758" s="5"/>
      <c r="HU758" s="5"/>
      <c r="HV758" s="3"/>
      <c r="HW758" s="34"/>
      <c r="IB758" s="5"/>
      <c r="IC758" s="5"/>
      <c r="ID758" s="3"/>
      <c r="IE758" s="34"/>
      <c r="IJ758" s="5"/>
    </row>
    <row r="759" spans="6:244" s="1" customFormat="1" ht="13.5">
      <c r="F759" s="3"/>
      <c r="G759" s="34"/>
      <c r="L759" s="5"/>
      <c r="M759" s="5"/>
      <c r="N759" s="3"/>
      <c r="O759" s="34"/>
      <c r="T759" s="5"/>
      <c r="U759" s="5"/>
      <c r="V759" s="3"/>
      <c r="W759" s="34"/>
      <c r="AB759" s="5"/>
      <c r="AC759" s="5"/>
      <c r="AD759" s="3"/>
      <c r="AE759" s="34"/>
      <c r="AJ759" s="5"/>
      <c r="AK759" s="5"/>
      <c r="AL759" s="3"/>
      <c r="AM759" s="34"/>
      <c r="AR759" s="5"/>
      <c r="AS759" s="5"/>
      <c r="AT759" s="3"/>
      <c r="AU759" s="34"/>
      <c r="AZ759" s="5"/>
      <c r="BA759" s="5"/>
      <c r="BB759" s="3"/>
      <c r="BC759" s="34"/>
      <c r="BH759" s="5"/>
      <c r="BI759" s="5"/>
      <c r="BJ759" s="3"/>
      <c r="BK759" s="34"/>
      <c r="BP759" s="5"/>
      <c r="BQ759" s="5"/>
      <c r="BR759" s="3"/>
      <c r="BS759" s="34"/>
      <c r="BX759" s="5"/>
      <c r="BY759" s="5"/>
      <c r="BZ759" s="3"/>
      <c r="CA759" s="34"/>
      <c r="CF759" s="5"/>
      <c r="CH759" s="3"/>
      <c r="CI759" s="34"/>
      <c r="CN759" s="5"/>
      <c r="CO759" s="5"/>
      <c r="CP759" s="3"/>
      <c r="CQ759" s="34"/>
      <c r="CV759" s="5"/>
      <c r="CW759" s="5"/>
      <c r="CX759" s="3"/>
      <c r="CY759" s="34"/>
      <c r="DD759" s="5"/>
      <c r="DE759" s="5"/>
      <c r="DF759" s="3"/>
      <c r="DG759" s="34"/>
      <c r="DL759" s="5"/>
      <c r="DM759" s="5"/>
      <c r="DN759" s="3"/>
      <c r="DO759" s="34"/>
      <c r="DT759" s="5"/>
      <c r="DU759" s="5"/>
      <c r="DV759" s="3"/>
      <c r="DW759" s="34"/>
      <c r="EB759" s="5"/>
      <c r="EC759" s="5"/>
      <c r="ED759" s="3"/>
      <c r="EE759" s="34"/>
      <c r="EJ759" s="5"/>
      <c r="EK759" s="5"/>
      <c r="EL759" s="3"/>
      <c r="EM759" s="34"/>
      <c r="ER759" s="5"/>
      <c r="ES759" s="5"/>
      <c r="ET759" s="3"/>
      <c r="EU759" s="34"/>
      <c r="EZ759" s="5"/>
      <c r="FA759" s="5"/>
      <c r="FB759" s="3"/>
      <c r="FC759" s="34"/>
      <c r="FH759" s="5"/>
      <c r="FJ759" s="3"/>
      <c r="FK759" s="34"/>
      <c r="FP759" s="5"/>
      <c r="FQ759" s="5"/>
      <c r="FR759" s="3"/>
      <c r="FS759" s="34"/>
      <c r="FX759" s="5"/>
      <c r="FY759" s="5"/>
      <c r="FZ759" s="3"/>
      <c r="GA759" s="34"/>
      <c r="GF759" s="5"/>
      <c r="GG759" s="5"/>
      <c r="GH759" s="3"/>
      <c r="GI759" s="34"/>
      <c r="GN759" s="5"/>
      <c r="GO759" s="5"/>
      <c r="GP759" s="3"/>
      <c r="GQ759" s="34"/>
      <c r="GV759" s="5"/>
      <c r="GW759" s="5"/>
      <c r="GX759" s="3"/>
      <c r="GY759" s="34"/>
      <c r="HD759" s="5"/>
      <c r="HE759" s="5"/>
      <c r="HF759" s="3"/>
      <c r="HG759" s="34"/>
      <c r="HL759" s="5"/>
      <c r="HM759" s="5"/>
      <c r="HN759" s="3"/>
      <c r="HO759" s="34"/>
      <c r="HT759" s="5"/>
      <c r="HU759" s="5"/>
      <c r="HV759" s="3"/>
      <c r="HW759" s="34"/>
      <c r="IB759" s="5"/>
      <c r="IC759" s="5"/>
      <c r="ID759" s="3"/>
      <c r="IE759" s="34"/>
      <c r="IJ759" s="5"/>
    </row>
    <row r="760" spans="6:244" s="1" customFormat="1" ht="13.5">
      <c r="F760" s="3"/>
      <c r="G760" s="34"/>
      <c r="L760" s="5"/>
      <c r="M760" s="5"/>
      <c r="N760" s="3"/>
      <c r="O760" s="34"/>
      <c r="T760" s="5"/>
      <c r="U760" s="5"/>
      <c r="V760" s="3"/>
      <c r="W760" s="34"/>
      <c r="AB760" s="5"/>
      <c r="AC760" s="5"/>
      <c r="AD760" s="3"/>
      <c r="AE760" s="34"/>
      <c r="AJ760" s="5"/>
      <c r="AK760" s="5"/>
      <c r="AL760" s="3"/>
      <c r="AM760" s="34"/>
      <c r="AR760" s="5"/>
      <c r="AS760" s="5"/>
      <c r="AT760" s="3"/>
      <c r="AU760" s="34"/>
      <c r="AZ760" s="5"/>
      <c r="BA760" s="5"/>
      <c r="BB760" s="3"/>
      <c r="BC760" s="34"/>
      <c r="BH760" s="5"/>
      <c r="BI760" s="5"/>
      <c r="BJ760" s="3"/>
      <c r="BK760" s="34"/>
      <c r="BP760" s="5"/>
      <c r="BQ760" s="5"/>
      <c r="BR760" s="3"/>
      <c r="BS760" s="34"/>
      <c r="BX760" s="5"/>
      <c r="BY760" s="5"/>
      <c r="BZ760" s="3"/>
      <c r="CA760" s="34"/>
      <c r="CF760" s="5"/>
      <c r="CH760" s="3"/>
      <c r="CI760" s="34"/>
      <c r="CN760" s="5"/>
      <c r="CO760" s="5"/>
      <c r="CP760" s="3"/>
      <c r="CQ760" s="34"/>
      <c r="CV760" s="5"/>
      <c r="CW760" s="5"/>
      <c r="CX760" s="3"/>
      <c r="CY760" s="34"/>
      <c r="DD760" s="5"/>
      <c r="DE760" s="5"/>
      <c r="DF760" s="3"/>
      <c r="DG760" s="34"/>
      <c r="DL760" s="5"/>
      <c r="DM760" s="5"/>
      <c r="DN760" s="3"/>
      <c r="DO760" s="34"/>
      <c r="DT760" s="5"/>
      <c r="DU760" s="5"/>
      <c r="DV760" s="3"/>
      <c r="DW760" s="34"/>
      <c r="EB760" s="5"/>
      <c r="EC760" s="5"/>
      <c r="ED760" s="3"/>
      <c r="EE760" s="34"/>
      <c r="EJ760" s="5"/>
      <c r="EK760" s="5"/>
      <c r="EL760" s="3"/>
      <c r="EM760" s="34"/>
      <c r="ER760" s="5"/>
      <c r="ES760" s="5"/>
      <c r="ET760" s="3"/>
      <c r="EU760" s="34"/>
      <c r="EZ760" s="5"/>
      <c r="FA760" s="5"/>
      <c r="FB760" s="3"/>
      <c r="FC760" s="34"/>
      <c r="FH760" s="5"/>
      <c r="FJ760" s="3"/>
      <c r="FK760" s="34"/>
      <c r="FP760" s="5"/>
      <c r="FQ760" s="5"/>
      <c r="FR760" s="3"/>
      <c r="FS760" s="34"/>
      <c r="FX760" s="5"/>
      <c r="FY760" s="5"/>
      <c r="FZ760" s="3"/>
      <c r="GA760" s="34"/>
      <c r="GF760" s="5"/>
      <c r="GG760" s="5"/>
      <c r="GH760" s="3"/>
      <c r="GI760" s="34"/>
      <c r="GN760" s="5"/>
      <c r="GO760" s="5"/>
      <c r="GP760" s="3"/>
      <c r="GQ760" s="34"/>
      <c r="GV760" s="5"/>
      <c r="GW760" s="5"/>
      <c r="GX760" s="3"/>
      <c r="GY760" s="34"/>
      <c r="HD760" s="5"/>
      <c r="HE760" s="5"/>
      <c r="HF760" s="3"/>
      <c r="HG760" s="34"/>
      <c r="HL760" s="5"/>
      <c r="HM760" s="5"/>
      <c r="HN760" s="3"/>
      <c r="HO760" s="34"/>
      <c r="HT760" s="5"/>
      <c r="HU760" s="5"/>
      <c r="HV760" s="3"/>
      <c r="HW760" s="34"/>
      <c r="IB760" s="5"/>
      <c r="IC760" s="5"/>
      <c r="ID760" s="3"/>
      <c r="IE760" s="34"/>
      <c r="IJ760" s="5"/>
    </row>
    <row r="761" spans="6:244" s="1" customFormat="1" ht="13.5">
      <c r="F761" s="3"/>
      <c r="G761" s="34"/>
      <c r="L761" s="5"/>
      <c r="M761" s="5"/>
      <c r="N761" s="3"/>
      <c r="O761" s="34"/>
      <c r="T761" s="5"/>
      <c r="U761" s="5"/>
      <c r="V761" s="3"/>
      <c r="W761" s="34"/>
      <c r="AB761" s="5"/>
      <c r="AC761" s="5"/>
      <c r="AD761" s="3"/>
      <c r="AE761" s="34"/>
      <c r="AJ761" s="5"/>
      <c r="AK761" s="5"/>
      <c r="AL761" s="3"/>
      <c r="AM761" s="34"/>
      <c r="AR761" s="5"/>
      <c r="AS761" s="5"/>
      <c r="AT761" s="3"/>
      <c r="AU761" s="34"/>
      <c r="AZ761" s="5"/>
      <c r="BA761" s="5"/>
      <c r="BB761" s="3"/>
      <c r="BC761" s="34"/>
      <c r="BH761" s="5"/>
      <c r="BI761" s="5"/>
      <c r="BJ761" s="3"/>
      <c r="BK761" s="34"/>
      <c r="BP761" s="5"/>
      <c r="BQ761" s="5"/>
      <c r="BR761" s="3"/>
      <c r="BS761" s="34"/>
      <c r="BX761" s="5"/>
      <c r="BY761" s="5"/>
      <c r="BZ761" s="3"/>
      <c r="CA761" s="34"/>
      <c r="CF761" s="5"/>
      <c r="CH761" s="3"/>
      <c r="CI761" s="34"/>
      <c r="CN761" s="5"/>
      <c r="CO761" s="5"/>
      <c r="CP761" s="3"/>
      <c r="CQ761" s="34"/>
      <c r="CV761" s="5"/>
      <c r="CW761" s="5"/>
      <c r="CX761" s="3"/>
      <c r="CY761" s="34"/>
      <c r="DD761" s="5"/>
      <c r="DE761" s="5"/>
      <c r="DF761" s="3"/>
      <c r="DG761" s="34"/>
      <c r="DL761" s="5"/>
      <c r="DM761" s="5"/>
      <c r="DN761" s="3"/>
      <c r="DO761" s="34"/>
      <c r="DT761" s="5"/>
      <c r="DU761" s="5"/>
      <c r="DV761" s="3"/>
      <c r="DW761" s="34"/>
      <c r="EB761" s="5"/>
      <c r="EC761" s="5"/>
      <c r="ED761" s="3"/>
      <c r="EE761" s="34"/>
      <c r="EJ761" s="5"/>
      <c r="EK761" s="5"/>
      <c r="EL761" s="3"/>
      <c r="EM761" s="34"/>
      <c r="ER761" s="5"/>
      <c r="ES761" s="5"/>
      <c r="ET761" s="3"/>
      <c r="EU761" s="34"/>
      <c r="EZ761" s="5"/>
      <c r="FA761" s="5"/>
      <c r="FB761" s="3"/>
      <c r="FC761" s="34"/>
      <c r="FH761" s="5"/>
      <c r="FJ761" s="3"/>
      <c r="FK761" s="34"/>
      <c r="FP761" s="5"/>
      <c r="FQ761" s="5"/>
      <c r="FR761" s="3"/>
      <c r="FS761" s="34"/>
      <c r="FX761" s="5"/>
      <c r="FY761" s="5"/>
      <c r="FZ761" s="3"/>
      <c r="GA761" s="34"/>
      <c r="GF761" s="5"/>
      <c r="GG761" s="5"/>
      <c r="GH761" s="3"/>
      <c r="GI761" s="34"/>
      <c r="GN761" s="5"/>
      <c r="GO761" s="5"/>
      <c r="GP761" s="3"/>
      <c r="GQ761" s="34"/>
      <c r="GV761" s="5"/>
      <c r="GW761" s="5"/>
      <c r="GX761" s="3"/>
      <c r="GY761" s="34"/>
      <c r="HD761" s="5"/>
      <c r="HE761" s="5"/>
      <c r="HF761" s="3"/>
      <c r="HG761" s="34"/>
      <c r="HL761" s="5"/>
      <c r="HM761" s="5"/>
      <c r="HN761" s="3"/>
      <c r="HO761" s="34"/>
      <c r="HT761" s="5"/>
      <c r="HU761" s="5"/>
      <c r="HV761" s="3"/>
      <c r="HW761" s="34"/>
      <c r="IB761" s="5"/>
      <c r="IC761" s="5"/>
      <c r="ID761" s="3"/>
      <c r="IE761" s="34"/>
      <c r="IJ761" s="5"/>
    </row>
    <row r="762" spans="6:244" s="1" customFormat="1" ht="13.5">
      <c r="F762" s="3"/>
      <c r="G762" s="34"/>
      <c r="L762" s="5"/>
      <c r="M762" s="5"/>
      <c r="N762" s="3"/>
      <c r="O762" s="34"/>
      <c r="T762" s="5"/>
      <c r="U762" s="5"/>
      <c r="V762" s="3"/>
      <c r="W762" s="34"/>
      <c r="AB762" s="5"/>
      <c r="AC762" s="5"/>
      <c r="AD762" s="3"/>
      <c r="AE762" s="34"/>
      <c r="AJ762" s="5"/>
      <c r="AK762" s="5"/>
      <c r="AL762" s="3"/>
      <c r="AM762" s="34"/>
      <c r="AR762" s="5"/>
      <c r="AS762" s="5"/>
      <c r="AT762" s="3"/>
      <c r="AU762" s="34"/>
      <c r="AZ762" s="5"/>
      <c r="BA762" s="5"/>
      <c r="BB762" s="3"/>
      <c r="BC762" s="34"/>
      <c r="BH762" s="5"/>
      <c r="BI762" s="5"/>
      <c r="BJ762" s="3"/>
      <c r="BK762" s="34"/>
      <c r="BP762" s="5"/>
      <c r="BQ762" s="5"/>
      <c r="BR762" s="3"/>
      <c r="BS762" s="34"/>
      <c r="BX762" s="5"/>
      <c r="BY762" s="5"/>
      <c r="BZ762" s="3"/>
      <c r="CA762" s="34"/>
      <c r="CF762" s="5"/>
      <c r="CH762" s="3"/>
      <c r="CI762" s="34"/>
      <c r="CN762" s="5"/>
      <c r="CO762" s="5"/>
      <c r="CP762" s="3"/>
      <c r="CQ762" s="34"/>
      <c r="CV762" s="5"/>
      <c r="CW762" s="5"/>
      <c r="CX762" s="3"/>
      <c r="CY762" s="34"/>
      <c r="DD762" s="5"/>
      <c r="DE762" s="5"/>
      <c r="DF762" s="3"/>
      <c r="DG762" s="34"/>
      <c r="DL762" s="5"/>
      <c r="DM762" s="5"/>
      <c r="DN762" s="3"/>
      <c r="DO762" s="34"/>
      <c r="DT762" s="5"/>
      <c r="DU762" s="5"/>
      <c r="DV762" s="3"/>
      <c r="DW762" s="34"/>
      <c r="EB762" s="5"/>
      <c r="EC762" s="5"/>
      <c r="ED762" s="3"/>
      <c r="EE762" s="34"/>
      <c r="EJ762" s="5"/>
      <c r="EK762" s="5"/>
      <c r="EL762" s="3"/>
      <c r="EM762" s="34"/>
      <c r="ER762" s="5"/>
      <c r="ES762" s="5"/>
      <c r="ET762" s="3"/>
      <c r="EU762" s="34"/>
      <c r="EZ762" s="5"/>
      <c r="FA762" s="5"/>
      <c r="FB762" s="3"/>
      <c r="FC762" s="34"/>
      <c r="FH762" s="5"/>
      <c r="FJ762" s="3"/>
      <c r="FK762" s="34"/>
      <c r="FP762" s="5"/>
      <c r="FQ762" s="5"/>
      <c r="FR762" s="3"/>
      <c r="FS762" s="34"/>
      <c r="FX762" s="5"/>
      <c r="FY762" s="5"/>
      <c r="FZ762" s="3"/>
      <c r="GA762" s="34"/>
      <c r="GF762" s="5"/>
      <c r="GG762" s="5"/>
      <c r="GH762" s="3"/>
      <c r="GI762" s="34"/>
      <c r="GN762" s="5"/>
      <c r="GO762" s="5"/>
      <c r="GP762" s="3"/>
      <c r="GQ762" s="34"/>
      <c r="GV762" s="5"/>
      <c r="GW762" s="5"/>
      <c r="GX762" s="3"/>
      <c r="GY762" s="34"/>
      <c r="HD762" s="5"/>
      <c r="HE762" s="5"/>
      <c r="HF762" s="3"/>
      <c r="HG762" s="34"/>
      <c r="HL762" s="5"/>
      <c r="HM762" s="5"/>
      <c r="HN762" s="3"/>
      <c r="HO762" s="34"/>
      <c r="HT762" s="5"/>
      <c r="HU762" s="5"/>
      <c r="HV762" s="3"/>
      <c r="HW762" s="34"/>
      <c r="IB762" s="5"/>
      <c r="IC762" s="5"/>
      <c r="ID762" s="3"/>
      <c r="IE762" s="34"/>
      <c r="IJ762" s="5"/>
    </row>
    <row r="763" spans="6:244" s="1" customFormat="1" ht="13.5">
      <c r="F763" s="3"/>
      <c r="G763" s="34"/>
      <c r="L763" s="5"/>
      <c r="M763" s="5"/>
      <c r="N763" s="3"/>
      <c r="O763" s="34"/>
      <c r="T763" s="5"/>
      <c r="U763" s="5"/>
      <c r="V763" s="3"/>
      <c r="W763" s="34"/>
      <c r="AB763" s="5"/>
      <c r="AC763" s="5"/>
      <c r="AD763" s="3"/>
      <c r="AE763" s="34"/>
      <c r="AJ763" s="5"/>
      <c r="AK763" s="5"/>
      <c r="AL763" s="3"/>
      <c r="AM763" s="34"/>
      <c r="AR763" s="5"/>
      <c r="AS763" s="5"/>
      <c r="AT763" s="3"/>
      <c r="AU763" s="34"/>
      <c r="AZ763" s="5"/>
      <c r="BA763" s="5"/>
      <c r="BB763" s="3"/>
      <c r="BC763" s="34"/>
      <c r="BH763" s="5"/>
      <c r="BI763" s="5"/>
      <c r="BJ763" s="3"/>
      <c r="BK763" s="34"/>
      <c r="BP763" s="5"/>
      <c r="BQ763" s="5"/>
      <c r="BR763" s="3"/>
      <c r="BS763" s="34"/>
      <c r="BX763" s="5"/>
      <c r="BY763" s="5"/>
      <c r="BZ763" s="3"/>
      <c r="CA763" s="34"/>
      <c r="CF763" s="5"/>
      <c r="CH763" s="3"/>
      <c r="CI763" s="34"/>
      <c r="CN763" s="5"/>
      <c r="CO763" s="5"/>
      <c r="CP763" s="3"/>
      <c r="CQ763" s="34"/>
      <c r="CV763" s="5"/>
      <c r="CW763" s="5"/>
      <c r="CX763" s="3"/>
      <c r="CY763" s="34"/>
      <c r="DD763" s="5"/>
      <c r="DE763" s="5"/>
      <c r="DF763" s="3"/>
      <c r="DG763" s="34"/>
      <c r="DL763" s="5"/>
      <c r="DM763" s="5"/>
      <c r="DN763" s="3"/>
      <c r="DO763" s="34"/>
      <c r="DT763" s="5"/>
      <c r="DU763" s="5"/>
      <c r="DV763" s="3"/>
      <c r="DW763" s="34"/>
      <c r="EB763" s="5"/>
      <c r="EC763" s="5"/>
      <c r="ED763" s="3"/>
      <c r="EE763" s="34"/>
      <c r="EJ763" s="5"/>
      <c r="EK763" s="5"/>
      <c r="EL763" s="3"/>
      <c r="EM763" s="34"/>
      <c r="ER763" s="5"/>
      <c r="ES763" s="5"/>
      <c r="ET763" s="3"/>
      <c r="EU763" s="34"/>
      <c r="EZ763" s="5"/>
      <c r="FA763" s="5"/>
      <c r="FB763" s="3"/>
      <c r="FC763" s="34"/>
      <c r="FH763" s="5"/>
      <c r="FJ763" s="3"/>
      <c r="FK763" s="34"/>
      <c r="FP763" s="5"/>
      <c r="FQ763" s="5"/>
      <c r="FR763" s="3"/>
      <c r="FS763" s="34"/>
      <c r="FX763" s="5"/>
      <c r="FY763" s="5"/>
      <c r="FZ763" s="3"/>
      <c r="GA763" s="34"/>
      <c r="GF763" s="5"/>
      <c r="GG763" s="5"/>
      <c r="GH763" s="3"/>
      <c r="GI763" s="34"/>
      <c r="GN763" s="5"/>
      <c r="GO763" s="5"/>
      <c r="GP763" s="3"/>
      <c r="GQ763" s="34"/>
      <c r="GV763" s="5"/>
      <c r="GW763" s="5"/>
      <c r="GX763" s="3"/>
      <c r="GY763" s="34"/>
      <c r="HD763" s="5"/>
      <c r="HE763" s="5"/>
      <c r="HF763" s="3"/>
      <c r="HG763" s="34"/>
      <c r="HL763" s="5"/>
      <c r="HM763" s="5"/>
      <c r="HN763" s="3"/>
      <c r="HO763" s="34"/>
      <c r="HT763" s="5"/>
      <c r="HU763" s="5"/>
      <c r="HV763" s="3"/>
      <c r="HW763" s="34"/>
      <c r="IB763" s="5"/>
      <c r="IC763" s="5"/>
      <c r="ID763" s="3"/>
      <c r="IE763" s="34"/>
      <c r="IJ763" s="5"/>
    </row>
    <row r="764" spans="6:244" s="1" customFormat="1" ht="13.5">
      <c r="F764" s="3"/>
      <c r="G764" s="34"/>
      <c r="L764" s="5"/>
      <c r="M764" s="5"/>
      <c r="N764" s="3"/>
      <c r="O764" s="34"/>
      <c r="T764" s="5"/>
      <c r="U764" s="5"/>
      <c r="V764" s="3"/>
      <c r="W764" s="34"/>
      <c r="AB764" s="5"/>
      <c r="AC764" s="5"/>
      <c r="AD764" s="3"/>
      <c r="AE764" s="34"/>
      <c r="AJ764" s="5"/>
      <c r="AK764" s="5"/>
      <c r="AL764" s="3"/>
      <c r="AM764" s="34"/>
      <c r="AR764" s="5"/>
      <c r="AS764" s="5"/>
      <c r="AT764" s="3"/>
      <c r="AU764" s="34"/>
      <c r="AZ764" s="5"/>
      <c r="BA764" s="5"/>
      <c r="BB764" s="3"/>
      <c r="BC764" s="34"/>
      <c r="BH764" s="5"/>
      <c r="BI764" s="5"/>
      <c r="BJ764" s="3"/>
      <c r="BK764" s="34"/>
      <c r="BP764" s="5"/>
      <c r="BQ764" s="5"/>
      <c r="BR764" s="3"/>
      <c r="BS764" s="34"/>
      <c r="BX764" s="5"/>
      <c r="BY764" s="5"/>
      <c r="BZ764" s="3"/>
      <c r="CA764" s="34"/>
      <c r="CF764" s="5"/>
      <c r="CH764" s="3"/>
      <c r="CI764" s="34"/>
      <c r="CN764" s="5"/>
      <c r="CO764" s="5"/>
      <c r="CP764" s="3"/>
      <c r="CQ764" s="34"/>
      <c r="CV764" s="5"/>
      <c r="CW764" s="5"/>
      <c r="CX764" s="3"/>
      <c r="CY764" s="34"/>
      <c r="DD764" s="5"/>
      <c r="DE764" s="5"/>
      <c r="DF764" s="3"/>
      <c r="DG764" s="34"/>
      <c r="DL764" s="5"/>
      <c r="DM764" s="5"/>
      <c r="DN764" s="3"/>
      <c r="DO764" s="34"/>
      <c r="DT764" s="5"/>
      <c r="DU764" s="5"/>
      <c r="DV764" s="3"/>
      <c r="DW764" s="34"/>
      <c r="EB764" s="5"/>
      <c r="EC764" s="5"/>
      <c r="ED764" s="3"/>
      <c r="EE764" s="34"/>
      <c r="EJ764" s="5"/>
      <c r="EK764" s="5"/>
      <c r="EL764" s="3"/>
      <c r="EM764" s="34"/>
      <c r="ER764" s="5"/>
      <c r="ES764" s="5"/>
      <c r="ET764" s="3"/>
      <c r="EU764" s="34"/>
      <c r="EZ764" s="5"/>
      <c r="FA764" s="5"/>
      <c r="FB764" s="3"/>
      <c r="FC764" s="34"/>
      <c r="FH764" s="5"/>
      <c r="FJ764" s="3"/>
      <c r="FK764" s="34"/>
      <c r="FP764" s="5"/>
      <c r="FQ764" s="5"/>
      <c r="FR764" s="3"/>
      <c r="FS764" s="34"/>
      <c r="FX764" s="5"/>
      <c r="FY764" s="5"/>
      <c r="FZ764" s="3"/>
      <c r="GA764" s="34"/>
      <c r="GF764" s="5"/>
      <c r="GG764" s="5"/>
      <c r="GH764" s="3"/>
      <c r="GI764" s="34"/>
      <c r="GN764" s="5"/>
      <c r="GO764" s="5"/>
      <c r="GP764" s="3"/>
      <c r="GQ764" s="34"/>
      <c r="GV764" s="5"/>
      <c r="GW764" s="5"/>
      <c r="GX764" s="3"/>
      <c r="GY764" s="34"/>
      <c r="HD764" s="5"/>
      <c r="HE764" s="5"/>
      <c r="HF764" s="3"/>
      <c r="HG764" s="34"/>
      <c r="HL764" s="5"/>
      <c r="HM764" s="5"/>
      <c r="HN764" s="3"/>
      <c r="HO764" s="34"/>
      <c r="HT764" s="5"/>
      <c r="HU764" s="5"/>
      <c r="HV764" s="3"/>
      <c r="HW764" s="34"/>
      <c r="IB764" s="5"/>
      <c r="IC764" s="5"/>
      <c r="ID764" s="3"/>
      <c r="IE764" s="34"/>
      <c r="IJ764" s="5"/>
    </row>
    <row r="765" spans="6:244" s="1" customFormat="1" ht="13.5">
      <c r="F765" s="3"/>
      <c r="G765" s="34"/>
      <c r="L765" s="5"/>
      <c r="M765" s="5"/>
      <c r="N765" s="3"/>
      <c r="O765" s="34"/>
      <c r="T765" s="5"/>
      <c r="U765" s="5"/>
      <c r="V765" s="3"/>
      <c r="W765" s="34"/>
      <c r="AB765" s="5"/>
      <c r="AC765" s="5"/>
      <c r="AD765" s="3"/>
      <c r="AE765" s="34"/>
      <c r="AJ765" s="5"/>
      <c r="AK765" s="5"/>
      <c r="AL765" s="3"/>
      <c r="AM765" s="34"/>
      <c r="AR765" s="5"/>
      <c r="AS765" s="5"/>
      <c r="AT765" s="3"/>
      <c r="AU765" s="34"/>
      <c r="AZ765" s="5"/>
      <c r="BA765" s="5"/>
      <c r="BB765" s="3"/>
      <c r="BC765" s="34"/>
      <c r="BH765" s="5"/>
      <c r="BI765" s="5"/>
      <c r="BJ765" s="3"/>
      <c r="BK765" s="34"/>
      <c r="BP765" s="5"/>
      <c r="BQ765" s="5"/>
      <c r="BR765" s="3"/>
      <c r="BS765" s="34"/>
      <c r="BX765" s="5"/>
      <c r="BY765" s="5"/>
      <c r="BZ765" s="3"/>
      <c r="CA765" s="34"/>
      <c r="CF765" s="5"/>
      <c r="CH765" s="3"/>
      <c r="CI765" s="34"/>
      <c r="CN765" s="5"/>
      <c r="CO765" s="5"/>
      <c r="CP765" s="3"/>
      <c r="CQ765" s="34"/>
      <c r="CV765" s="5"/>
      <c r="CW765" s="5"/>
      <c r="CX765" s="3"/>
      <c r="CY765" s="34"/>
      <c r="DD765" s="5"/>
      <c r="DE765" s="5"/>
      <c r="DF765" s="3"/>
      <c r="DG765" s="34"/>
      <c r="DL765" s="5"/>
      <c r="DM765" s="5"/>
      <c r="DN765" s="3"/>
      <c r="DO765" s="34"/>
      <c r="DT765" s="5"/>
      <c r="DU765" s="5"/>
      <c r="DV765" s="3"/>
      <c r="DW765" s="34"/>
      <c r="EB765" s="5"/>
      <c r="EC765" s="5"/>
      <c r="ED765" s="3"/>
      <c r="EE765" s="34"/>
      <c r="EJ765" s="5"/>
      <c r="EK765" s="5"/>
      <c r="EL765" s="3"/>
      <c r="EM765" s="34"/>
      <c r="ER765" s="5"/>
      <c r="ES765" s="5"/>
      <c r="ET765" s="3"/>
      <c r="EU765" s="34"/>
      <c r="EZ765" s="5"/>
      <c r="FA765" s="5"/>
      <c r="FB765" s="3"/>
      <c r="FC765" s="34"/>
      <c r="FH765" s="5"/>
      <c r="FJ765" s="3"/>
      <c r="FK765" s="34"/>
      <c r="FP765" s="5"/>
      <c r="FQ765" s="5"/>
      <c r="FR765" s="3"/>
      <c r="FS765" s="34"/>
      <c r="FX765" s="5"/>
      <c r="FY765" s="5"/>
      <c r="FZ765" s="3"/>
      <c r="GA765" s="34"/>
      <c r="GF765" s="5"/>
      <c r="GG765" s="5"/>
      <c r="GH765" s="3"/>
      <c r="GI765" s="34"/>
      <c r="GN765" s="5"/>
      <c r="GO765" s="5"/>
      <c r="GP765" s="3"/>
      <c r="GQ765" s="34"/>
      <c r="GV765" s="5"/>
      <c r="GW765" s="5"/>
      <c r="GX765" s="3"/>
      <c r="GY765" s="34"/>
      <c r="HD765" s="5"/>
      <c r="HE765" s="5"/>
      <c r="HF765" s="3"/>
      <c r="HG765" s="34"/>
      <c r="HL765" s="5"/>
      <c r="HM765" s="5"/>
      <c r="HN765" s="3"/>
      <c r="HO765" s="34"/>
      <c r="HT765" s="5"/>
      <c r="HU765" s="5"/>
      <c r="HV765" s="3"/>
      <c r="HW765" s="34"/>
      <c r="IB765" s="5"/>
      <c r="IC765" s="5"/>
      <c r="ID765" s="3"/>
      <c r="IE765" s="34"/>
      <c r="IJ765" s="5"/>
    </row>
    <row r="766" spans="6:244" s="1" customFormat="1" ht="13.5">
      <c r="F766" s="3"/>
      <c r="G766" s="34"/>
      <c r="L766" s="5"/>
      <c r="M766" s="5"/>
      <c r="N766" s="3"/>
      <c r="O766" s="34"/>
      <c r="T766" s="5"/>
      <c r="U766" s="5"/>
      <c r="V766" s="3"/>
      <c r="W766" s="34"/>
      <c r="AB766" s="5"/>
      <c r="AC766" s="5"/>
      <c r="AD766" s="3"/>
      <c r="AE766" s="34"/>
      <c r="AJ766" s="5"/>
      <c r="AK766" s="5"/>
      <c r="AL766" s="3"/>
      <c r="AM766" s="34"/>
      <c r="AR766" s="5"/>
      <c r="AS766" s="5"/>
      <c r="AT766" s="3"/>
      <c r="AU766" s="34"/>
      <c r="AZ766" s="5"/>
      <c r="BA766" s="5"/>
      <c r="BB766" s="3"/>
      <c r="BC766" s="34"/>
      <c r="BH766" s="5"/>
      <c r="BI766" s="5"/>
      <c r="BJ766" s="3"/>
      <c r="BK766" s="34"/>
      <c r="BP766" s="5"/>
      <c r="BQ766" s="5"/>
      <c r="BR766" s="3"/>
      <c r="BS766" s="34"/>
      <c r="BX766" s="5"/>
      <c r="BY766" s="5"/>
      <c r="BZ766" s="3"/>
      <c r="CA766" s="34"/>
      <c r="CF766" s="5"/>
      <c r="CH766" s="3"/>
      <c r="CI766" s="34"/>
      <c r="CN766" s="5"/>
      <c r="CO766" s="5"/>
      <c r="CP766" s="3"/>
      <c r="CQ766" s="34"/>
      <c r="CV766" s="5"/>
      <c r="CW766" s="5"/>
      <c r="CX766" s="3"/>
      <c r="CY766" s="34"/>
      <c r="DD766" s="5"/>
      <c r="DE766" s="5"/>
      <c r="DF766" s="3"/>
      <c r="DG766" s="34"/>
      <c r="DL766" s="5"/>
      <c r="DM766" s="5"/>
      <c r="DN766" s="3"/>
      <c r="DO766" s="34"/>
      <c r="DT766" s="5"/>
      <c r="DU766" s="5"/>
      <c r="DV766" s="3"/>
      <c r="DW766" s="34"/>
      <c r="EB766" s="5"/>
      <c r="EC766" s="5"/>
      <c r="ED766" s="3"/>
      <c r="EE766" s="34"/>
      <c r="EJ766" s="5"/>
      <c r="EK766" s="5"/>
      <c r="EL766" s="3"/>
      <c r="EM766" s="34"/>
      <c r="ER766" s="5"/>
      <c r="ES766" s="5"/>
      <c r="ET766" s="3"/>
      <c r="EU766" s="34"/>
      <c r="EZ766" s="5"/>
      <c r="FA766" s="5"/>
      <c r="FB766" s="3"/>
      <c r="FC766" s="34"/>
      <c r="FH766" s="5"/>
      <c r="FJ766" s="3"/>
      <c r="FK766" s="34"/>
      <c r="FP766" s="5"/>
      <c r="FQ766" s="5"/>
      <c r="FR766" s="3"/>
      <c r="FS766" s="34"/>
      <c r="FX766" s="5"/>
      <c r="FY766" s="5"/>
      <c r="FZ766" s="3"/>
      <c r="GA766" s="34"/>
      <c r="GF766" s="5"/>
      <c r="GG766" s="5"/>
      <c r="GH766" s="3"/>
      <c r="GI766" s="34"/>
      <c r="GN766" s="5"/>
      <c r="GO766" s="5"/>
      <c r="GP766" s="3"/>
      <c r="GQ766" s="34"/>
      <c r="GV766" s="5"/>
      <c r="GW766" s="5"/>
      <c r="GX766" s="3"/>
      <c r="GY766" s="34"/>
      <c r="HD766" s="5"/>
      <c r="HE766" s="5"/>
      <c r="HF766" s="3"/>
      <c r="HG766" s="34"/>
      <c r="HL766" s="5"/>
      <c r="HM766" s="5"/>
      <c r="HN766" s="3"/>
      <c r="HO766" s="34"/>
      <c r="HT766" s="5"/>
      <c r="HU766" s="5"/>
      <c r="HV766" s="3"/>
      <c r="HW766" s="34"/>
      <c r="IB766" s="5"/>
      <c r="IC766" s="5"/>
      <c r="ID766" s="3"/>
      <c r="IE766" s="34"/>
      <c r="IJ766" s="5"/>
    </row>
    <row r="767" spans="6:244" s="1" customFormat="1" ht="13.5">
      <c r="F767" s="3"/>
      <c r="G767" s="34"/>
      <c r="L767" s="5"/>
      <c r="M767" s="5"/>
      <c r="N767" s="3"/>
      <c r="O767" s="34"/>
      <c r="T767" s="5"/>
      <c r="U767" s="5"/>
      <c r="V767" s="3"/>
      <c r="W767" s="34"/>
      <c r="AB767" s="5"/>
      <c r="AC767" s="5"/>
      <c r="AD767" s="3"/>
      <c r="AE767" s="34"/>
      <c r="AJ767" s="5"/>
      <c r="AK767" s="5"/>
      <c r="AL767" s="3"/>
      <c r="AM767" s="34"/>
      <c r="AR767" s="5"/>
      <c r="AS767" s="5"/>
      <c r="AT767" s="3"/>
      <c r="AU767" s="34"/>
      <c r="AZ767" s="5"/>
      <c r="BA767" s="5"/>
      <c r="BB767" s="3"/>
      <c r="BC767" s="34"/>
      <c r="BH767" s="5"/>
      <c r="BI767" s="5"/>
      <c r="BJ767" s="3"/>
      <c r="BK767" s="34"/>
      <c r="BP767" s="5"/>
      <c r="BQ767" s="5"/>
      <c r="BR767" s="3"/>
      <c r="BS767" s="34"/>
      <c r="BX767" s="5"/>
      <c r="BY767" s="5"/>
      <c r="BZ767" s="3"/>
      <c r="CA767" s="34"/>
      <c r="CF767" s="5"/>
      <c r="CH767" s="3"/>
      <c r="CI767" s="34"/>
      <c r="CN767" s="5"/>
      <c r="CO767" s="5"/>
      <c r="CP767" s="3"/>
      <c r="CQ767" s="34"/>
      <c r="CV767" s="5"/>
      <c r="CW767" s="5"/>
      <c r="CX767" s="3"/>
      <c r="CY767" s="34"/>
      <c r="DD767" s="5"/>
      <c r="DE767" s="5"/>
      <c r="DF767" s="3"/>
      <c r="DG767" s="34"/>
      <c r="DL767" s="5"/>
      <c r="DM767" s="5"/>
      <c r="DN767" s="3"/>
      <c r="DO767" s="34"/>
      <c r="DT767" s="5"/>
      <c r="DU767" s="5"/>
      <c r="DV767" s="3"/>
      <c r="DW767" s="34"/>
      <c r="EB767" s="5"/>
      <c r="EC767" s="5"/>
      <c r="ED767" s="3"/>
      <c r="EE767" s="34"/>
      <c r="EJ767" s="5"/>
      <c r="EK767" s="5"/>
      <c r="EL767" s="3"/>
      <c r="EM767" s="34"/>
      <c r="ER767" s="5"/>
      <c r="ES767" s="5"/>
      <c r="ET767" s="3"/>
      <c r="EU767" s="34"/>
      <c r="EZ767" s="5"/>
      <c r="FA767" s="5"/>
      <c r="FB767" s="3"/>
      <c r="FC767" s="34"/>
      <c r="FH767" s="5"/>
      <c r="FJ767" s="3"/>
      <c r="FK767" s="34"/>
      <c r="FP767" s="5"/>
      <c r="FQ767" s="5"/>
      <c r="FR767" s="3"/>
      <c r="FS767" s="34"/>
      <c r="FX767" s="5"/>
      <c r="FY767" s="5"/>
      <c r="FZ767" s="3"/>
      <c r="GA767" s="34"/>
      <c r="GF767" s="5"/>
      <c r="GG767" s="5"/>
      <c r="GH767" s="3"/>
      <c r="GI767" s="34"/>
      <c r="GN767" s="5"/>
      <c r="GO767" s="5"/>
      <c r="GP767" s="3"/>
      <c r="GQ767" s="34"/>
      <c r="GV767" s="5"/>
      <c r="GW767" s="5"/>
      <c r="GX767" s="3"/>
      <c r="GY767" s="34"/>
      <c r="HD767" s="5"/>
      <c r="HE767" s="5"/>
      <c r="HF767" s="3"/>
      <c r="HG767" s="34"/>
      <c r="HL767" s="5"/>
      <c r="HM767" s="5"/>
      <c r="HN767" s="3"/>
      <c r="HO767" s="34"/>
      <c r="HT767" s="5"/>
      <c r="HU767" s="5"/>
      <c r="HV767" s="3"/>
      <c r="HW767" s="34"/>
      <c r="IB767" s="5"/>
      <c r="IC767" s="5"/>
      <c r="ID767" s="3"/>
      <c r="IE767" s="34"/>
      <c r="IJ767" s="5"/>
    </row>
    <row r="768" spans="6:244" s="1" customFormat="1" ht="13.5">
      <c r="F768" s="3"/>
      <c r="G768" s="34"/>
      <c r="L768" s="5"/>
      <c r="M768" s="5"/>
      <c r="N768" s="3"/>
      <c r="O768" s="34"/>
      <c r="T768" s="5"/>
      <c r="U768" s="5"/>
      <c r="V768" s="3"/>
      <c r="W768" s="34"/>
      <c r="AB768" s="5"/>
      <c r="AC768" s="5"/>
      <c r="AD768" s="3"/>
      <c r="AE768" s="34"/>
      <c r="AJ768" s="5"/>
      <c r="AK768" s="5"/>
      <c r="AL768" s="3"/>
      <c r="AM768" s="34"/>
      <c r="AR768" s="5"/>
      <c r="AS768" s="5"/>
      <c r="AT768" s="3"/>
      <c r="AU768" s="34"/>
      <c r="AZ768" s="5"/>
      <c r="BA768" s="5"/>
      <c r="BB768" s="3"/>
      <c r="BC768" s="34"/>
      <c r="BH768" s="5"/>
      <c r="BI768" s="5"/>
      <c r="BJ768" s="3"/>
      <c r="BK768" s="34"/>
      <c r="BP768" s="5"/>
      <c r="BQ768" s="5"/>
      <c r="BR768" s="3"/>
      <c r="BS768" s="34"/>
      <c r="BX768" s="5"/>
      <c r="BY768" s="5"/>
      <c r="BZ768" s="3"/>
      <c r="CA768" s="34"/>
      <c r="CF768" s="5"/>
      <c r="CH768" s="3"/>
      <c r="CI768" s="34"/>
      <c r="CN768" s="5"/>
      <c r="CO768" s="5"/>
      <c r="CP768" s="3"/>
      <c r="CQ768" s="34"/>
      <c r="CV768" s="5"/>
      <c r="CW768" s="5"/>
      <c r="CX768" s="3"/>
      <c r="CY768" s="34"/>
      <c r="DD768" s="5"/>
      <c r="DE768" s="5"/>
      <c r="DF768" s="3"/>
      <c r="DG768" s="34"/>
      <c r="DL768" s="5"/>
      <c r="DM768" s="5"/>
      <c r="DN768" s="3"/>
      <c r="DO768" s="34"/>
      <c r="DT768" s="5"/>
      <c r="DU768" s="5"/>
      <c r="DV768" s="3"/>
      <c r="DW768" s="34"/>
      <c r="EB768" s="5"/>
      <c r="EC768" s="5"/>
      <c r="ED768" s="3"/>
      <c r="EE768" s="34"/>
      <c r="EJ768" s="5"/>
      <c r="EK768" s="5"/>
      <c r="EL768" s="3"/>
      <c r="EM768" s="34"/>
      <c r="ER768" s="5"/>
      <c r="ES768" s="5"/>
      <c r="ET768" s="3"/>
      <c r="EU768" s="34"/>
      <c r="EZ768" s="5"/>
      <c r="FA768" s="5"/>
      <c r="FB768" s="3"/>
      <c r="FC768" s="34"/>
      <c r="FH768" s="5"/>
      <c r="FJ768" s="3"/>
      <c r="FK768" s="34"/>
      <c r="FP768" s="5"/>
      <c r="FQ768" s="5"/>
      <c r="FR768" s="3"/>
      <c r="FS768" s="34"/>
      <c r="FX768" s="5"/>
      <c r="FY768" s="5"/>
      <c r="FZ768" s="3"/>
      <c r="GA768" s="34"/>
      <c r="GF768" s="5"/>
      <c r="GG768" s="5"/>
      <c r="GH768" s="3"/>
      <c r="GI768" s="34"/>
      <c r="GN768" s="5"/>
      <c r="GO768" s="5"/>
      <c r="GP768" s="3"/>
      <c r="GQ768" s="34"/>
      <c r="GV768" s="5"/>
      <c r="GW768" s="5"/>
      <c r="GX768" s="3"/>
      <c r="GY768" s="34"/>
      <c r="HD768" s="5"/>
      <c r="HE768" s="5"/>
      <c r="HF768" s="3"/>
      <c r="HG768" s="34"/>
      <c r="HL768" s="5"/>
      <c r="HM768" s="5"/>
      <c r="HN768" s="3"/>
      <c r="HO768" s="34"/>
      <c r="HT768" s="5"/>
      <c r="HU768" s="5"/>
      <c r="HV768" s="3"/>
      <c r="HW768" s="34"/>
      <c r="IB768" s="5"/>
      <c r="IC768" s="5"/>
      <c r="ID768" s="3"/>
      <c r="IE768" s="34"/>
      <c r="IJ768" s="5"/>
    </row>
    <row r="769" spans="6:244" s="1" customFormat="1" ht="13.5">
      <c r="F769" s="3"/>
      <c r="G769" s="34"/>
      <c r="L769" s="5"/>
      <c r="M769" s="5"/>
      <c r="N769" s="3"/>
      <c r="O769" s="34"/>
      <c r="T769" s="5"/>
      <c r="U769" s="5"/>
      <c r="V769" s="3"/>
      <c r="W769" s="34"/>
      <c r="AB769" s="5"/>
      <c r="AC769" s="5"/>
      <c r="AD769" s="3"/>
      <c r="AE769" s="34"/>
      <c r="AJ769" s="5"/>
      <c r="AK769" s="5"/>
      <c r="AL769" s="3"/>
      <c r="AM769" s="34"/>
      <c r="AR769" s="5"/>
      <c r="AS769" s="5"/>
      <c r="AT769" s="3"/>
      <c r="AU769" s="34"/>
      <c r="AZ769" s="5"/>
      <c r="BA769" s="5"/>
      <c r="BB769" s="3"/>
      <c r="BC769" s="34"/>
      <c r="BH769" s="5"/>
      <c r="BI769" s="5"/>
      <c r="BJ769" s="3"/>
      <c r="BK769" s="34"/>
      <c r="BP769" s="5"/>
      <c r="BQ769" s="5"/>
      <c r="BR769" s="3"/>
      <c r="BS769" s="34"/>
      <c r="BX769" s="5"/>
      <c r="BY769" s="5"/>
      <c r="BZ769" s="3"/>
      <c r="CA769" s="34"/>
      <c r="CF769" s="5"/>
      <c r="CH769" s="3"/>
      <c r="CI769" s="34"/>
      <c r="CN769" s="5"/>
      <c r="CO769" s="5"/>
      <c r="CP769" s="3"/>
      <c r="CQ769" s="34"/>
      <c r="CV769" s="5"/>
      <c r="CW769" s="5"/>
      <c r="CX769" s="3"/>
      <c r="CY769" s="34"/>
      <c r="DD769" s="5"/>
      <c r="DE769" s="5"/>
      <c r="DF769" s="3"/>
      <c r="DG769" s="34"/>
      <c r="DL769" s="5"/>
      <c r="DM769" s="5"/>
      <c r="DN769" s="3"/>
      <c r="DO769" s="34"/>
      <c r="DT769" s="5"/>
      <c r="DU769" s="5"/>
      <c r="DV769" s="3"/>
      <c r="DW769" s="34"/>
      <c r="EB769" s="5"/>
      <c r="EC769" s="5"/>
      <c r="ED769" s="3"/>
      <c r="EE769" s="34"/>
      <c r="EJ769" s="5"/>
      <c r="EK769" s="5"/>
      <c r="EL769" s="3"/>
      <c r="EM769" s="34"/>
      <c r="ER769" s="5"/>
      <c r="ES769" s="5"/>
      <c r="ET769" s="3"/>
      <c r="EU769" s="34"/>
      <c r="EZ769" s="5"/>
      <c r="FA769" s="5"/>
      <c r="FB769" s="3"/>
      <c r="FC769" s="34"/>
      <c r="FH769" s="5"/>
      <c r="FJ769" s="3"/>
      <c r="FK769" s="34"/>
      <c r="FP769" s="5"/>
      <c r="FQ769" s="5"/>
      <c r="FR769" s="3"/>
      <c r="FS769" s="34"/>
      <c r="FX769" s="5"/>
      <c r="FY769" s="5"/>
      <c r="FZ769" s="3"/>
      <c r="GA769" s="34"/>
      <c r="GF769" s="5"/>
      <c r="GG769" s="5"/>
      <c r="GH769" s="3"/>
      <c r="GI769" s="34"/>
      <c r="GN769" s="5"/>
      <c r="GO769" s="5"/>
      <c r="GP769" s="3"/>
      <c r="GQ769" s="34"/>
      <c r="GV769" s="5"/>
      <c r="GW769" s="5"/>
      <c r="GX769" s="3"/>
      <c r="GY769" s="34"/>
      <c r="HD769" s="5"/>
      <c r="HE769" s="5"/>
      <c r="HF769" s="3"/>
      <c r="HG769" s="34"/>
      <c r="HL769" s="5"/>
      <c r="HM769" s="5"/>
      <c r="HN769" s="3"/>
      <c r="HO769" s="34"/>
      <c r="HT769" s="5"/>
      <c r="HU769" s="5"/>
      <c r="HV769" s="3"/>
      <c r="HW769" s="34"/>
      <c r="IB769" s="5"/>
      <c r="IC769" s="5"/>
      <c r="ID769" s="3"/>
      <c r="IE769" s="34"/>
      <c r="IJ769" s="5"/>
    </row>
    <row r="770" spans="6:244" s="1" customFormat="1" ht="13.5">
      <c r="F770" s="3"/>
      <c r="G770" s="34"/>
      <c r="L770" s="5"/>
      <c r="M770" s="5"/>
      <c r="N770" s="3"/>
      <c r="O770" s="34"/>
      <c r="T770" s="5"/>
      <c r="U770" s="5"/>
      <c r="V770" s="3"/>
      <c r="W770" s="34"/>
      <c r="AB770" s="5"/>
      <c r="AC770" s="5"/>
      <c r="AD770" s="3"/>
      <c r="AE770" s="34"/>
      <c r="AJ770" s="5"/>
      <c r="AK770" s="5"/>
      <c r="AL770" s="3"/>
      <c r="AM770" s="34"/>
      <c r="AR770" s="5"/>
      <c r="AS770" s="5"/>
      <c r="AT770" s="3"/>
      <c r="AU770" s="34"/>
      <c r="AZ770" s="5"/>
      <c r="BA770" s="5"/>
      <c r="BB770" s="3"/>
      <c r="BC770" s="34"/>
      <c r="BH770" s="5"/>
      <c r="BI770" s="5"/>
      <c r="BJ770" s="3"/>
      <c r="BK770" s="34"/>
      <c r="BP770" s="5"/>
      <c r="BQ770" s="5"/>
      <c r="BR770" s="3"/>
      <c r="BS770" s="34"/>
      <c r="BX770" s="5"/>
      <c r="BY770" s="5"/>
      <c r="BZ770" s="3"/>
      <c r="CA770" s="34"/>
      <c r="CF770" s="5"/>
      <c r="CH770" s="3"/>
      <c r="CI770" s="34"/>
      <c r="CN770" s="5"/>
      <c r="CO770" s="5"/>
      <c r="CP770" s="3"/>
      <c r="CQ770" s="34"/>
      <c r="CV770" s="5"/>
      <c r="CW770" s="5"/>
      <c r="CX770" s="3"/>
      <c r="CY770" s="34"/>
      <c r="DD770" s="5"/>
      <c r="DE770" s="5"/>
      <c r="DF770" s="3"/>
      <c r="DG770" s="34"/>
      <c r="DL770" s="5"/>
      <c r="DM770" s="5"/>
      <c r="DN770" s="3"/>
      <c r="DO770" s="34"/>
      <c r="DT770" s="5"/>
      <c r="DU770" s="5"/>
      <c r="DV770" s="3"/>
      <c r="DW770" s="34"/>
      <c r="EB770" s="5"/>
      <c r="EC770" s="5"/>
      <c r="ED770" s="3"/>
      <c r="EE770" s="34"/>
      <c r="EJ770" s="5"/>
      <c r="EK770" s="5"/>
      <c r="EL770" s="3"/>
      <c r="EM770" s="34"/>
      <c r="ER770" s="5"/>
      <c r="ES770" s="5"/>
      <c r="ET770" s="3"/>
      <c r="EU770" s="34"/>
      <c r="EZ770" s="5"/>
      <c r="FA770" s="5"/>
      <c r="FB770" s="3"/>
      <c r="FC770" s="34"/>
      <c r="FH770" s="5"/>
      <c r="FJ770" s="3"/>
      <c r="FK770" s="34"/>
      <c r="FP770" s="5"/>
      <c r="FQ770" s="5"/>
      <c r="FR770" s="3"/>
      <c r="FS770" s="34"/>
      <c r="FX770" s="5"/>
      <c r="FY770" s="5"/>
      <c r="FZ770" s="3"/>
      <c r="GA770" s="34"/>
      <c r="GF770" s="5"/>
      <c r="GG770" s="5"/>
      <c r="GH770" s="3"/>
      <c r="GI770" s="34"/>
      <c r="GN770" s="5"/>
      <c r="GO770" s="5"/>
      <c r="GP770" s="3"/>
      <c r="GQ770" s="34"/>
      <c r="GV770" s="5"/>
      <c r="GW770" s="5"/>
      <c r="GX770" s="3"/>
      <c r="GY770" s="34"/>
      <c r="HD770" s="5"/>
      <c r="HE770" s="5"/>
      <c r="HF770" s="3"/>
      <c r="HG770" s="34"/>
      <c r="HL770" s="5"/>
      <c r="HM770" s="5"/>
      <c r="HN770" s="3"/>
      <c r="HO770" s="34"/>
      <c r="HT770" s="5"/>
      <c r="HU770" s="5"/>
      <c r="HV770" s="3"/>
      <c r="HW770" s="34"/>
      <c r="IB770" s="5"/>
      <c r="IC770" s="5"/>
      <c r="ID770" s="3"/>
      <c r="IE770" s="34"/>
      <c r="IJ770" s="5"/>
    </row>
    <row r="771" spans="6:244" s="1" customFormat="1" ht="13.5">
      <c r="F771" s="3"/>
      <c r="G771" s="34"/>
      <c r="L771" s="5"/>
      <c r="M771" s="5"/>
      <c r="N771" s="3"/>
      <c r="O771" s="34"/>
      <c r="T771" s="5"/>
      <c r="U771" s="5"/>
      <c r="V771" s="3"/>
      <c r="W771" s="34"/>
      <c r="AB771" s="5"/>
      <c r="AC771" s="5"/>
      <c r="AD771" s="3"/>
      <c r="AE771" s="34"/>
      <c r="AJ771" s="5"/>
      <c r="AK771" s="5"/>
      <c r="AL771" s="3"/>
      <c r="AM771" s="34"/>
      <c r="AR771" s="5"/>
      <c r="AS771" s="5"/>
      <c r="AT771" s="3"/>
      <c r="AU771" s="34"/>
      <c r="AZ771" s="5"/>
      <c r="BA771" s="5"/>
      <c r="BB771" s="3"/>
      <c r="BC771" s="34"/>
      <c r="BH771" s="5"/>
      <c r="BI771" s="5"/>
      <c r="BJ771" s="3"/>
      <c r="BK771" s="34"/>
      <c r="BP771" s="5"/>
      <c r="BQ771" s="5"/>
      <c r="BR771" s="3"/>
      <c r="BS771" s="34"/>
      <c r="BX771" s="5"/>
      <c r="BY771" s="5"/>
      <c r="BZ771" s="3"/>
      <c r="CA771" s="34"/>
      <c r="CF771" s="5"/>
      <c r="CH771" s="3"/>
      <c r="CI771" s="34"/>
      <c r="CN771" s="5"/>
      <c r="CO771" s="5"/>
      <c r="CP771" s="3"/>
      <c r="CQ771" s="34"/>
      <c r="CV771" s="5"/>
      <c r="CW771" s="5"/>
      <c r="CX771" s="3"/>
      <c r="CY771" s="34"/>
      <c r="DD771" s="5"/>
      <c r="DE771" s="5"/>
      <c r="DF771" s="3"/>
      <c r="DG771" s="34"/>
      <c r="DL771" s="5"/>
      <c r="DM771" s="5"/>
      <c r="DN771" s="3"/>
      <c r="DO771" s="34"/>
      <c r="DT771" s="5"/>
      <c r="DU771" s="5"/>
      <c r="DV771" s="3"/>
      <c r="DW771" s="34"/>
      <c r="EB771" s="5"/>
      <c r="EC771" s="5"/>
      <c r="ED771" s="3"/>
      <c r="EE771" s="34"/>
      <c r="EJ771" s="5"/>
      <c r="EK771" s="5"/>
      <c r="EL771" s="3"/>
      <c r="EM771" s="34"/>
      <c r="ER771" s="5"/>
      <c r="ES771" s="5"/>
      <c r="ET771" s="3"/>
      <c r="EU771" s="34"/>
      <c r="EZ771" s="5"/>
      <c r="FA771" s="5"/>
      <c r="FB771" s="3"/>
      <c r="FC771" s="34"/>
      <c r="FH771" s="5"/>
      <c r="FJ771" s="3"/>
      <c r="FK771" s="34"/>
      <c r="FP771" s="5"/>
      <c r="FQ771" s="5"/>
      <c r="FR771" s="3"/>
      <c r="FS771" s="34"/>
      <c r="FX771" s="5"/>
      <c r="FY771" s="5"/>
      <c r="FZ771" s="3"/>
      <c r="GA771" s="34"/>
      <c r="GF771" s="5"/>
      <c r="GG771" s="5"/>
      <c r="GH771" s="3"/>
      <c r="GI771" s="34"/>
      <c r="GN771" s="5"/>
      <c r="GO771" s="5"/>
      <c r="GP771" s="3"/>
      <c r="GQ771" s="34"/>
      <c r="GV771" s="5"/>
      <c r="GW771" s="5"/>
      <c r="GX771" s="3"/>
      <c r="GY771" s="34"/>
      <c r="HD771" s="5"/>
      <c r="HE771" s="5"/>
      <c r="HF771" s="3"/>
      <c r="HG771" s="34"/>
      <c r="HL771" s="5"/>
      <c r="HM771" s="5"/>
      <c r="HN771" s="3"/>
      <c r="HO771" s="34"/>
      <c r="HT771" s="5"/>
      <c r="HU771" s="5"/>
      <c r="HV771" s="3"/>
      <c r="HW771" s="34"/>
      <c r="IB771" s="5"/>
      <c r="IC771" s="5"/>
      <c r="ID771" s="3"/>
      <c r="IE771" s="34"/>
      <c r="IJ771" s="5"/>
    </row>
    <row r="772" spans="6:244" s="1" customFormat="1" ht="13.5">
      <c r="F772" s="3"/>
      <c r="G772" s="34"/>
      <c r="L772" s="5"/>
      <c r="M772" s="5"/>
      <c r="N772" s="3"/>
      <c r="O772" s="34"/>
      <c r="T772" s="5"/>
      <c r="U772" s="5"/>
      <c r="V772" s="3"/>
      <c r="W772" s="34"/>
      <c r="AB772" s="5"/>
      <c r="AC772" s="5"/>
      <c r="AD772" s="3"/>
      <c r="AE772" s="34"/>
      <c r="AJ772" s="5"/>
      <c r="AK772" s="5"/>
      <c r="AL772" s="3"/>
      <c r="AM772" s="34"/>
      <c r="AR772" s="5"/>
      <c r="AS772" s="5"/>
      <c r="AT772" s="3"/>
      <c r="AU772" s="34"/>
      <c r="AZ772" s="5"/>
      <c r="BA772" s="5"/>
      <c r="BB772" s="3"/>
      <c r="BC772" s="34"/>
      <c r="BH772" s="5"/>
      <c r="BI772" s="5"/>
      <c r="BJ772" s="3"/>
      <c r="BK772" s="34"/>
      <c r="BP772" s="5"/>
      <c r="BQ772" s="5"/>
      <c r="BR772" s="3"/>
      <c r="BS772" s="34"/>
      <c r="BX772" s="5"/>
      <c r="BY772" s="5"/>
      <c r="BZ772" s="3"/>
      <c r="CA772" s="34"/>
      <c r="CF772" s="5"/>
      <c r="CH772" s="3"/>
      <c r="CI772" s="34"/>
      <c r="CN772" s="5"/>
      <c r="CO772" s="5"/>
      <c r="CP772" s="3"/>
      <c r="CQ772" s="34"/>
      <c r="CV772" s="5"/>
      <c r="CW772" s="5"/>
      <c r="CX772" s="3"/>
      <c r="CY772" s="34"/>
      <c r="DD772" s="5"/>
      <c r="DE772" s="5"/>
      <c r="DF772" s="3"/>
      <c r="DG772" s="34"/>
      <c r="DL772" s="5"/>
      <c r="DM772" s="5"/>
      <c r="DN772" s="3"/>
      <c r="DO772" s="34"/>
      <c r="DT772" s="5"/>
      <c r="DU772" s="5"/>
      <c r="DV772" s="3"/>
      <c r="DW772" s="34"/>
      <c r="EB772" s="5"/>
      <c r="EC772" s="5"/>
      <c r="ED772" s="3"/>
      <c r="EE772" s="34"/>
      <c r="EJ772" s="5"/>
      <c r="EK772" s="5"/>
      <c r="EL772" s="3"/>
      <c r="EM772" s="34"/>
      <c r="ER772" s="5"/>
      <c r="ES772" s="5"/>
      <c r="ET772" s="3"/>
      <c r="EU772" s="34"/>
      <c r="EZ772" s="5"/>
      <c r="FA772" s="5"/>
      <c r="FB772" s="3"/>
      <c r="FC772" s="34"/>
      <c r="FH772" s="5"/>
      <c r="FJ772" s="3"/>
      <c r="FK772" s="34"/>
      <c r="FP772" s="5"/>
      <c r="FQ772" s="5"/>
      <c r="FR772" s="3"/>
      <c r="FS772" s="34"/>
      <c r="FX772" s="5"/>
      <c r="FY772" s="5"/>
      <c r="FZ772" s="3"/>
      <c r="GA772" s="34"/>
      <c r="GF772" s="5"/>
      <c r="GG772" s="5"/>
      <c r="GH772" s="3"/>
      <c r="GI772" s="34"/>
      <c r="GN772" s="5"/>
      <c r="GO772" s="5"/>
      <c r="GP772" s="3"/>
      <c r="GQ772" s="34"/>
      <c r="GV772" s="5"/>
      <c r="GW772" s="5"/>
      <c r="GX772" s="3"/>
      <c r="GY772" s="34"/>
      <c r="HD772" s="5"/>
      <c r="HE772" s="5"/>
      <c r="HF772" s="3"/>
      <c r="HG772" s="34"/>
      <c r="HL772" s="5"/>
      <c r="HM772" s="5"/>
      <c r="HN772" s="3"/>
      <c r="HO772" s="34"/>
      <c r="HT772" s="5"/>
      <c r="HU772" s="5"/>
      <c r="HV772" s="3"/>
      <c r="HW772" s="34"/>
      <c r="IB772" s="5"/>
      <c r="IC772" s="5"/>
      <c r="ID772" s="3"/>
      <c r="IE772" s="34"/>
      <c r="IJ772" s="5"/>
    </row>
    <row r="773" spans="6:244" s="1" customFormat="1" ht="13.5">
      <c r="F773" s="3"/>
      <c r="G773" s="34"/>
      <c r="L773" s="5"/>
      <c r="M773" s="5"/>
      <c r="N773" s="3"/>
      <c r="O773" s="34"/>
      <c r="T773" s="5"/>
      <c r="U773" s="5"/>
      <c r="V773" s="3"/>
      <c r="W773" s="34"/>
      <c r="AB773" s="5"/>
      <c r="AC773" s="5"/>
      <c r="AD773" s="3"/>
      <c r="AE773" s="34"/>
      <c r="AJ773" s="5"/>
      <c r="AK773" s="5"/>
      <c r="AL773" s="3"/>
      <c r="AM773" s="34"/>
      <c r="AR773" s="5"/>
      <c r="AS773" s="5"/>
      <c r="AT773" s="3"/>
      <c r="AU773" s="34"/>
      <c r="AZ773" s="5"/>
      <c r="BA773" s="5"/>
      <c r="BB773" s="3"/>
      <c r="BC773" s="34"/>
      <c r="BH773" s="5"/>
      <c r="BI773" s="5"/>
      <c r="BJ773" s="3"/>
      <c r="BK773" s="34"/>
      <c r="BP773" s="5"/>
      <c r="BQ773" s="5"/>
      <c r="BR773" s="3"/>
      <c r="BS773" s="34"/>
      <c r="BX773" s="5"/>
      <c r="BY773" s="5"/>
      <c r="BZ773" s="3"/>
      <c r="CA773" s="34"/>
      <c r="CF773" s="5"/>
      <c r="CH773" s="3"/>
      <c r="CI773" s="34"/>
      <c r="CN773" s="5"/>
      <c r="CO773" s="5"/>
      <c r="CP773" s="3"/>
      <c r="CQ773" s="34"/>
      <c r="CV773" s="5"/>
      <c r="CW773" s="5"/>
      <c r="CX773" s="3"/>
      <c r="CY773" s="34"/>
      <c r="DD773" s="5"/>
      <c r="DE773" s="5"/>
      <c r="DF773" s="3"/>
      <c r="DG773" s="34"/>
      <c r="DL773" s="5"/>
      <c r="DM773" s="5"/>
      <c r="DN773" s="3"/>
      <c r="DO773" s="34"/>
      <c r="DT773" s="5"/>
      <c r="DU773" s="5"/>
      <c r="DV773" s="3"/>
      <c r="DW773" s="34"/>
      <c r="EB773" s="5"/>
      <c r="EC773" s="5"/>
      <c r="ED773" s="3"/>
      <c r="EE773" s="34"/>
      <c r="EJ773" s="5"/>
      <c r="EK773" s="5"/>
      <c r="EL773" s="3"/>
      <c r="EM773" s="34"/>
      <c r="ER773" s="5"/>
      <c r="ES773" s="5"/>
      <c r="ET773" s="3"/>
      <c r="EU773" s="34"/>
      <c r="EZ773" s="5"/>
      <c r="FA773" s="5"/>
      <c r="FB773" s="3"/>
      <c r="FC773" s="34"/>
      <c r="FH773" s="5"/>
      <c r="FJ773" s="3"/>
      <c r="FK773" s="34"/>
      <c r="FP773" s="5"/>
      <c r="FQ773" s="5"/>
      <c r="FR773" s="3"/>
      <c r="FS773" s="34"/>
      <c r="FX773" s="5"/>
      <c r="FY773" s="5"/>
      <c r="FZ773" s="3"/>
      <c r="GA773" s="34"/>
      <c r="GF773" s="5"/>
      <c r="GG773" s="5"/>
      <c r="GH773" s="3"/>
      <c r="GI773" s="34"/>
      <c r="GN773" s="5"/>
      <c r="GO773" s="5"/>
      <c r="GP773" s="3"/>
      <c r="GQ773" s="34"/>
      <c r="GV773" s="5"/>
      <c r="GW773" s="5"/>
      <c r="GX773" s="3"/>
      <c r="GY773" s="34"/>
      <c r="HD773" s="5"/>
      <c r="HE773" s="5"/>
      <c r="HF773" s="3"/>
      <c r="HG773" s="34"/>
      <c r="HL773" s="5"/>
      <c r="HM773" s="5"/>
      <c r="HN773" s="3"/>
      <c r="HO773" s="34"/>
      <c r="HT773" s="5"/>
      <c r="HU773" s="5"/>
      <c r="HV773" s="3"/>
      <c r="HW773" s="34"/>
      <c r="IB773" s="5"/>
      <c r="IC773" s="5"/>
      <c r="ID773" s="3"/>
      <c r="IE773" s="34"/>
      <c r="IJ773" s="5"/>
    </row>
    <row r="774" spans="6:244" s="1" customFormat="1" ht="13.5">
      <c r="F774" s="3"/>
      <c r="G774" s="34"/>
      <c r="L774" s="5"/>
      <c r="M774" s="5"/>
      <c r="N774" s="3"/>
      <c r="O774" s="34"/>
      <c r="T774" s="5"/>
      <c r="U774" s="5"/>
      <c r="V774" s="3"/>
      <c r="W774" s="34"/>
      <c r="AB774" s="5"/>
      <c r="AC774" s="5"/>
      <c r="AD774" s="3"/>
      <c r="AE774" s="34"/>
      <c r="AJ774" s="5"/>
      <c r="AK774" s="5"/>
      <c r="AL774" s="3"/>
      <c r="AM774" s="34"/>
      <c r="AR774" s="5"/>
      <c r="AS774" s="5"/>
      <c r="AT774" s="3"/>
      <c r="AU774" s="34"/>
      <c r="AZ774" s="5"/>
      <c r="BA774" s="5"/>
      <c r="BB774" s="3"/>
      <c r="BC774" s="34"/>
      <c r="BH774" s="5"/>
      <c r="BI774" s="5"/>
      <c r="BJ774" s="3"/>
      <c r="BK774" s="34"/>
      <c r="BP774" s="5"/>
      <c r="BQ774" s="5"/>
      <c r="BR774" s="3"/>
      <c r="BS774" s="34"/>
      <c r="BX774" s="5"/>
      <c r="BY774" s="5"/>
      <c r="BZ774" s="3"/>
      <c r="CA774" s="34"/>
      <c r="CF774" s="5"/>
      <c r="CH774" s="3"/>
      <c r="CI774" s="34"/>
      <c r="CN774" s="5"/>
      <c r="CO774" s="5"/>
      <c r="CP774" s="3"/>
      <c r="CQ774" s="34"/>
      <c r="CV774" s="5"/>
      <c r="CW774" s="5"/>
      <c r="CX774" s="3"/>
      <c r="CY774" s="34"/>
      <c r="DD774" s="5"/>
      <c r="DE774" s="5"/>
      <c r="DF774" s="3"/>
      <c r="DG774" s="34"/>
      <c r="DL774" s="5"/>
      <c r="DM774" s="5"/>
      <c r="DN774" s="3"/>
      <c r="DO774" s="34"/>
      <c r="DT774" s="5"/>
      <c r="DU774" s="5"/>
      <c r="DV774" s="3"/>
      <c r="DW774" s="34"/>
      <c r="EB774" s="5"/>
      <c r="EC774" s="5"/>
      <c r="ED774" s="3"/>
      <c r="EE774" s="34"/>
      <c r="EJ774" s="5"/>
      <c r="EK774" s="5"/>
      <c r="EL774" s="3"/>
      <c r="EM774" s="34"/>
      <c r="ER774" s="5"/>
      <c r="ES774" s="5"/>
      <c r="ET774" s="3"/>
      <c r="EU774" s="34"/>
      <c r="EZ774" s="5"/>
      <c r="FA774" s="5"/>
      <c r="FB774" s="3"/>
      <c r="FC774" s="34"/>
      <c r="FH774" s="5"/>
      <c r="FJ774" s="3"/>
      <c r="FK774" s="34"/>
      <c r="FP774" s="5"/>
      <c r="FQ774" s="5"/>
      <c r="FR774" s="3"/>
      <c r="FS774" s="34"/>
      <c r="FX774" s="5"/>
      <c r="FY774" s="5"/>
      <c r="FZ774" s="3"/>
      <c r="GA774" s="34"/>
      <c r="GF774" s="5"/>
      <c r="GG774" s="5"/>
      <c r="GH774" s="3"/>
      <c r="GI774" s="34"/>
      <c r="GN774" s="5"/>
      <c r="GO774" s="5"/>
      <c r="GP774" s="3"/>
      <c r="GQ774" s="34"/>
      <c r="GV774" s="5"/>
      <c r="GW774" s="5"/>
      <c r="GX774" s="3"/>
      <c r="GY774" s="34"/>
      <c r="HD774" s="5"/>
      <c r="HE774" s="5"/>
      <c r="HF774" s="3"/>
      <c r="HG774" s="34"/>
      <c r="HL774" s="5"/>
      <c r="HM774" s="5"/>
      <c r="HN774" s="3"/>
      <c r="HO774" s="34"/>
      <c r="HT774" s="5"/>
      <c r="HU774" s="5"/>
      <c r="HV774" s="3"/>
      <c r="HW774" s="34"/>
      <c r="IB774" s="5"/>
      <c r="IC774" s="5"/>
      <c r="ID774" s="3"/>
      <c r="IE774" s="34"/>
      <c r="IJ774" s="5"/>
    </row>
    <row r="775" spans="6:244" s="1" customFormat="1" ht="13.5">
      <c r="F775" s="3"/>
      <c r="G775" s="34"/>
      <c r="L775" s="5"/>
      <c r="M775" s="5"/>
      <c r="N775" s="3"/>
      <c r="O775" s="34"/>
      <c r="T775" s="5"/>
      <c r="U775" s="5"/>
      <c r="V775" s="3"/>
      <c r="W775" s="34"/>
      <c r="AB775" s="5"/>
      <c r="AC775" s="5"/>
      <c r="AD775" s="3"/>
      <c r="AE775" s="34"/>
      <c r="AJ775" s="5"/>
      <c r="AK775" s="5"/>
      <c r="AL775" s="3"/>
      <c r="AM775" s="34"/>
      <c r="AR775" s="5"/>
      <c r="AS775" s="5"/>
      <c r="AT775" s="3"/>
      <c r="AU775" s="34"/>
      <c r="AZ775" s="5"/>
      <c r="BA775" s="5"/>
      <c r="BB775" s="3"/>
      <c r="BC775" s="34"/>
      <c r="BH775" s="5"/>
      <c r="BI775" s="5"/>
      <c r="BJ775" s="3"/>
      <c r="BK775" s="34"/>
      <c r="BP775" s="5"/>
      <c r="BQ775" s="5"/>
      <c r="BR775" s="3"/>
      <c r="BS775" s="34"/>
      <c r="BX775" s="5"/>
      <c r="BY775" s="5"/>
      <c r="BZ775" s="3"/>
      <c r="CA775" s="34"/>
      <c r="CF775" s="5"/>
      <c r="CH775" s="3"/>
      <c r="CI775" s="34"/>
      <c r="CN775" s="5"/>
      <c r="CO775" s="5"/>
      <c r="CP775" s="3"/>
      <c r="CQ775" s="34"/>
      <c r="CV775" s="5"/>
      <c r="CW775" s="5"/>
      <c r="CX775" s="3"/>
      <c r="CY775" s="34"/>
      <c r="DD775" s="5"/>
      <c r="DE775" s="5"/>
      <c r="DF775" s="3"/>
      <c r="DG775" s="34"/>
      <c r="DL775" s="5"/>
      <c r="DM775" s="5"/>
      <c r="DN775" s="3"/>
      <c r="DO775" s="34"/>
      <c r="DT775" s="5"/>
      <c r="DU775" s="5"/>
      <c r="DV775" s="3"/>
      <c r="DW775" s="34"/>
      <c r="EB775" s="5"/>
      <c r="EC775" s="5"/>
      <c r="ED775" s="3"/>
      <c r="EE775" s="34"/>
      <c r="EJ775" s="5"/>
      <c r="EK775" s="5"/>
      <c r="EL775" s="3"/>
      <c r="EM775" s="34"/>
      <c r="ER775" s="5"/>
      <c r="ES775" s="5"/>
      <c r="ET775" s="3"/>
      <c r="EU775" s="34"/>
      <c r="EZ775" s="5"/>
      <c r="FA775" s="5"/>
      <c r="FB775" s="3"/>
      <c r="FC775" s="34"/>
      <c r="FH775" s="5"/>
      <c r="FJ775" s="3"/>
      <c r="FK775" s="34"/>
      <c r="FP775" s="5"/>
      <c r="FQ775" s="5"/>
      <c r="FR775" s="3"/>
      <c r="FS775" s="34"/>
      <c r="FX775" s="5"/>
      <c r="FY775" s="5"/>
      <c r="FZ775" s="3"/>
      <c r="GA775" s="34"/>
      <c r="GF775" s="5"/>
      <c r="GG775" s="5"/>
      <c r="GH775" s="3"/>
      <c r="GI775" s="34"/>
      <c r="GN775" s="5"/>
      <c r="GO775" s="5"/>
      <c r="GP775" s="3"/>
      <c r="GQ775" s="34"/>
      <c r="GV775" s="5"/>
      <c r="GW775" s="5"/>
      <c r="GX775" s="3"/>
      <c r="GY775" s="34"/>
      <c r="HD775" s="5"/>
      <c r="HE775" s="5"/>
      <c r="HF775" s="3"/>
      <c r="HG775" s="34"/>
      <c r="HL775" s="5"/>
      <c r="HM775" s="5"/>
      <c r="HN775" s="3"/>
      <c r="HO775" s="34"/>
      <c r="HT775" s="5"/>
      <c r="HU775" s="5"/>
      <c r="HV775" s="3"/>
      <c r="HW775" s="34"/>
      <c r="IB775" s="5"/>
      <c r="IC775" s="5"/>
      <c r="ID775" s="3"/>
      <c r="IE775" s="34"/>
      <c r="IJ775" s="5"/>
    </row>
    <row r="776" spans="6:244" s="1" customFormat="1" ht="13.5">
      <c r="F776" s="3"/>
      <c r="G776" s="34"/>
      <c r="L776" s="5"/>
      <c r="M776" s="5"/>
      <c r="N776" s="3"/>
      <c r="O776" s="34"/>
      <c r="T776" s="5"/>
      <c r="U776" s="5"/>
      <c r="V776" s="3"/>
      <c r="W776" s="34"/>
      <c r="AB776" s="5"/>
      <c r="AC776" s="5"/>
      <c r="AD776" s="3"/>
      <c r="AE776" s="34"/>
      <c r="AJ776" s="5"/>
      <c r="AK776" s="5"/>
      <c r="AL776" s="3"/>
      <c r="AM776" s="34"/>
      <c r="AR776" s="5"/>
      <c r="AS776" s="5"/>
      <c r="AT776" s="3"/>
      <c r="AU776" s="34"/>
      <c r="AZ776" s="5"/>
      <c r="BA776" s="5"/>
      <c r="BB776" s="3"/>
      <c r="BC776" s="34"/>
      <c r="BH776" s="5"/>
      <c r="BI776" s="5"/>
      <c r="BJ776" s="3"/>
      <c r="BK776" s="34"/>
      <c r="BP776" s="5"/>
      <c r="BQ776" s="5"/>
      <c r="BR776" s="3"/>
      <c r="BS776" s="34"/>
      <c r="BX776" s="5"/>
      <c r="BY776" s="5"/>
      <c r="BZ776" s="3"/>
      <c r="CA776" s="34"/>
      <c r="CF776" s="5"/>
      <c r="CH776" s="3"/>
      <c r="CI776" s="34"/>
      <c r="CN776" s="5"/>
      <c r="CO776" s="5"/>
      <c r="CP776" s="3"/>
      <c r="CQ776" s="34"/>
      <c r="CV776" s="5"/>
      <c r="CW776" s="5"/>
      <c r="CX776" s="3"/>
      <c r="CY776" s="34"/>
      <c r="DD776" s="5"/>
      <c r="DE776" s="5"/>
      <c r="DF776" s="3"/>
      <c r="DG776" s="34"/>
      <c r="DL776" s="5"/>
      <c r="DM776" s="5"/>
      <c r="DN776" s="3"/>
      <c r="DO776" s="34"/>
      <c r="DT776" s="5"/>
      <c r="DU776" s="5"/>
      <c r="DV776" s="3"/>
      <c r="DW776" s="34"/>
      <c r="EB776" s="5"/>
      <c r="EC776" s="5"/>
      <c r="ED776" s="3"/>
      <c r="EE776" s="34"/>
      <c r="EJ776" s="5"/>
      <c r="EK776" s="5"/>
      <c r="EL776" s="3"/>
      <c r="EM776" s="34"/>
      <c r="ER776" s="5"/>
      <c r="ES776" s="5"/>
      <c r="ET776" s="3"/>
      <c r="EU776" s="34"/>
      <c r="EZ776" s="5"/>
      <c r="FA776" s="5"/>
      <c r="FB776" s="3"/>
      <c r="FC776" s="34"/>
      <c r="FH776" s="5"/>
      <c r="FJ776" s="3"/>
      <c r="FK776" s="34"/>
      <c r="FP776" s="5"/>
      <c r="FQ776" s="5"/>
      <c r="FR776" s="3"/>
      <c r="FS776" s="34"/>
      <c r="FX776" s="5"/>
      <c r="FY776" s="5"/>
      <c r="FZ776" s="3"/>
      <c r="GA776" s="34"/>
      <c r="GF776" s="5"/>
      <c r="GG776" s="5"/>
      <c r="GH776" s="3"/>
      <c r="GI776" s="34"/>
      <c r="GN776" s="5"/>
      <c r="GO776" s="5"/>
      <c r="GP776" s="3"/>
      <c r="GQ776" s="34"/>
      <c r="GV776" s="5"/>
      <c r="GW776" s="5"/>
      <c r="GX776" s="3"/>
      <c r="GY776" s="34"/>
      <c r="HD776" s="5"/>
      <c r="HE776" s="5"/>
      <c r="HF776" s="3"/>
      <c r="HG776" s="34"/>
      <c r="HL776" s="5"/>
      <c r="HM776" s="5"/>
      <c r="HN776" s="3"/>
      <c r="HO776" s="34"/>
      <c r="HT776" s="5"/>
      <c r="HU776" s="5"/>
      <c r="HV776" s="3"/>
      <c r="HW776" s="34"/>
      <c r="IB776" s="5"/>
      <c r="IC776" s="5"/>
      <c r="ID776" s="3"/>
      <c r="IE776" s="34"/>
      <c r="IJ776" s="5"/>
    </row>
    <row r="777" spans="6:244" s="1" customFormat="1" ht="13.5">
      <c r="F777" s="3"/>
      <c r="G777" s="34"/>
      <c r="L777" s="5"/>
      <c r="M777" s="5"/>
      <c r="N777" s="3"/>
      <c r="O777" s="34"/>
      <c r="T777" s="5"/>
      <c r="U777" s="5"/>
      <c r="V777" s="3"/>
      <c r="W777" s="34"/>
      <c r="AB777" s="5"/>
      <c r="AC777" s="5"/>
      <c r="AD777" s="3"/>
      <c r="AE777" s="34"/>
      <c r="AJ777" s="5"/>
      <c r="AK777" s="5"/>
      <c r="AL777" s="3"/>
      <c r="AM777" s="34"/>
      <c r="AR777" s="5"/>
      <c r="AS777" s="5"/>
      <c r="AT777" s="3"/>
      <c r="AU777" s="34"/>
      <c r="AZ777" s="5"/>
      <c r="BA777" s="5"/>
      <c r="BB777" s="3"/>
      <c r="BC777" s="34"/>
      <c r="BH777" s="5"/>
      <c r="BI777" s="5"/>
      <c r="BJ777" s="3"/>
      <c r="BK777" s="34"/>
      <c r="BP777" s="5"/>
      <c r="BQ777" s="5"/>
      <c r="BR777" s="3"/>
      <c r="BS777" s="34"/>
      <c r="BX777" s="5"/>
      <c r="BY777" s="5"/>
      <c r="BZ777" s="3"/>
      <c r="CA777" s="34"/>
      <c r="CF777" s="5"/>
      <c r="CH777" s="3"/>
      <c r="CI777" s="34"/>
      <c r="CN777" s="5"/>
      <c r="CO777" s="5"/>
      <c r="CP777" s="3"/>
      <c r="CQ777" s="34"/>
      <c r="CV777" s="5"/>
      <c r="CW777" s="5"/>
      <c r="CX777" s="3"/>
      <c r="CY777" s="34"/>
      <c r="DD777" s="5"/>
      <c r="DE777" s="5"/>
      <c r="DF777" s="3"/>
      <c r="DG777" s="34"/>
      <c r="DL777" s="5"/>
      <c r="DM777" s="5"/>
      <c r="DN777" s="3"/>
      <c r="DO777" s="34"/>
      <c r="DT777" s="5"/>
      <c r="DU777" s="5"/>
      <c r="DV777" s="3"/>
      <c r="DW777" s="34"/>
      <c r="EB777" s="5"/>
      <c r="EC777" s="5"/>
      <c r="ED777" s="3"/>
      <c r="EE777" s="34"/>
      <c r="EJ777" s="5"/>
      <c r="EK777" s="5"/>
      <c r="EL777" s="3"/>
      <c r="EM777" s="34"/>
      <c r="ER777" s="5"/>
      <c r="ES777" s="5"/>
      <c r="ET777" s="3"/>
      <c r="EU777" s="34"/>
      <c r="EZ777" s="5"/>
      <c r="FA777" s="5"/>
      <c r="FB777" s="3"/>
      <c r="FC777" s="34"/>
      <c r="FH777" s="5"/>
      <c r="FJ777" s="3"/>
      <c r="FK777" s="34"/>
      <c r="FP777" s="5"/>
      <c r="FQ777" s="5"/>
      <c r="FR777" s="3"/>
      <c r="FS777" s="34"/>
      <c r="FX777" s="5"/>
      <c r="FY777" s="5"/>
      <c r="FZ777" s="3"/>
      <c r="GA777" s="34"/>
      <c r="GF777" s="5"/>
      <c r="GG777" s="5"/>
      <c r="GH777" s="3"/>
      <c r="GI777" s="34"/>
      <c r="GN777" s="5"/>
      <c r="GO777" s="5"/>
      <c r="GP777" s="3"/>
      <c r="GQ777" s="34"/>
      <c r="GV777" s="5"/>
      <c r="GW777" s="5"/>
      <c r="GX777" s="3"/>
      <c r="GY777" s="34"/>
      <c r="HD777" s="5"/>
      <c r="HE777" s="5"/>
      <c r="HF777" s="3"/>
      <c r="HG777" s="34"/>
      <c r="HL777" s="5"/>
      <c r="HM777" s="5"/>
      <c r="HN777" s="3"/>
      <c r="HO777" s="34"/>
      <c r="HT777" s="5"/>
      <c r="HU777" s="5"/>
      <c r="HV777" s="3"/>
      <c r="HW777" s="34"/>
      <c r="IB777" s="5"/>
      <c r="IC777" s="5"/>
      <c r="ID777" s="3"/>
      <c r="IE777" s="34"/>
      <c r="IJ777" s="5"/>
    </row>
    <row r="778" spans="6:244" s="1" customFormat="1" ht="13.5">
      <c r="F778" s="3"/>
      <c r="G778" s="34"/>
      <c r="L778" s="5"/>
      <c r="M778" s="5"/>
      <c r="N778" s="3"/>
      <c r="O778" s="34"/>
      <c r="T778" s="5"/>
      <c r="U778" s="5"/>
      <c r="V778" s="3"/>
      <c r="W778" s="34"/>
      <c r="AB778" s="5"/>
      <c r="AC778" s="5"/>
      <c r="AD778" s="3"/>
      <c r="AE778" s="34"/>
      <c r="AJ778" s="5"/>
      <c r="AK778" s="5"/>
      <c r="AL778" s="3"/>
      <c r="AM778" s="34"/>
      <c r="AR778" s="5"/>
      <c r="AS778" s="5"/>
      <c r="AT778" s="3"/>
      <c r="AU778" s="34"/>
      <c r="AZ778" s="5"/>
      <c r="BA778" s="5"/>
      <c r="BB778" s="3"/>
      <c r="BC778" s="34"/>
      <c r="BH778" s="5"/>
      <c r="BI778" s="5"/>
      <c r="BJ778" s="3"/>
      <c r="BK778" s="34"/>
      <c r="BP778" s="5"/>
      <c r="BQ778" s="5"/>
      <c r="BR778" s="3"/>
      <c r="BS778" s="34"/>
      <c r="BX778" s="5"/>
      <c r="BY778" s="5"/>
      <c r="BZ778" s="3"/>
      <c r="CA778" s="34"/>
      <c r="CF778" s="5"/>
      <c r="CH778" s="3"/>
      <c r="CI778" s="34"/>
      <c r="CN778" s="5"/>
      <c r="CO778" s="5"/>
      <c r="CP778" s="3"/>
      <c r="CQ778" s="34"/>
      <c r="CV778" s="5"/>
      <c r="CW778" s="5"/>
      <c r="CX778" s="3"/>
      <c r="CY778" s="34"/>
      <c r="DD778" s="5"/>
      <c r="DE778" s="5"/>
      <c r="DF778" s="3"/>
      <c r="DG778" s="34"/>
      <c r="DL778" s="5"/>
      <c r="DM778" s="5"/>
      <c r="DN778" s="3"/>
      <c r="DO778" s="34"/>
      <c r="DT778" s="5"/>
      <c r="DU778" s="5"/>
      <c r="DV778" s="3"/>
      <c r="DW778" s="34"/>
      <c r="EB778" s="5"/>
      <c r="EC778" s="5"/>
      <c r="ED778" s="3"/>
      <c r="EE778" s="34"/>
      <c r="EJ778" s="5"/>
      <c r="EK778" s="5"/>
      <c r="EL778" s="3"/>
      <c r="EM778" s="34"/>
      <c r="ER778" s="5"/>
      <c r="ES778" s="5"/>
      <c r="ET778" s="3"/>
      <c r="EU778" s="34"/>
      <c r="EZ778" s="5"/>
      <c r="FA778" s="5"/>
      <c r="FB778" s="3"/>
      <c r="FC778" s="34"/>
      <c r="FH778" s="5"/>
      <c r="FJ778" s="3"/>
      <c r="FK778" s="34"/>
      <c r="FP778" s="5"/>
      <c r="FQ778" s="5"/>
      <c r="FR778" s="3"/>
      <c r="FS778" s="34"/>
      <c r="FX778" s="5"/>
      <c r="FY778" s="5"/>
      <c r="FZ778" s="3"/>
      <c r="GA778" s="34"/>
      <c r="GF778" s="5"/>
      <c r="GG778" s="5"/>
      <c r="GH778" s="3"/>
      <c r="GI778" s="34"/>
      <c r="GN778" s="5"/>
      <c r="GO778" s="5"/>
      <c r="GP778" s="3"/>
      <c r="GQ778" s="34"/>
      <c r="GV778" s="5"/>
      <c r="GW778" s="5"/>
      <c r="GX778" s="3"/>
      <c r="GY778" s="34"/>
      <c r="HD778" s="5"/>
      <c r="HE778" s="5"/>
      <c r="HF778" s="3"/>
      <c r="HG778" s="34"/>
      <c r="HL778" s="5"/>
      <c r="HM778" s="5"/>
      <c r="HN778" s="3"/>
      <c r="HO778" s="34"/>
      <c r="HT778" s="5"/>
      <c r="HU778" s="5"/>
      <c r="HV778" s="3"/>
      <c r="HW778" s="34"/>
      <c r="IB778" s="5"/>
      <c r="IC778" s="5"/>
      <c r="ID778" s="3"/>
      <c r="IE778" s="34"/>
      <c r="IJ778" s="5"/>
    </row>
    <row r="779" spans="6:244" s="1" customFormat="1" ht="13.5">
      <c r="F779" s="3"/>
      <c r="G779" s="34"/>
      <c r="L779" s="5"/>
      <c r="M779" s="5"/>
      <c r="N779" s="3"/>
      <c r="O779" s="34"/>
      <c r="T779" s="5"/>
      <c r="U779" s="5"/>
      <c r="V779" s="3"/>
      <c r="W779" s="34"/>
      <c r="AB779" s="5"/>
      <c r="AC779" s="5"/>
      <c r="AD779" s="3"/>
      <c r="AE779" s="34"/>
      <c r="AJ779" s="5"/>
      <c r="AK779" s="5"/>
      <c r="AL779" s="3"/>
      <c r="AM779" s="34"/>
      <c r="AR779" s="5"/>
      <c r="AS779" s="5"/>
      <c r="AT779" s="3"/>
      <c r="AU779" s="34"/>
      <c r="AZ779" s="5"/>
      <c r="BA779" s="5"/>
      <c r="BB779" s="3"/>
      <c r="BC779" s="34"/>
      <c r="BH779" s="5"/>
      <c r="BI779" s="5"/>
      <c r="BJ779" s="3"/>
      <c r="BK779" s="34"/>
      <c r="BP779" s="5"/>
      <c r="BQ779" s="5"/>
      <c r="BR779" s="3"/>
      <c r="BS779" s="34"/>
      <c r="BX779" s="5"/>
      <c r="BY779" s="5"/>
      <c r="BZ779" s="3"/>
      <c r="CA779" s="34"/>
      <c r="CF779" s="5"/>
      <c r="CH779" s="3"/>
      <c r="CI779" s="34"/>
      <c r="CN779" s="5"/>
      <c r="CO779" s="5"/>
      <c r="CP779" s="3"/>
      <c r="CQ779" s="34"/>
      <c r="CV779" s="5"/>
      <c r="CW779" s="5"/>
      <c r="CX779" s="3"/>
      <c r="CY779" s="34"/>
      <c r="DD779" s="5"/>
      <c r="DE779" s="5"/>
      <c r="DF779" s="3"/>
      <c r="DG779" s="34"/>
      <c r="DL779" s="5"/>
      <c r="DM779" s="5"/>
      <c r="DN779" s="3"/>
      <c r="DO779" s="34"/>
      <c r="DT779" s="5"/>
      <c r="DU779" s="5"/>
      <c r="DV779" s="3"/>
      <c r="DW779" s="34"/>
      <c r="EB779" s="5"/>
      <c r="EC779" s="5"/>
      <c r="ED779" s="3"/>
      <c r="EE779" s="34"/>
      <c r="EJ779" s="5"/>
      <c r="EK779" s="5"/>
      <c r="EL779" s="3"/>
      <c r="EM779" s="34"/>
      <c r="ER779" s="5"/>
      <c r="ES779" s="5"/>
      <c r="ET779" s="3"/>
      <c r="EU779" s="34"/>
      <c r="EZ779" s="5"/>
      <c r="FA779" s="5"/>
      <c r="FB779" s="3"/>
      <c r="FC779" s="34"/>
      <c r="FH779" s="5"/>
      <c r="FJ779" s="3"/>
      <c r="FK779" s="34"/>
      <c r="FP779" s="5"/>
      <c r="FQ779" s="5"/>
      <c r="FR779" s="3"/>
      <c r="FS779" s="34"/>
      <c r="FX779" s="5"/>
      <c r="FY779" s="5"/>
      <c r="FZ779" s="3"/>
      <c r="GA779" s="34"/>
      <c r="GF779" s="5"/>
      <c r="GG779" s="5"/>
      <c r="GH779" s="3"/>
      <c r="GI779" s="34"/>
      <c r="GN779" s="5"/>
      <c r="GO779" s="5"/>
      <c r="GP779" s="3"/>
      <c r="GQ779" s="34"/>
      <c r="GV779" s="5"/>
      <c r="GW779" s="5"/>
      <c r="GX779" s="3"/>
      <c r="GY779" s="34"/>
      <c r="HD779" s="5"/>
      <c r="HE779" s="5"/>
      <c r="HF779" s="3"/>
      <c r="HG779" s="34"/>
      <c r="HL779" s="5"/>
      <c r="HM779" s="5"/>
      <c r="HN779" s="3"/>
      <c r="HO779" s="34"/>
      <c r="HT779" s="5"/>
      <c r="HU779" s="5"/>
      <c r="HV779" s="3"/>
      <c r="HW779" s="34"/>
      <c r="IB779" s="5"/>
      <c r="IC779" s="5"/>
      <c r="ID779" s="3"/>
      <c r="IE779" s="34"/>
      <c r="IJ779" s="5"/>
    </row>
    <row r="780" spans="6:244" s="1" customFormat="1" ht="13.5">
      <c r="F780" s="3"/>
      <c r="G780" s="34"/>
      <c r="L780" s="5"/>
      <c r="M780" s="5"/>
      <c r="N780" s="3"/>
      <c r="O780" s="34"/>
      <c r="T780" s="5"/>
      <c r="U780" s="5"/>
      <c r="V780" s="3"/>
      <c r="W780" s="34"/>
      <c r="AB780" s="5"/>
      <c r="AC780" s="5"/>
      <c r="AD780" s="3"/>
      <c r="AE780" s="34"/>
      <c r="AJ780" s="5"/>
      <c r="AK780" s="5"/>
      <c r="AL780" s="3"/>
      <c r="AM780" s="34"/>
      <c r="AR780" s="5"/>
      <c r="AS780" s="5"/>
      <c r="AT780" s="3"/>
      <c r="AU780" s="34"/>
      <c r="AZ780" s="5"/>
      <c r="BA780" s="5"/>
      <c r="BB780" s="3"/>
      <c r="BC780" s="34"/>
      <c r="BH780" s="5"/>
      <c r="BI780" s="5"/>
      <c r="BJ780" s="3"/>
      <c r="BK780" s="34"/>
      <c r="BP780" s="5"/>
      <c r="BQ780" s="5"/>
      <c r="BR780" s="3"/>
      <c r="BS780" s="34"/>
      <c r="BX780" s="5"/>
      <c r="BY780" s="5"/>
      <c r="BZ780" s="3"/>
      <c r="CA780" s="34"/>
      <c r="CF780" s="5"/>
      <c r="CH780" s="3"/>
      <c r="CI780" s="34"/>
      <c r="CN780" s="5"/>
      <c r="CO780" s="5"/>
      <c r="CP780" s="3"/>
      <c r="CQ780" s="34"/>
      <c r="CV780" s="5"/>
      <c r="CW780" s="5"/>
      <c r="CX780" s="3"/>
      <c r="CY780" s="34"/>
      <c r="DD780" s="5"/>
      <c r="DE780" s="5"/>
      <c r="DF780" s="3"/>
      <c r="DG780" s="34"/>
      <c r="DL780" s="5"/>
      <c r="DM780" s="5"/>
      <c r="DN780" s="3"/>
      <c r="DO780" s="34"/>
      <c r="DT780" s="5"/>
      <c r="DU780" s="5"/>
      <c r="DV780" s="3"/>
      <c r="DW780" s="34"/>
      <c r="EB780" s="5"/>
      <c r="EC780" s="5"/>
      <c r="ED780" s="3"/>
      <c r="EE780" s="34"/>
      <c r="EJ780" s="5"/>
      <c r="EK780" s="5"/>
      <c r="EL780" s="3"/>
      <c r="EM780" s="34"/>
      <c r="ER780" s="5"/>
      <c r="ES780" s="5"/>
      <c r="ET780" s="3"/>
      <c r="EU780" s="34"/>
      <c r="EZ780" s="5"/>
      <c r="FA780" s="5"/>
      <c r="FB780" s="3"/>
      <c r="FC780" s="34"/>
      <c r="FH780" s="5"/>
      <c r="FJ780" s="3"/>
      <c r="FK780" s="34"/>
      <c r="FP780" s="5"/>
      <c r="FQ780" s="5"/>
      <c r="FR780" s="3"/>
      <c r="FS780" s="34"/>
      <c r="FX780" s="5"/>
      <c r="FY780" s="5"/>
      <c r="FZ780" s="3"/>
      <c r="GA780" s="34"/>
      <c r="GF780" s="5"/>
      <c r="GG780" s="5"/>
      <c r="GH780" s="3"/>
      <c r="GI780" s="34"/>
      <c r="GN780" s="5"/>
      <c r="GO780" s="5"/>
      <c r="GP780" s="3"/>
      <c r="GQ780" s="34"/>
      <c r="GV780" s="5"/>
      <c r="GW780" s="5"/>
      <c r="GX780" s="3"/>
      <c r="GY780" s="34"/>
      <c r="HD780" s="5"/>
      <c r="HE780" s="5"/>
      <c r="HF780" s="3"/>
      <c r="HG780" s="34"/>
      <c r="HL780" s="5"/>
      <c r="HM780" s="5"/>
      <c r="HN780" s="3"/>
      <c r="HO780" s="34"/>
      <c r="HT780" s="5"/>
      <c r="HU780" s="5"/>
      <c r="HV780" s="3"/>
      <c r="HW780" s="34"/>
      <c r="IB780" s="5"/>
      <c r="IC780" s="5"/>
      <c r="ID780" s="3"/>
      <c r="IE780" s="34"/>
      <c r="IJ780" s="5"/>
    </row>
    <row r="781" spans="6:244" s="1" customFormat="1" ht="13.5">
      <c r="F781" s="3"/>
      <c r="G781" s="34"/>
      <c r="L781" s="5"/>
      <c r="M781" s="5"/>
      <c r="N781" s="3"/>
      <c r="O781" s="34"/>
      <c r="T781" s="5"/>
      <c r="U781" s="5"/>
      <c r="V781" s="3"/>
      <c r="W781" s="34"/>
      <c r="AB781" s="5"/>
      <c r="AC781" s="5"/>
      <c r="AD781" s="3"/>
      <c r="AE781" s="34"/>
      <c r="AJ781" s="5"/>
      <c r="AK781" s="5"/>
      <c r="AL781" s="3"/>
      <c r="AM781" s="34"/>
      <c r="AR781" s="5"/>
      <c r="AS781" s="5"/>
      <c r="AT781" s="3"/>
      <c r="AU781" s="34"/>
      <c r="AZ781" s="5"/>
      <c r="BA781" s="5"/>
      <c r="BB781" s="3"/>
      <c r="BC781" s="34"/>
      <c r="BH781" s="5"/>
      <c r="BI781" s="5"/>
      <c r="BJ781" s="3"/>
      <c r="BK781" s="34"/>
      <c r="BP781" s="5"/>
      <c r="BQ781" s="5"/>
      <c r="BR781" s="3"/>
      <c r="BS781" s="34"/>
      <c r="BX781" s="5"/>
      <c r="BY781" s="5"/>
      <c r="BZ781" s="3"/>
      <c r="CA781" s="34"/>
      <c r="CF781" s="5"/>
      <c r="CH781" s="3"/>
      <c r="CI781" s="34"/>
      <c r="CN781" s="5"/>
      <c r="CO781" s="5"/>
      <c r="CP781" s="3"/>
      <c r="CQ781" s="34"/>
      <c r="CV781" s="5"/>
      <c r="CW781" s="5"/>
      <c r="CX781" s="3"/>
      <c r="CY781" s="34"/>
      <c r="DD781" s="5"/>
      <c r="DE781" s="5"/>
      <c r="DF781" s="3"/>
      <c r="DG781" s="34"/>
      <c r="DL781" s="5"/>
      <c r="DM781" s="5"/>
      <c r="DN781" s="3"/>
      <c r="DO781" s="34"/>
      <c r="DT781" s="5"/>
      <c r="DU781" s="5"/>
      <c r="DV781" s="3"/>
      <c r="DW781" s="34"/>
      <c r="EB781" s="5"/>
      <c r="EC781" s="5"/>
      <c r="ED781" s="3"/>
      <c r="EE781" s="34"/>
      <c r="EJ781" s="5"/>
      <c r="EK781" s="5"/>
      <c r="EL781" s="3"/>
      <c r="EM781" s="34"/>
      <c r="ER781" s="5"/>
      <c r="ES781" s="5"/>
      <c r="ET781" s="3"/>
      <c r="EU781" s="34"/>
      <c r="EZ781" s="5"/>
      <c r="FA781" s="5"/>
      <c r="FB781" s="3"/>
      <c r="FC781" s="34"/>
      <c r="FH781" s="5"/>
      <c r="FJ781" s="3"/>
      <c r="FK781" s="34"/>
      <c r="FP781" s="5"/>
      <c r="FQ781" s="5"/>
      <c r="FR781" s="3"/>
      <c r="FS781" s="34"/>
      <c r="FX781" s="5"/>
      <c r="FY781" s="5"/>
      <c r="FZ781" s="3"/>
      <c r="GA781" s="34"/>
      <c r="GF781" s="5"/>
      <c r="GG781" s="5"/>
      <c r="GH781" s="3"/>
      <c r="GI781" s="34"/>
      <c r="GN781" s="5"/>
      <c r="GO781" s="5"/>
      <c r="GP781" s="3"/>
      <c r="GQ781" s="34"/>
      <c r="GV781" s="5"/>
      <c r="GW781" s="5"/>
      <c r="GX781" s="3"/>
      <c r="GY781" s="34"/>
      <c r="HD781" s="5"/>
      <c r="HE781" s="5"/>
      <c r="HF781" s="3"/>
      <c r="HG781" s="34"/>
      <c r="HL781" s="5"/>
      <c r="HM781" s="5"/>
      <c r="HN781" s="3"/>
      <c r="HO781" s="34"/>
      <c r="HT781" s="5"/>
      <c r="HU781" s="5"/>
      <c r="HV781" s="3"/>
      <c r="HW781" s="34"/>
      <c r="IB781" s="5"/>
      <c r="IC781" s="5"/>
      <c r="ID781" s="3"/>
      <c r="IE781" s="34"/>
      <c r="IJ781" s="5"/>
    </row>
    <row r="782" spans="6:244" s="1" customFormat="1" ht="13.5">
      <c r="F782" s="3"/>
      <c r="G782" s="34"/>
      <c r="L782" s="5"/>
      <c r="M782" s="5"/>
      <c r="N782" s="3"/>
      <c r="O782" s="34"/>
      <c r="T782" s="5"/>
      <c r="U782" s="5"/>
      <c r="V782" s="3"/>
      <c r="W782" s="34"/>
      <c r="AB782" s="5"/>
      <c r="AC782" s="5"/>
      <c r="AD782" s="3"/>
      <c r="AE782" s="34"/>
      <c r="AJ782" s="5"/>
      <c r="AK782" s="5"/>
      <c r="AL782" s="3"/>
      <c r="AM782" s="34"/>
      <c r="AR782" s="5"/>
      <c r="AS782" s="5"/>
      <c r="AT782" s="3"/>
      <c r="AU782" s="34"/>
      <c r="AZ782" s="5"/>
      <c r="BA782" s="5"/>
      <c r="BB782" s="3"/>
      <c r="BC782" s="34"/>
      <c r="BH782" s="5"/>
      <c r="BI782" s="5"/>
      <c r="BJ782" s="3"/>
      <c r="BK782" s="34"/>
      <c r="BP782" s="5"/>
      <c r="BQ782" s="5"/>
      <c r="BR782" s="3"/>
      <c r="BS782" s="34"/>
      <c r="BX782" s="5"/>
      <c r="BY782" s="5"/>
      <c r="BZ782" s="3"/>
      <c r="CA782" s="34"/>
      <c r="CF782" s="5"/>
      <c r="CH782" s="3"/>
      <c r="CI782" s="34"/>
      <c r="CN782" s="5"/>
      <c r="CO782" s="5"/>
      <c r="CP782" s="3"/>
      <c r="CQ782" s="34"/>
      <c r="CV782" s="5"/>
      <c r="CW782" s="5"/>
      <c r="CX782" s="3"/>
      <c r="CY782" s="34"/>
      <c r="DD782" s="5"/>
      <c r="DE782" s="5"/>
      <c r="DF782" s="3"/>
      <c r="DG782" s="34"/>
      <c r="DL782" s="5"/>
      <c r="DM782" s="5"/>
      <c r="DN782" s="3"/>
      <c r="DO782" s="34"/>
      <c r="DT782" s="5"/>
      <c r="DU782" s="5"/>
      <c r="DV782" s="3"/>
      <c r="DW782" s="34"/>
      <c r="EB782" s="5"/>
      <c r="EC782" s="5"/>
      <c r="ED782" s="3"/>
      <c r="EE782" s="34"/>
      <c r="EJ782" s="5"/>
      <c r="EK782" s="5"/>
      <c r="EL782" s="3"/>
      <c r="EM782" s="34"/>
      <c r="ER782" s="5"/>
      <c r="ES782" s="5"/>
      <c r="ET782" s="3"/>
      <c r="EU782" s="34"/>
      <c r="EZ782" s="5"/>
      <c r="FA782" s="5"/>
      <c r="FB782" s="3"/>
      <c r="FC782" s="34"/>
      <c r="FH782" s="5"/>
      <c r="FJ782" s="3"/>
      <c r="FK782" s="34"/>
      <c r="FP782" s="5"/>
      <c r="FQ782" s="5"/>
      <c r="FR782" s="3"/>
      <c r="FS782" s="34"/>
      <c r="FX782" s="5"/>
      <c r="FY782" s="5"/>
      <c r="FZ782" s="3"/>
      <c r="GA782" s="34"/>
      <c r="GF782" s="5"/>
      <c r="GG782" s="5"/>
      <c r="GH782" s="3"/>
      <c r="GI782" s="34"/>
      <c r="GN782" s="5"/>
      <c r="GO782" s="5"/>
      <c r="GP782" s="3"/>
      <c r="GQ782" s="34"/>
      <c r="GV782" s="5"/>
      <c r="GW782" s="5"/>
      <c r="GX782" s="3"/>
      <c r="GY782" s="34"/>
      <c r="HD782" s="5"/>
      <c r="HE782" s="5"/>
      <c r="HF782" s="3"/>
      <c r="HG782" s="34"/>
      <c r="HL782" s="5"/>
      <c r="HM782" s="5"/>
      <c r="HN782" s="3"/>
      <c r="HO782" s="34"/>
      <c r="HT782" s="5"/>
      <c r="HU782" s="5"/>
      <c r="HV782" s="3"/>
      <c r="HW782" s="34"/>
      <c r="IB782" s="5"/>
      <c r="IC782" s="5"/>
      <c r="ID782" s="3"/>
      <c r="IE782" s="34"/>
      <c r="IJ782" s="5"/>
    </row>
    <row r="783" spans="6:244" s="1" customFormat="1" ht="13.5">
      <c r="F783" s="3"/>
      <c r="G783" s="34"/>
      <c r="L783" s="5"/>
      <c r="M783" s="5"/>
      <c r="N783" s="3"/>
      <c r="O783" s="34"/>
      <c r="T783" s="5"/>
      <c r="U783" s="5"/>
      <c r="V783" s="3"/>
      <c r="W783" s="34"/>
      <c r="AB783" s="5"/>
      <c r="AC783" s="5"/>
      <c r="AD783" s="3"/>
      <c r="AE783" s="34"/>
      <c r="AJ783" s="5"/>
      <c r="AK783" s="5"/>
      <c r="AL783" s="3"/>
      <c r="AM783" s="34"/>
      <c r="AR783" s="5"/>
      <c r="AS783" s="5"/>
      <c r="AT783" s="3"/>
      <c r="AU783" s="34"/>
      <c r="AZ783" s="5"/>
      <c r="BA783" s="5"/>
      <c r="BB783" s="3"/>
      <c r="BC783" s="34"/>
      <c r="BH783" s="5"/>
      <c r="BI783" s="5"/>
      <c r="BJ783" s="3"/>
      <c r="BK783" s="34"/>
      <c r="BP783" s="5"/>
      <c r="BQ783" s="5"/>
      <c r="BR783" s="3"/>
      <c r="BS783" s="34"/>
      <c r="BX783" s="5"/>
      <c r="BY783" s="5"/>
      <c r="BZ783" s="3"/>
      <c r="CA783" s="34"/>
      <c r="CF783" s="5"/>
      <c r="CH783" s="3"/>
      <c r="CI783" s="34"/>
      <c r="CN783" s="5"/>
      <c r="CO783" s="5"/>
      <c r="CP783" s="3"/>
      <c r="CQ783" s="34"/>
      <c r="CV783" s="5"/>
      <c r="CW783" s="5"/>
      <c r="CX783" s="3"/>
      <c r="CY783" s="34"/>
      <c r="DD783" s="5"/>
      <c r="DE783" s="5"/>
      <c r="DF783" s="3"/>
      <c r="DG783" s="34"/>
      <c r="DL783" s="5"/>
      <c r="DM783" s="5"/>
      <c r="DN783" s="3"/>
      <c r="DO783" s="34"/>
      <c r="DT783" s="5"/>
      <c r="DU783" s="5"/>
      <c r="DV783" s="3"/>
      <c r="DW783" s="34"/>
      <c r="EB783" s="5"/>
      <c r="EC783" s="5"/>
      <c r="ED783" s="3"/>
      <c r="EE783" s="34"/>
      <c r="EJ783" s="5"/>
      <c r="EK783" s="5"/>
      <c r="EL783" s="3"/>
      <c r="EM783" s="34"/>
      <c r="ER783" s="5"/>
      <c r="ES783" s="5"/>
      <c r="ET783" s="3"/>
      <c r="EU783" s="34"/>
      <c r="EZ783" s="5"/>
      <c r="FA783" s="5"/>
      <c r="FB783" s="3"/>
      <c r="FC783" s="34"/>
      <c r="FH783" s="5"/>
      <c r="FJ783" s="3"/>
      <c r="FK783" s="34"/>
      <c r="FP783" s="5"/>
      <c r="FQ783" s="5"/>
      <c r="FR783" s="3"/>
      <c r="FS783" s="34"/>
      <c r="FX783" s="5"/>
      <c r="FY783" s="5"/>
      <c r="FZ783" s="3"/>
      <c r="GA783" s="34"/>
      <c r="GF783" s="5"/>
      <c r="GG783" s="5"/>
      <c r="GH783" s="3"/>
      <c r="GI783" s="34"/>
      <c r="GN783" s="5"/>
      <c r="GO783" s="5"/>
      <c r="GP783" s="3"/>
      <c r="GQ783" s="34"/>
      <c r="GV783" s="5"/>
      <c r="GW783" s="5"/>
      <c r="GX783" s="3"/>
      <c r="GY783" s="34"/>
      <c r="HD783" s="5"/>
      <c r="HE783" s="5"/>
      <c r="HF783" s="3"/>
      <c r="HG783" s="34"/>
      <c r="HL783" s="5"/>
      <c r="HM783" s="5"/>
      <c r="HN783" s="3"/>
      <c r="HO783" s="34"/>
      <c r="HT783" s="5"/>
      <c r="HU783" s="5"/>
      <c r="HV783" s="3"/>
      <c r="HW783" s="34"/>
      <c r="IB783" s="5"/>
      <c r="IC783" s="5"/>
      <c r="ID783" s="3"/>
      <c r="IE783" s="34"/>
      <c r="IJ783" s="5"/>
    </row>
    <row r="784" spans="6:244" s="1" customFormat="1" ht="13.5">
      <c r="F784" s="3"/>
      <c r="G784" s="34"/>
      <c r="L784" s="5"/>
      <c r="M784" s="5"/>
      <c r="N784" s="3"/>
      <c r="O784" s="34"/>
      <c r="T784" s="5"/>
      <c r="U784" s="5"/>
      <c r="V784" s="3"/>
      <c r="W784" s="34"/>
      <c r="AB784" s="5"/>
      <c r="AC784" s="5"/>
      <c r="AD784" s="3"/>
      <c r="AE784" s="34"/>
      <c r="AJ784" s="5"/>
      <c r="AK784" s="5"/>
      <c r="AL784" s="3"/>
      <c r="AM784" s="34"/>
      <c r="AR784" s="5"/>
      <c r="AS784" s="5"/>
      <c r="AT784" s="3"/>
      <c r="AU784" s="34"/>
      <c r="AZ784" s="5"/>
      <c r="BA784" s="5"/>
      <c r="BB784" s="3"/>
      <c r="BC784" s="34"/>
      <c r="BH784" s="5"/>
      <c r="BI784" s="5"/>
      <c r="BJ784" s="3"/>
      <c r="BK784" s="34"/>
      <c r="BP784" s="5"/>
      <c r="BQ784" s="5"/>
      <c r="BR784" s="3"/>
      <c r="BS784" s="34"/>
      <c r="BX784" s="5"/>
      <c r="BY784" s="5"/>
      <c r="BZ784" s="3"/>
      <c r="CA784" s="34"/>
      <c r="CF784" s="5"/>
      <c r="CH784" s="3"/>
      <c r="CI784" s="34"/>
      <c r="CN784" s="5"/>
      <c r="CO784" s="5"/>
      <c r="CP784" s="3"/>
      <c r="CQ784" s="34"/>
      <c r="CV784" s="5"/>
      <c r="CW784" s="5"/>
      <c r="CX784" s="3"/>
      <c r="CY784" s="34"/>
      <c r="DD784" s="5"/>
      <c r="DE784" s="5"/>
      <c r="DF784" s="3"/>
      <c r="DG784" s="34"/>
      <c r="DL784" s="5"/>
      <c r="DM784" s="5"/>
      <c r="DN784" s="3"/>
      <c r="DO784" s="34"/>
      <c r="DT784" s="5"/>
      <c r="DU784" s="5"/>
      <c r="DV784" s="3"/>
      <c r="DW784" s="34"/>
      <c r="EB784" s="5"/>
      <c r="EC784" s="5"/>
      <c r="ED784" s="3"/>
      <c r="EE784" s="34"/>
      <c r="EJ784" s="5"/>
      <c r="EK784" s="5"/>
      <c r="EL784" s="3"/>
      <c r="EM784" s="34"/>
      <c r="ER784" s="5"/>
      <c r="ES784" s="5"/>
      <c r="ET784" s="3"/>
      <c r="EU784" s="34"/>
      <c r="EZ784" s="5"/>
      <c r="FA784" s="5"/>
      <c r="FB784" s="3"/>
      <c r="FC784" s="34"/>
      <c r="FH784" s="5"/>
      <c r="FJ784" s="3"/>
      <c r="FK784" s="34"/>
      <c r="FP784" s="5"/>
      <c r="FQ784" s="5"/>
      <c r="FR784" s="3"/>
      <c r="FS784" s="34"/>
      <c r="FX784" s="5"/>
      <c r="FY784" s="5"/>
      <c r="FZ784" s="3"/>
      <c r="GA784" s="34"/>
      <c r="GF784" s="5"/>
      <c r="GG784" s="5"/>
      <c r="GH784" s="3"/>
      <c r="GI784" s="34"/>
      <c r="GN784" s="5"/>
      <c r="GO784" s="5"/>
      <c r="GP784" s="3"/>
      <c r="GQ784" s="34"/>
      <c r="GV784" s="5"/>
      <c r="GW784" s="5"/>
      <c r="GX784" s="3"/>
      <c r="GY784" s="34"/>
      <c r="HD784" s="5"/>
      <c r="HE784" s="5"/>
      <c r="HF784" s="3"/>
      <c r="HG784" s="34"/>
      <c r="HL784" s="5"/>
      <c r="HM784" s="5"/>
      <c r="HN784" s="3"/>
      <c r="HO784" s="34"/>
      <c r="HT784" s="5"/>
      <c r="HU784" s="5"/>
      <c r="HV784" s="3"/>
      <c r="HW784" s="34"/>
      <c r="IB784" s="5"/>
      <c r="IC784" s="5"/>
      <c r="ID784" s="3"/>
      <c r="IE784" s="34"/>
      <c r="IJ784" s="5"/>
    </row>
    <row r="785" spans="6:244" s="1" customFormat="1" ht="13.5">
      <c r="F785" s="3"/>
      <c r="G785" s="34"/>
      <c r="L785" s="5"/>
      <c r="M785" s="5"/>
      <c r="N785" s="3"/>
      <c r="O785" s="34"/>
      <c r="T785" s="5"/>
      <c r="U785" s="5"/>
      <c r="V785" s="3"/>
      <c r="W785" s="34"/>
      <c r="AB785" s="5"/>
      <c r="AC785" s="5"/>
      <c r="AD785" s="3"/>
      <c r="AE785" s="34"/>
      <c r="AJ785" s="5"/>
      <c r="AK785" s="5"/>
      <c r="AL785" s="3"/>
      <c r="AM785" s="34"/>
      <c r="AR785" s="5"/>
      <c r="AS785" s="5"/>
      <c r="AT785" s="3"/>
      <c r="AU785" s="34"/>
      <c r="AZ785" s="5"/>
      <c r="BA785" s="5"/>
      <c r="BB785" s="3"/>
      <c r="BC785" s="34"/>
      <c r="BH785" s="5"/>
      <c r="BI785" s="5"/>
      <c r="BJ785" s="3"/>
      <c r="BK785" s="34"/>
      <c r="BP785" s="5"/>
      <c r="BQ785" s="5"/>
      <c r="BR785" s="3"/>
      <c r="BS785" s="34"/>
      <c r="BX785" s="5"/>
      <c r="BY785" s="5"/>
      <c r="BZ785" s="3"/>
      <c r="CA785" s="34"/>
      <c r="CF785" s="5"/>
      <c r="CH785" s="3"/>
      <c r="CI785" s="34"/>
      <c r="CN785" s="5"/>
      <c r="CO785" s="5"/>
      <c r="CP785" s="3"/>
      <c r="CQ785" s="34"/>
      <c r="CV785" s="5"/>
      <c r="CW785" s="5"/>
      <c r="CX785" s="3"/>
      <c r="CY785" s="34"/>
      <c r="DD785" s="5"/>
      <c r="DE785" s="5"/>
      <c r="DF785" s="3"/>
      <c r="DG785" s="34"/>
      <c r="DL785" s="5"/>
      <c r="DM785" s="5"/>
      <c r="DN785" s="3"/>
      <c r="DO785" s="34"/>
      <c r="DT785" s="5"/>
      <c r="DU785" s="5"/>
      <c r="DV785" s="3"/>
      <c r="DW785" s="34"/>
      <c r="EB785" s="5"/>
      <c r="EC785" s="5"/>
      <c r="ED785" s="3"/>
      <c r="EE785" s="34"/>
      <c r="EJ785" s="5"/>
      <c r="EK785" s="5"/>
      <c r="EL785" s="3"/>
      <c r="EM785" s="34"/>
      <c r="ER785" s="5"/>
      <c r="ES785" s="5"/>
      <c r="ET785" s="3"/>
      <c r="EU785" s="34"/>
      <c r="EZ785" s="5"/>
      <c r="FA785" s="5"/>
      <c r="FB785" s="3"/>
      <c r="FC785" s="34"/>
      <c r="FH785" s="5"/>
      <c r="FJ785" s="3"/>
      <c r="FK785" s="34"/>
      <c r="FP785" s="5"/>
      <c r="FQ785" s="5"/>
      <c r="FR785" s="3"/>
      <c r="FS785" s="34"/>
      <c r="FX785" s="5"/>
      <c r="FY785" s="5"/>
      <c r="FZ785" s="3"/>
      <c r="GA785" s="34"/>
      <c r="GF785" s="5"/>
      <c r="GG785" s="5"/>
      <c r="GH785" s="3"/>
      <c r="GI785" s="34"/>
      <c r="GN785" s="5"/>
      <c r="GO785" s="5"/>
      <c r="GP785" s="3"/>
      <c r="GQ785" s="34"/>
      <c r="GV785" s="5"/>
      <c r="GW785" s="5"/>
      <c r="GX785" s="3"/>
      <c r="GY785" s="34"/>
      <c r="HD785" s="5"/>
      <c r="HE785" s="5"/>
      <c r="HF785" s="3"/>
      <c r="HG785" s="34"/>
      <c r="HL785" s="5"/>
      <c r="HM785" s="5"/>
      <c r="HN785" s="3"/>
      <c r="HO785" s="34"/>
      <c r="HT785" s="5"/>
      <c r="HU785" s="5"/>
      <c r="HV785" s="3"/>
      <c r="HW785" s="34"/>
      <c r="IB785" s="5"/>
      <c r="IC785" s="5"/>
      <c r="ID785" s="3"/>
      <c r="IE785" s="34"/>
      <c r="IJ785" s="5"/>
    </row>
    <row r="786" spans="6:244" s="1" customFormat="1" ht="13.5">
      <c r="F786" s="3"/>
      <c r="G786" s="34"/>
      <c r="L786" s="5"/>
      <c r="M786" s="5"/>
      <c r="N786" s="3"/>
      <c r="O786" s="34"/>
      <c r="T786" s="5"/>
      <c r="U786" s="5"/>
      <c r="V786" s="3"/>
      <c r="W786" s="34"/>
      <c r="AB786" s="5"/>
      <c r="AC786" s="5"/>
      <c r="AD786" s="3"/>
      <c r="AE786" s="34"/>
      <c r="AJ786" s="5"/>
      <c r="AK786" s="5"/>
      <c r="AL786" s="3"/>
      <c r="AM786" s="34"/>
      <c r="AR786" s="5"/>
      <c r="AS786" s="5"/>
      <c r="AT786" s="3"/>
      <c r="AU786" s="34"/>
      <c r="AZ786" s="5"/>
      <c r="BA786" s="5"/>
      <c r="BB786" s="3"/>
      <c r="BC786" s="34"/>
      <c r="BH786" s="5"/>
      <c r="BI786" s="5"/>
      <c r="BJ786" s="3"/>
      <c r="BK786" s="34"/>
      <c r="BP786" s="5"/>
      <c r="BQ786" s="5"/>
      <c r="BR786" s="3"/>
      <c r="BS786" s="34"/>
      <c r="BX786" s="5"/>
      <c r="BY786" s="5"/>
      <c r="BZ786" s="3"/>
      <c r="CA786" s="34"/>
      <c r="CF786" s="5"/>
      <c r="CH786" s="3"/>
      <c r="CI786" s="34"/>
      <c r="CN786" s="5"/>
      <c r="CO786" s="5"/>
      <c r="CP786" s="3"/>
      <c r="CQ786" s="34"/>
      <c r="CV786" s="5"/>
      <c r="CW786" s="5"/>
      <c r="CX786" s="3"/>
      <c r="CY786" s="34"/>
      <c r="DD786" s="5"/>
      <c r="DE786" s="5"/>
      <c r="DF786" s="3"/>
      <c r="DG786" s="34"/>
      <c r="DL786" s="5"/>
      <c r="DM786" s="5"/>
      <c r="DN786" s="3"/>
      <c r="DO786" s="34"/>
      <c r="DT786" s="5"/>
      <c r="DU786" s="5"/>
      <c r="DV786" s="3"/>
      <c r="DW786" s="34"/>
      <c r="EB786" s="5"/>
      <c r="EC786" s="5"/>
      <c r="ED786" s="3"/>
      <c r="EE786" s="34"/>
      <c r="EJ786" s="5"/>
      <c r="EK786" s="5"/>
      <c r="EL786" s="3"/>
      <c r="EM786" s="34"/>
      <c r="ER786" s="5"/>
      <c r="ES786" s="5"/>
      <c r="ET786" s="3"/>
      <c r="EU786" s="34"/>
      <c r="EZ786" s="5"/>
      <c r="FA786" s="5"/>
      <c r="FB786" s="3"/>
      <c r="FC786" s="34"/>
      <c r="FH786" s="5"/>
      <c r="FJ786" s="3"/>
      <c r="FK786" s="34"/>
      <c r="FP786" s="5"/>
      <c r="FQ786" s="5"/>
      <c r="FR786" s="3"/>
      <c r="FS786" s="34"/>
      <c r="FX786" s="5"/>
      <c r="FY786" s="5"/>
      <c r="FZ786" s="3"/>
      <c r="GA786" s="34"/>
      <c r="GF786" s="5"/>
      <c r="GG786" s="5"/>
      <c r="GH786" s="3"/>
      <c r="GI786" s="34"/>
      <c r="GN786" s="5"/>
      <c r="GO786" s="5"/>
      <c r="GP786" s="3"/>
      <c r="GQ786" s="34"/>
      <c r="GV786" s="5"/>
      <c r="GW786" s="5"/>
      <c r="GX786" s="3"/>
      <c r="GY786" s="34"/>
      <c r="HD786" s="5"/>
      <c r="HE786" s="5"/>
      <c r="HF786" s="3"/>
      <c r="HG786" s="34"/>
      <c r="HL786" s="5"/>
      <c r="HM786" s="5"/>
      <c r="HN786" s="3"/>
      <c r="HO786" s="34"/>
      <c r="HT786" s="5"/>
      <c r="HU786" s="5"/>
      <c r="HV786" s="3"/>
      <c r="HW786" s="34"/>
      <c r="IB786" s="5"/>
      <c r="IC786" s="5"/>
      <c r="ID786" s="3"/>
      <c r="IE786" s="34"/>
      <c r="IJ786" s="5"/>
    </row>
    <row r="787" spans="6:244" s="1" customFormat="1" ht="13.5">
      <c r="F787" s="3"/>
      <c r="G787" s="34"/>
      <c r="L787" s="5"/>
      <c r="M787" s="5"/>
      <c r="N787" s="3"/>
      <c r="O787" s="34"/>
      <c r="T787" s="5"/>
      <c r="U787" s="5"/>
      <c r="V787" s="3"/>
      <c r="W787" s="34"/>
      <c r="AB787" s="5"/>
      <c r="AC787" s="5"/>
      <c r="AD787" s="3"/>
      <c r="AE787" s="34"/>
      <c r="AJ787" s="5"/>
      <c r="AK787" s="5"/>
      <c r="AL787" s="3"/>
      <c r="AM787" s="34"/>
      <c r="AR787" s="5"/>
      <c r="AS787" s="5"/>
      <c r="AT787" s="3"/>
      <c r="AU787" s="34"/>
      <c r="AZ787" s="5"/>
      <c r="BA787" s="5"/>
      <c r="BB787" s="3"/>
      <c r="BC787" s="34"/>
      <c r="BH787" s="5"/>
      <c r="BI787" s="5"/>
      <c r="BJ787" s="3"/>
      <c r="BK787" s="34"/>
      <c r="BP787" s="5"/>
      <c r="BQ787" s="5"/>
      <c r="BR787" s="3"/>
      <c r="BS787" s="34"/>
      <c r="BX787" s="5"/>
      <c r="BY787" s="5"/>
      <c r="BZ787" s="3"/>
      <c r="CA787" s="34"/>
      <c r="CF787" s="5"/>
      <c r="CH787" s="3"/>
      <c r="CI787" s="34"/>
      <c r="CN787" s="5"/>
      <c r="CO787" s="5"/>
      <c r="CP787" s="3"/>
      <c r="CQ787" s="34"/>
      <c r="CV787" s="5"/>
      <c r="CW787" s="5"/>
      <c r="CX787" s="3"/>
      <c r="CY787" s="34"/>
      <c r="DD787" s="5"/>
      <c r="DE787" s="5"/>
      <c r="DF787" s="3"/>
      <c r="DG787" s="34"/>
      <c r="DL787" s="5"/>
      <c r="DM787" s="5"/>
      <c r="DN787" s="3"/>
      <c r="DO787" s="34"/>
      <c r="DT787" s="5"/>
      <c r="DU787" s="5"/>
      <c r="DV787" s="3"/>
      <c r="DW787" s="34"/>
      <c r="EB787" s="5"/>
      <c r="EC787" s="5"/>
      <c r="ED787" s="3"/>
      <c r="EE787" s="34"/>
      <c r="EJ787" s="5"/>
      <c r="EK787" s="5"/>
      <c r="EL787" s="3"/>
      <c r="EM787" s="34"/>
      <c r="ER787" s="5"/>
      <c r="ES787" s="5"/>
      <c r="ET787" s="3"/>
      <c r="EU787" s="34"/>
      <c r="EZ787" s="5"/>
      <c r="FA787" s="5"/>
      <c r="FB787" s="3"/>
      <c r="FC787" s="34"/>
      <c r="FH787" s="5"/>
      <c r="FJ787" s="3"/>
      <c r="FK787" s="34"/>
      <c r="FP787" s="5"/>
      <c r="FQ787" s="5"/>
      <c r="FR787" s="3"/>
      <c r="FS787" s="34"/>
      <c r="FX787" s="5"/>
      <c r="FY787" s="5"/>
      <c r="FZ787" s="3"/>
      <c r="GA787" s="34"/>
      <c r="GF787" s="5"/>
      <c r="GG787" s="5"/>
      <c r="GH787" s="3"/>
      <c r="GI787" s="34"/>
      <c r="GN787" s="5"/>
      <c r="GO787" s="5"/>
      <c r="GP787" s="3"/>
      <c r="GQ787" s="34"/>
      <c r="GV787" s="5"/>
      <c r="GW787" s="5"/>
      <c r="GX787" s="3"/>
      <c r="GY787" s="34"/>
      <c r="HD787" s="5"/>
      <c r="HE787" s="5"/>
      <c r="HF787" s="3"/>
      <c r="HG787" s="34"/>
      <c r="HL787" s="5"/>
      <c r="HM787" s="5"/>
      <c r="HN787" s="3"/>
      <c r="HO787" s="34"/>
      <c r="HT787" s="5"/>
      <c r="HU787" s="5"/>
      <c r="HV787" s="3"/>
      <c r="HW787" s="34"/>
      <c r="IB787" s="5"/>
      <c r="IC787" s="5"/>
      <c r="ID787" s="3"/>
      <c r="IE787" s="34"/>
      <c r="IJ787" s="5"/>
    </row>
    <row r="788" spans="6:244" s="1" customFormat="1" ht="13.5">
      <c r="F788" s="3"/>
      <c r="G788" s="34"/>
      <c r="L788" s="5"/>
      <c r="M788" s="5"/>
      <c r="N788" s="3"/>
      <c r="O788" s="34"/>
      <c r="T788" s="5"/>
      <c r="U788" s="5"/>
      <c r="V788" s="3"/>
      <c r="W788" s="34"/>
      <c r="AB788" s="5"/>
      <c r="AC788" s="5"/>
      <c r="AD788" s="3"/>
      <c r="AE788" s="34"/>
      <c r="AJ788" s="5"/>
      <c r="AK788" s="5"/>
      <c r="AL788" s="3"/>
      <c r="AM788" s="34"/>
      <c r="AR788" s="5"/>
      <c r="AS788" s="5"/>
      <c r="AT788" s="3"/>
      <c r="AU788" s="34"/>
      <c r="AZ788" s="5"/>
      <c r="BA788" s="5"/>
      <c r="BB788" s="3"/>
      <c r="BC788" s="34"/>
      <c r="BH788" s="5"/>
      <c r="BI788" s="5"/>
      <c r="BJ788" s="3"/>
      <c r="BK788" s="34"/>
      <c r="BP788" s="5"/>
      <c r="BQ788" s="5"/>
      <c r="BR788" s="3"/>
      <c r="BS788" s="34"/>
      <c r="BX788" s="5"/>
      <c r="BY788" s="5"/>
      <c r="BZ788" s="3"/>
      <c r="CA788" s="34"/>
      <c r="CF788" s="5"/>
      <c r="CH788" s="3"/>
      <c r="CI788" s="34"/>
      <c r="CN788" s="5"/>
      <c r="CO788" s="5"/>
      <c r="CP788" s="3"/>
      <c r="CQ788" s="34"/>
      <c r="CV788" s="5"/>
      <c r="CW788" s="5"/>
      <c r="CX788" s="3"/>
      <c r="CY788" s="34"/>
      <c r="DD788" s="5"/>
      <c r="DE788" s="5"/>
      <c r="DF788" s="3"/>
      <c r="DG788" s="34"/>
      <c r="DL788" s="5"/>
      <c r="DM788" s="5"/>
      <c r="DN788" s="3"/>
      <c r="DO788" s="34"/>
      <c r="DT788" s="5"/>
      <c r="DU788" s="5"/>
      <c r="DV788" s="3"/>
      <c r="DW788" s="34"/>
      <c r="EB788" s="5"/>
      <c r="EC788" s="5"/>
      <c r="ED788" s="3"/>
      <c r="EE788" s="34"/>
      <c r="EJ788" s="5"/>
      <c r="EK788" s="5"/>
      <c r="EL788" s="3"/>
      <c r="EM788" s="34"/>
      <c r="ER788" s="5"/>
      <c r="ES788" s="5"/>
      <c r="ET788" s="3"/>
      <c r="EU788" s="34"/>
      <c r="EZ788" s="5"/>
      <c r="FA788" s="5"/>
      <c r="FB788" s="3"/>
      <c r="FC788" s="34"/>
      <c r="FH788" s="5"/>
      <c r="FJ788" s="3"/>
      <c r="FK788" s="34"/>
      <c r="FP788" s="5"/>
      <c r="FQ788" s="5"/>
      <c r="FR788" s="3"/>
      <c r="FS788" s="34"/>
      <c r="FX788" s="5"/>
      <c r="FY788" s="5"/>
      <c r="FZ788" s="3"/>
      <c r="GA788" s="34"/>
      <c r="GF788" s="5"/>
      <c r="GG788" s="5"/>
      <c r="GH788" s="3"/>
      <c r="GI788" s="34"/>
      <c r="GN788" s="5"/>
      <c r="GO788" s="5"/>
      <c r="GP788" s="3"/>
      <c r="GQ788" s="34"/>
      <c r="GV788" s="5"/>
      <c r="GW788" s="5"/>
      <c r="GX788" s="3"/>
      <c r="GY788" s="34"/>
      <c r="HD788" s="5"/>
      <c r="HE788" s="5"/>
      <c r="HF788" s="3"/>
      <c r="HG788" s="34"/>
      <c r="HL788" s="5"/>
      <c r="HM788" s="5"/>
      <c r="HN788" s="3"/>
      <c r="HO788" s="34"/>
      <c r="HT788" s="5"/>
      <c r="HU788" s="5"/>
      <c r="HV788" s="3"/>
      <c r="HW788" s="34"/>
      <c r="IB788" s="5"/>
      <c r="IC788" s="5"/>
      <c r="ID788" s="3"/>
      <c r="IE788" s="34"/>
      <c r="IJ788" s="5"/>
    </row>
    <row r="789" spans="6:244" s="1" customFormat="1" ht="13.5">
      <c r="F789" s="3"/>
      <c r="G789" s="34"/>
      <c r="L789" s="5"/>
      <c r="M789" s="5"/>
      <c r="N789" s="3"/>
      <c r="O789" s="34"/>
      <c r="T789" s="5"/>
      <c r="U789" s="5"/>
      <c r="V789" s="3"/>
      <c r="W789" s="34"/>
      <c r="AB789" s="5"/>
      <c r="AC789" s="5"/>
      <c r="AD789" s="3"/>
      <c r="AE789" s="34"/>
      <c r="AJ789" s="5"/>
      <c r="AK789" s="5"/>
      <c r="AL789" s="3"/>
      <c r="AM789" s="34"/>
      <c r="AR789" s="5"/>
      <c r="AS789" s="5"/>
      <c r="AT789" s="3"/>
      <c r="AU789" s="34"/>
      <c r="AZ789" s="5"/>
      <c r="BA789" s="5"/>
      <c r="BB789" s="3"/>
      <c r="BC789" s="34"/>
      <c r="BH789" s="5"/>
      <c r="BI789" s="5"/>
      <c r="BJ789" s="3"/>
      <c r="BK789" s="34"/>
      <c r="BP789" s="5"/>
      <c r="BQ789" s="5"/>
      <c r="BR789" s="3"/>
      <c r="BS789" s="34"/>
      <c r="BX789" s="5"/>
      <c r="BY789" s="5"/>
      <c r="BZ789" s="3"/>
      <c r="CA789" s="34"/>
      <c r="CF789" s="5"/>
      <c r="CH789" s="3"/>
      <c r="CI789" s="34"/>
      <c r="CN789" s="5"/>
      <c r="CO789" s="5"/>
      <c r="CP789" s="3"/>
      <c r="CQ789" s="34"/>
      <c r="CV789" s="5"/>
      <c r="CW789" s="5"/>
      <c r="CX789" s="3"/>
      <c r="CY789" s="34"/>
      <c r="DD789" s="5"/>
      <c r="DE789" s="5"/>
      <c r="DF789" s="3"/>
      <c r="DG789" s="34"/>
      <c r="DL789" s="5"/>
      <c r="DM789" s="5"/>
      <c r="DN789" s="3"/>
      <c r="DO789" s="34"/>
      <c r="DT789" s="5"/>
      <c r="DU789" s="5"/>
      <c r="DV789" s="3"/>
      <c r="DW789" s="34"/>
      <c r="EB789" s="5"/>
      <c r="EC789" s="5"/>
      <c r="ED789" s="3"/>
      <c r="EE789" s="34"/>
      <c r="EJ789" s="5"/>
      <c r="EK789" s="5"/>
      <c r="EL789" s="3"/>
      <c r="EM789" s="34"/>
      <c r="ER789" s="5"/>
      <c r="ES789" s="5"/>
      <c r="ET789" s="3"/>
      <c r="EU789" s="34"/>
      <c r="EZ789" s="5"/>
      <c r="FA789" s="5"/>
      <c r="FB789" s="3"/>
      <c r="FC789" s="34"/>
      <c r="FH789" s="5"/>
      <c r="FJ789" s="3"/>
      <c r="FK789" s="34"/>
      <c r="FP789" s="5"/>
      <c r="FQ789" s="5"/>
      <c r="FR789" s="3"/>
      <c r="FS789" s="34"/>
      <c r="FX789" s="5"/>
      <c r="FY789" s="5"/>
      <c r="FZ789" s="3"/>
      <c r="GA789" s="34"/>
      <c r="GF789" s="5"/>
      <c r="GG789" s="5"/>
      <c r="GH789" s="3"/>
      <c r="GI789" s="34"/>
      <c r="GN789" s="5"/>
      <c r="GO789" s="5"/>
      <c r="GP789" s="3"/>
      <c r="GQ789" s="34"/>
      <c r="GV789" s="5"/>
      <c r="GW789" s="5"/>
      <c r="GX789" s="3"/>
      <c r="GY789" s="34"/>
      <c r="HD789" s="5"/>
      <c r="HE789" s="5"/>
      <c r="HF789" s="3"/>
      <c r="HG789" s="34"/>
      <c r="HL789" s="5"/>
      <c r="HM789" s="5"/>
      <c r="HN789" s="3"/>
      <c r="HO789" s="34"/>
      <c r="HT789" s="5"/>
      <c r="HU789" s="5"/>
      <c r="HV789" s="3"/>
      <c r="HW789" s="34"/>
      <c r="IB789" s="5"/>
      <c r="IC789" s="5"/>
      <c r="ID789" s="3"/>
      <c r="IE789" s="34"/>
      <c r="IJ789" s="5"/>
    </row>
    <row r="790" spans="6:244" s="1" customFormat="1" ht="13.5">
      <c r="F790" s="3"/>
      <c r="G790" s="34"/>
      <c r="L790" s="5"/>
      <c r="M790" s="5"/>
      <c r="N790" s="3"/>
      <c r="O790" s="34"/>
      <c r="T790" s="5"/>
      <c r="U790" s="5"/>
      <c r="V790" s="3"/>
      <c r="W790" s="34"/>
      <c r="AB790" s="5"/>
      <c r="AC790" s="5"/>
      <c r="AD790" s="3"/>
      <c r="AE790" s="34"/>
      <c r="AJ790" s="5"/>
      <c r="AK790" s="5"/>
      <c r="AL790" s="3"/>
      <c r="AM790" s="34"/>
      <c r="AR790" s="5"/>
      <c r="AS790" s="5"/>
      <c r="AT790" s="3"/>
      <c r="AU790" s="34"/>
      <c r="AZ790" s="5"/>
      <c r="BA790" s="5"/>
      <c r="BB790" s="3"/>
      <c r="BC790" s="34"/>
      <c r="BH790" s="5"/>
      <c r="BI790" s="5"/>
      <c r="BJ790" s="3"/>
      <c r="BK790" s="34"/>
      <c r="BP790" s="5"/>
      <c r="BQ790" s="5"/>
      <c r="BR790" s="3"/>
      <c r="BS790" s="34"/>
      <c r="BX790" s="5"/>
      <c r="BY790" s="5"/>
      <c r="BZ790" s="3"/>
      <c r="CA790" s="34"/>
      <c r="CF790" s="5"/>
      <c r="CH790" s="3"/>
      <c r="CI790" s="34"/>
      <c r="CN790" s="5"/>
      <c r="CO790" s="5"/>
      <c r="CP790" s="3"/>
      <c r="CQ790" s="34"/>
      <c r="CV790" s="5"/>
      <c r="CW790" s="5"/>
      <c r="CX790" s="3"/>
      <c r="CY790" s="34"/>
      <c r="DD790" s="5"/>
      <c r="DE790" s="5"/>
      <c r="DF790" s="3"/>
      <c r="DG790" s="34"/>
      <c r="DL790" s="5"/>
      <c r="DM790" s="5"/>
      <c r="DN790" s="3"/>
      <c r="DO790" s="34"/>
      <c r="DT790" s="5"/>
      <c r="DU790" s="5"/>
      <c r="DV790" s="3"/>
      <c r="DW790" s="34"/>
      <c r="EB790" s="5"/>
      <c r="EC790" s="5"/>
      <c r="ED790" s="3"/>
      <c r="EE790" s="34"/>
      <c r="EJ790" s="5"/>
      <c r="EK790" s="5"/>
      <c r="EL790" s="3"/>
      <c r="EM790" s="34"/>
      <c r="ER790" s="5"/>
      <c r="ES790" s="5"/>
      <c r="ET790" s="3"/>
      <c r="EU790" s="34"/>
      <c r="EZ790" s="5"/>
      <c r="FA790" s="5"/>
      <c r="FB790" s="3"/>
      <c r="FC790" s="34"/>
      <c r="FH790" s="5"/>
      <c r="FJ790" s="3"/>
      <c r="FK790" s="34"/>
      <c r="FP790" s="5"/>
      <c r="FQ790" s="5"/>
      <c r="FR790" s="3"/>
      <c r="FS790" s="34"/>
      <c r="FX790" s="5"/>
      <c r="FY790" s="5"/>
      <c r="FZ790" s="3"/>
      <c r="GA790" s="34"/>
      <c r="GF790" s="5"/>
      <c r="GG790" s="5"/>
      <c r="GH790" s="3"/>
      <c r="GI790" s="34"/>
      <c r="GN790" s="5"/>
      <c r="GO790" s="5"/>
      <c r="GP790" s="3"/>
      <c r="GQ790" s="34"/>
      <c r="GV790" s="5"/>
      <c r="GW790" s="5"/>
      <c r="GX790" s="3"/>
      <c r="GY790" s="34"/>
      <c r="HD790" s="5"/>
      <c r="HE790" s="5"/>
      <c r="HF790" s="3"/>
      <c r="HG790" s="34"/>
      <c r="HL790" s="5"/>
      <c r="HM790" s="5"/>
      <c r="HN790" s="3"/>
      <c r="HO790" s="34"/>
      <c r="HT790" s="5"/>
      <c r="HU790" s="5"/>
      <c r="HV790" s="3"/>
      <c r="HW790" s="34"/>
      <c r="IB790" s="5"/>
      <c r="IC790" s="5"/>
      <c r="ID790" s="3"/>
      <c r="IE790" s="34"/>
      <c r="IJ790" s="5"/>
    </row>
    <row r="791" spans="6:244" s="1" customFormat="1" ht="13.5">
      <c r="F791" s="3"/>
      <c r="G791" s="34"/>
      <c r="L791" s="5"/>
      <c r="M791" s="5"/>
      <c r="N791" s="3"/>
      <c r="O791" s="34"/>
      <c r="T791" s="5"/>
      <c r="U791" s="5"/>
      <c r="V791" s="3"/>
      <c r="W791" s="34"/>
      <c r="AB791" s="5"/>
      <c r="AC791" s="5"/>
      <c r="AD791" s="3"/>
      <c r="AE791" s="34"/>
      <c r="AJ791" s="5"/>
      <c r="AK791" s="5"/>
      <c r="AL791" s="3"/>
      <c r="AM791" s="34"/>
      <c r="AR791" s="5"/>
      <c r="AS791" s="5"/>
      <c r="AT791" s="3"/>
      <c r="AU791" s="34"/>
      <c r="AZ791" s="5"/>
      <c r="BA791" s="5"/>
      <c r="BB791" s="3"/>
      <c r="BC791" s="34"/>
      <c r="BH791" s="5"/>
      <c r="BI791" s="5"/>
      <c r="BJ791" s="3"/>
      <c r="BK791" s="34"/>
      <c r="BP791" s="5"/>
      <c r="BQ791" s="5"/>
      <c r="BR791" s="3"/>
      <c r="BS791" s="34"/>
      <c r="BX791" s="5"/>
      <c r="BY791" s="5"/>
      <c r="BZ791" s="3"/>
      <c r="CA791" s="34"/>
      <c r="CF791" s="5"/>
      <c r="CH791" s="3"/>
      <c r="CI791" s="34"/>
      <c r="CN791" s="5"/>
      <c r="CO791" s="5"/>
      <c r="CP791" s="3"/>
      <c r="CQ791" s="34"/>
      <c r="CV791" s="5"/>
      <c r="CW791" s="5"/>
      <c r="CX791" s="3"/>
      <c r="CY791" s="34"/>
      <c r="DD791" s="5"/>
      <c r="DE791" s="5"/>
      <c r="DF791" s="3"/>
      <c r="DG791" s="34"/>
      <c r="DL791" s="5"/>
      <c r="DM791" s="5"/>
      <c r="DN791" s="3"/>
      <c r="DO791" s="34"/>
      <c r="DT791" s="5"/>
      <c r="DU791" s="5"/>
      <c r="DV791" s="3"/>
      <c r="DW791" s="34"/>
      <c r="EB791" s="5"/>
      <c r="EC791" s="5"/>
      <c r="ED791" s="3"/>
      <c r="EE791" s="34"/>
      <c r="EJ791" s="5"/>
      <c r="EK791" s="5"/>
      <c r="EL791" s="3"/>
      <c r="EM791" s="34"/>
      <c r="ER791" s="5"/>
      <c r="ES791" s="5"/>
      <c r="ET791" s="3"/>
      <c r="EU791" s="34"/>
      <c r="EZ791" s="5"/>
      <c r="FA791" s="5"/>
      <c r="FB791" s="3"/>
      <c r="FC791" s="34"/>
      <c r="FH791" s="5"/>
      <c r="FJ791" s="3"/>
      <c r="FK791" s="34"/>
      <c r="FP791" s="5"/>
      <c r="FQ791" s="5"/>
      <c r="FR791" s="3"/>
      <c r="FS791" s="34"/>
      <c r="FX791" s="5"/>
      <c r="FY791" s="5"/>
      <c r="FZ791" s="3"/>
      <c r="GA791" s="34"/>
      <c r="GF791" s="5"/>
      <c r="GG791" s="5"/>
      <c r="GH791" s="3"/>
      <c r="GI791" s="34"/>
      <c r="GN791" s="5"/>
      <c r="GO791" s="5"/>
      <c r="GP791" s="3"/>
      <c r="GQ791" s="34"/>
      <c r="GV791" s="5"/>
      <c r="GW791" s="5"/>
      <c r="GX791" s="3"/>
      <c r="GY791" s="34"/>
      <c r="HD791" s="5"/>
      <c r="HE791" s="5"/>
      <c r="HF791" s="3"/>
      <c r="HG791" s="34"/>
      <c r="HL791" s="5"/>
      <c r="HM791" s="5"/>
      <c r="HN791" s="3"/>
      <c r="HO791" s="34"/>
      <c r="HT791" s="5"/>
      <c r="HU791" s="5"/>
      <c r="HV791" s="3"/>
      <c r="HW791" s="34"/>
      <c r="IB791" s="5"/>
      <c r="IC791" s="5"/>
      <c r="ID791" s="3"/>
      <c r="IE791" s="34"/>
      <c r="IJ791" s="5"/>
    </row>
    <row r="792" spans="6:244" s="1" customFormat="1" ht="13.5">
      <c r="F792" s="3"/>
      <c r="G792" s="34"/>
      <c r="L792" s="5"/>
      <c r="M792" s="5"/>
      <c r="N792" s="3"/>
      <c r="O792" s="34"/>
      <c r="T792" s="5"/>
      <c r="U792" s="5"/>
      <c r="V792" s="3"/>
      <c r="W792" s="34"/>
      <c r="AB792" s="5"/>
      <c r="AC792" s="5"/>
      <c r="AD792" s="3"/>
      <c r="AE792" s="34"/>
      <c r="AJ792" s="5"/>
      <c r="AK792" s="5"/>
      <c r="AL792" s="3"/>
      <c r="AM792" s="34"/>
      <c r="AR792" s="5"/>
      <c r="AS792" s="5"/>
      <c r="AT792" s="3"/>
      <c r="AU792" s="34"/>
      <c r="AZ792" s="5"/>
      <c r="BA792" s="5"/>
      <c r="BB792" s="3"/>
      <c r="BC792" s="34"/>
      <c r="BH792" s="5"/>
      <c r="BI792" s="5"/>
      <c r="BJ792" s="3"/>
      <c r="BK792" s="34"/>
      <c r="BP792" s="5"/>
      <c r="BQ792" s="5"/>
      <c r="BR792" s="3"/>
      <c r="BS792" s="34"/>
      <c r="BX792" s="5"/>
      <c r="BY792" s="5"/>
      <c r="BZ792" s="3"/>
      <c r="CA792" s="34"/>
      <c r="CF792" s="5"/>
      <c r="CH792" s="3"/>
      <c r="CI792" s="34"/>
      <c r="CN792" s="5"/>
      <c r="CO792" s="5"/>
      <c r="CP792" s="3"/>
      <c r="CQ792" s="34"/>
      <c r="CV792" s="5"/>
      <c r="CW792" s="5"/>
      <c r="CX792" s="3"/>
      <c r="CY792" s="34"/>
      <c r="DD792" s="5"/>
      <c r="DE792" s="5"/>
      <c r="DF792" s="3"/>
      <c r="DG792" s="34"/>
      <c r="DL792" s="5"/>
      <c r="DM792" s="5"/>
      <c r="DN792" s="3"/>
      <c r="DO792" s="34"/>
      <c r="DT792" s="5"/>
      <c r="DU792" s="5"/>
      <c r="DV792" s="3"/>
      <c r="DW792" s="34"/>
      <c r="EB792" s="5"/>
      <c r="EC792" s="5"/>
      <c r="ED792" s="3"/>
      <c r="EE792" s="34"/>
      <c r="EJ792" s="5"/>
      <c r="EK792" s="5"/>
      <c r="EL792" s="3"/>
      <c r="EM792" s="34"/>
      <c r="ER792" s="5"/>
      <c r="ES792" s="5"/>
      <c r="ET792" s="3"/>
      <c r="EU792" s="34"/>
      <c r="EZ792" s="5"/>
      <c r="FA792" s="5"/>
      <c r="FB792" s="3"/>
      <c r="FC792" s="34"/>
      <c r="FH792" s="5"/>
      <c r="FJ792" s="3"/>
      <c r="FK792" s="34"/>
      <c r="FP792" s="5"/>
      <c r="FQ792" s="5"/>
      <c r="FR792" s="3"/>
      <c r="FS792" s="34"/>
      <c r="FX792" s="5"/>
      <c r="FY792" s="5"/>
      <c r="FZ792" s="3"/>
      <c r="GA792" s="34"/>
      <c r="GF792" s="5"/>
      <c r="GG792" s="5"/>
      <c r="GH792" s="3"/>
      <c r="GI792" s="34"/>
      <c r="GN792" s="5"/>
      <c r="GO792" s="5"/>
      <c r="GP792" s="3"/>
      <c r="GQ792" s="34"/>
      <c r="GV792" s="5"/>
      <c r="GW792" s="5"/>
      <c r="GX792" s="3"/>
      <c r="GY792" s="34"/>
      <c r="HD792" s="5"/>
      <c r="HE792" s="5"/>
      <c r="HF792" s="3"/>
      <c r="HG792" s="34"/>
      <c r="HL792" s="5"/>
      <c r="HM792" s="5"/>
      <c r="HN792" s="3"/>
      <c r="HO792" s="34"/>
      <c r="HT792" s="5"/>
      <c r="HU792" s="5"/>
      <c r="HV792" s="3"/>
      <c r="HW792" s="34"/>
      <c r="IB792" s="5"/>
      <c r="IC792" s="5"/>
      <c r="ID792" s="3"/>
      <c r="IE792" s="34"/>
      <c r="IJ792" s="5"/>
    </row>
    <row r="793" spans="6:244" s="1" customFormat="1" ht="13.5">
      <c r="F793" s="3"/>
      <c r="G793" s="34"/>
      <c r="L793" s="5"/>
      <c r="M793" s="5"/>
      <c r="N793" s="3"/>
      <c r="O793" s="34"/>
      <c r="T793" s="5"/>
      <c r="U793" s="5"/>
      <c r="V793" s="3"/>
      <c r="W793" s="34"/>
      <c r="AB793" s="5"/>
      <c r="AC793" s="5"/>
      <c r="AD793" s="3"/>
      <c r="AE793" s="34"/>
      <c r="AJ793" s="5"/>
      <c r="AK793" s="5"/>
      <c r="AL793" s="3"/>
      <c r="AM793" s="34"/>
      <c r="AR793" s="5"/>
      <c r="AS793" s="5"/>
      <c r="AT793" s="3"/>
      <c r="AU793" s="34"/>
      <c r="AZ793" s="5"/>
      <c r="BA793" s="5"/>
      <c r="BB793" s="3"/>
      <c r="BC793" s="34"/>
      <c r="BH793" s="5"/>
      <c r="BI793" s="5"/>
      <c r="BJ793" s="3"/>
      <c r="BK793" s="34"/>
      <c r="BP793" s="5"/>
      <c r="BQ793" s="5"/>
      <c r="BR793" s="3"/>
      <c r="BS793" s="34"/>
      <c r="BX793" s="5"/>
      <c r="BY793" s="5"/>
      <c r="BZ793" s="3"/>
      <c r="CA793" s="34"/>
      <c r="CF793" s="5"/>
      <c r="CH793" s="3"/>
      <c r="CI793" s="34"/>
      <c r="CN793" s="5"/>
      <c r="CO793" s="5"/>
      <c r="CP793" s="3"/>
      <c r="CQ793" s="34"/>
      <c r="CV793" s="5"/>
      <c r="CW793" s="5"/>
      <c r="CX793" s="3"/>
      <c r="CY793" s="34"/>
      <c r="DD793" s="5"/>
      <c r="DE793" s="5"/>
      <c r="DF793" s="3"/>
      <c r="DG793" s="34"/>
      <c r="DL793" s="5"/>
      <c r="DM793" s="5"/>
      <c r="DN793" s="3"/>
      <c r="DO793" s="34"/>
      <c r="DT793" s="5"/>
      <c r="DU793" s="5"/>
      <c r="DV793" s="3"/>
      <c r="DW793" s="34"/>
      <c r="EB793" s="5"/>
      <c r="EC793" s="5"/>
      <c r="ED793" s="3"/>
      <c r="EE793" s="34"/>
      <c r="EJ793" s="5"/>
      <c r="EK793" s="5"/>
      <c r="EL793" s="3"/>
      <c r="EM793" s="34"/>
      <c r="ER793" s="5"/>
      <c r="ES793" s="5"/>
      <c r="ET793" s="3"/>
      <c r="EU793" s="34"/>
      <c r="EZ793" s="5"/>
      <c r="FA793" s="5"/>
      <c r="FB793" s="3"/>
      <c r="FC793" s="34"/>
      <c r="FH793" s="5"/>
      <c r="FJ793" s="3"/>
      <c r="FK793" s="34"/>
      <c r="FP793" s="5"/>
      <c r="FQ793" s="5"/>
      <c r="FR793" s="3"/>
      <c r="FS793" s="34"/>
      <c r="FX793" s="5"/>
      <c r="FY793" s="5"/>
      <c r="FZ793" s="3"/>
      <c r="GA793" s="34"/>
      <c r="GF793" s="5"/>
      <c r="GG793" s="5"/>
      <c r="GH793" s="3"/>
      <c r="GI793" s="34"/>
      <c r="GN793" s="5"/>
      <c r="GO793" s="5"/>
      <c r="GP793" s="3"/>
      <c r="GQ793" s="34"/>
      <c r="GV793" s="5"/>
      <c r="GW793" s="5"/>
      <c r="GX793" s="3"/>
      <c r="GY793" s="34"/>
      <c r="HD793" s="5"/>
      <c r="HE793" s="5"/>
      <c r="HF793" s="3"/>
      <c r="HG793" s="34"/>
      <c r="HL793" s="5"/>
      <c r="HM793" s="5"/>
      <c r="HN793" s="3"/>
      <c r="HO793" s="34"/>
      <c r="HT793" s="5"/>
      <c r="HU793" s="5"/>
      <c r="HV793" s="3"/>
      <c r="HW793" s="34"/>
      <c r="IB793" s="5"/>
      <c r="IC793" s="5"/>
      <c r="ID793" s="3"/>
      <c r="IE793" s="34"/>
      <c r="IJ793" s="5"/>
    </row>
    <row r="794" spans="6:244" s="1" customFormat="1" ht="13.5">
      <c r="F794" s="3"/>
      <c r="G794" s="34"/>
      <c r="L794" s="5"/>
      <c r="M794" s="5"/>
      <c r="N794" s="3"/>
      <c r="O794" s="34"/>
      <c r="T794" s="5"/>
      <c r="U794" s="5"/>
      <c r="V794" s="3"/>
      <c r="W794" s="34"/>
      <c r="AB794" s="5"/>
      <c r="AC794" s="5"/>
      <c r="AD794" s="3"/>
      <c r="AE794" s="34"/>
      <c r="AJ794" s="5"/>
      <c r="AK794" s="5"/>
      <c r="AL794" s="3"/>
      <c r="AM794" s="34"/>
      <c r="AR794" s="5"/>
      <c r="AS794" s="5"/>
      <c r="AT794" s="3"/>
      <c r="AU794" s="34"/>
      <c r="AZ794" s="5"/>
      <c r="BA794" s="5"/>
      <c r="BB794" s="3"/>
      <c r="BC794" s="34"/>
      <c r="BH794" s="5"/>
      <c r="BI794" s="5"/>
      <c r="BJ794" s="3"/>
      <c r="BK794" s="34"/>
      <c r="BP794" s="5"/>
      <c r="BQ794" s="5"/>
      <c r="BR794" s="3"/>
      <c r="BS794" s="34"/>
      <c r="BX794" s="5"/>
      <c r="BY794" s="5"/>
      <c r="BZ794" s="3"/>
      <c r="CA794" s="34"/>
      <c r="CF794" s="5"/>
      <c r="CH794" s="3"/>
      <c r="CI794" s="34"/>
      <c r="CN794" s="5"/>
      <c r="CO794" s="5"/>
      <c r="CP794" s="3"/>
      <c r="CQ794" s="34"/>
      <c r="CV794" s="5"/>
      <c r="CW794" s="5"/>
      <c r="CX794" s="3"/>
      <c r="CY794" s="34"/>
      <c r="DD794" s="5"/>
      <c r="DE794" s="5"/>
      <c r="DF794" s="3"/>
      <c r="DG794" s="34"/>
      <c r="DL794" s="5"/>
      <c r="DM794" s="5"/>
      <c r="DN794" s="3"/>
      <c r="DO794" s="34"/>
      <c r="DT794" s="5"/>
      <c r="DU794" s="5"/>
      <c r="DV794" s="3"/>
      <c r="DW794" s="34"/>
      <c r="EB794" s="5"/>
      <c r="EC794" s="5"/>
      <c r="ED794" s="3"/>
      <c r="EE794" s="34"/>
      <c r="EJ794" s="5"/>
      <c r="EK794" s="5"/>
      <c r="EL794" s="3"/>
      <c r="EM794" s="34"/>
      <c r="ER794" s="5"/>
      <c r="ES794" s="5"/>
      <c r="ET794" s="3"/>
      <c r="EU794" s="34"/>
      <c r="EZ794" s="5"/>
      <c r="FA794" s="5"/>
      <c r="FB794" s="3"/>
      <c r="FC794" s="34"/>
      <c r="FH794" s="5"/>
      <c r="FJ794" s="3"/>
      <c r="FK794" s="34"/>
      <c r="FP794" s="5"/>
      <c r="FQ794" s="5"/>
      <c r="FR794" s="3"/>
      <c r="FS794" s="34"/>
      <c r="FX794" s="5"/>
      <c r="FY794" s="5"/>
      <c r="FZ794" s="3"/>
      <c r="GA794" s="34"/>
      <c r="GF794" s="5"/>
      <c r="GG794" s="5"/>
      <c r="GH794" s="3"/>
      <c r="GI794" s="34"/>
      <c r="GN794" s="5"/>
      <c r="GO794" s="5"/>
      <c r="GP794" s="3"/>
      <c r="GQ794" s="34"/>
      <c r="GV794" s="5"/>
      <c r="GW794" s="5"/>
      <c r="GX794" s="3"/>
      <c r="GY794" s="34"/>
      <c r="HD794" s="5"/>
      <c r="HE794" s="5"/>
      <c r="HF794" s="3"/>
      <c r="HG794" s="34"/>
      <c r="HL794" s="5"/>
      <c r="HM794" s="5"/>
      <c r="HN794" s="3"/>
      <c r="HO794" s="34"/>
      <c r="HT794" s="5"/>
      <c r="HU794" s="5"/>
      <c r="HV794" s="3"/>
      <c r="HW794" s="34"/>
      <c r="IB794" s="5"/>
      <c r="IC794" s="5"/>
      <c r="ID794" s="3"/>
      <c r="IE794" s="34"/>
      <c r="IJ794" s="5"/>
    </row>
    <row r="795" spans="6:244" s="1" customFormat="1" ht="13.5">
      <c r="F795" s="3"/>
      <c r="G795" s="34"/>
      <c r="L795" s="5"/>
      <c r="M795" s="5"/>
      <c r="N795" s="3"/>
      <c r="O795" s="34"/>
      <c r="T795" s="5"/>
      <c r="U795" s="5"/>
      <c r="V795" s="3"/>
      <c r="W795" s="34"/>
      <c r="AB795" s="5"/>
      <c r="AC795" s="5"/>
      <c r="AD795" s="3"/>
      <c r="AE795" s="34"/>
      <c r="AJ795" s="5"/>
      <c r="AK795" s="5"/>
      <c r="AL795" s="3"/>
      <c r="AM795" s="34"/>
      <c r="AR795" s="5"/>
      <c r="AS795" s="5"/>
      <c r="AT795" s="3"/>
      <c r="AU795" s="34"/>
      <c r="AZ795" s="5"/>
      <c r="BA795" s="5"/>
      <c r="BB795" s="3"/>
      <c r="BC795" s="34"/>
      <c r="BH795" s="5"/>
      <c r="BI795" s="5"/>
      <c r="BJ795" s="3"/>
      <c r="BK795" s="34"/>
      <c r="BP795" s="5"/>
      <c r="BQ795" s="5"/>
      <c r="BR795" s="3"/>
      <c r="BS795" s="34"/>
      <c r="BX795" s="5"/>
      <c r="BY795" s="5"/>
      <c r="BZ795" s="3"/>
      <c r="CA795" s="34"/>
      <c r="CF795" s="5"/>
      <c r="CH795" s="3"/>
      <c r="CI795" s="34"/>
      <c r="CN795" s="5"/>
      <c r="CO795" s="5"/>
      <c r="CP795" s="3"/>
      <c r="CQ795" s="34"/>
      <c r="CV795" s="5"/>
      <c r="CW795" s="5"/>
      <c r="CX795" s="3"/>
      <c r="CY795" s="34"/>
      <c r="DD795" s="5"/>
      <c r="DE795" s="5"/>
      <c r="DF795" s="3"/>
      <c r="DG795" s="34"/>
      <c r="DL795" s="5"/>
      <c r="DM795" s="5"/>
      <c r="DN795" s="3"/>
      <c r="DO795" s="34"/>
      <c r="DT795" s="5"/>
      <c r="DU795" s="5"/>
      <c r="DV795" s="3"/>
      <c r="DW795" s="34"/>
      <c r="EB795" s="5"/>
      <c r="EC795" s="5"/>
      <c r="ED795" s="3"/>
      <c r="EE795" s="34"/>
      <c r="EJ795" s="5"/>
      <c r="EK795" s="5"/>
      <c r="EL795" s="3"/>
      <c r="EM795" s="34"/>
      <c r="ER795" s="5"/>
      <c r="ES795" s="5"/>
      <c r="ET795" s="3"/>
      <c r="EU795" s="34"/>
      <c r="EZ795" s="5"/>
      <c r="FA795" s="5"/>
      <c r="FB795" s="3"/>
      <c r="FC795" s="34"/>
      <c r="FH795" s="5"/>
      <c r="FJ795" s="3"/>
      <c r="FK795" s="34"/>
      <c r="FP795" s="5"/>
      <c r="FQ795" s="5"/>
      <c r="FR795" s="3"/>
      <c r="FS795" s="34"/>
      <c r="FX795" s="5"/>
      <c r="FY795" s="5"/>
      <c r="FZ795" s="3"/>
      <c r="GA795" s="34"/>
      <c r="GF795" s="5"/>
      <c r="GG795" s="5"/>
      <c r="GH795" s="3"/>
      <c r="GI795" s="34"/>
      <c r="GN795" s="5"/>
      <c r="GO795" s="5"/>
      <c r="GP795" s="3"/>
      <c r="GQ795" s="34"/>
      <c r="GV795" s="5"/>
      <c r="GW795" s="5"/>
      <c r="GX795" s="3"/>
      <c r="GY795" s="34"/>
      <c r="HD795" s="5"/>
      <c r="HE795" s="5"/>
      <c r="HF795" s="3"/>
      <c r="HG795" s="34"/>
      <c r="HL795" s="5"/>
      <c r="HM795" s="5"/>
      <c r="HN795" s="3"/>
      <c r="HO795" s="34"/>
      <c r="HT795" s="5"/>
      <c r="HU795" s="5"/>
      <c r="HV795" s="3"/>
      <c r="HW795" s="34"/>
      <c r="IB795" s="5"/>
      <c r="IC795" s="5"/>
      <c r="ID795" s="3"/>
      <c r="IE795" s="34"/>
      <c r="IJ795" s="5"/>
    </row>
    <row r="796" spans="6:244" s="1" customFormat="1" ht="13.5">
      <c r="F796" s="3"/>
      <c r="G796" s="34"/>
      <c r="L796" s="5"/>
      <c r="M796" s="5"/>
      <c r="N796" s="3"/>
      <c r="O796" s="34"/>
      <c r="T796" s="5"/>
      <c r="U796" s="5"/>
      <c r="V796" s="3"/>
      <c r="W796" s="34"/>
      <c r="AB796" s="5"/>
      <c r="AC796" s="5"/>
      <c r="AD796" s="3"/>
      <c r="AE796" s="34"/>
      <c r="AJ796" s="5"/>
      <c r="AK796" s="5"/>
      <c r="AL796" s="3"/>
      <c r="AM796" s="34"/>
      <c r="AR796" s="5"/>
      <c r="AS796" s="5"/>
      <c r="AT796" s="3"/>
      <c r="AU796" s="34"/>
      <c r="AZ796" s="5"/>
      <c r="BA796" s="5"/>
      <c r="BB796" s="3"/>
      <c r="BC796" s="34"/>
      <c r="BH796" s="5"/>
      <c r="BI796" s="5"/>
      <c r="BJ796" s="3"/>
      <c r="BK796" s="34"/>
      <c r="BP796" s="5"/>
      <c r="BQ796" s="5"/>
      <c r="BR796" s="3"/>
      <c r="BS796" s="34"/>
      <c r="BX796" s="5"/>
      <c r="BY796" s="5"/>
      <c r="BZ796" s="3"/>
      <c r="CA796" s="34"/>
      <c r="CF796" s="5"/>
      <c r="CH796" s="3"/>
      <c r="CI796" s="34"/>
      <c r="CN796" s="5"/>
      <c r="CO796" s="5"/>
      <c r="CP796" s="3"/>
      <c r="CQ796" s="34"/>
      <c r="CV796" s="5"/>
      <c r="CW796" s="5"/>
      <c r="CX796" s="3"/>
      <c r="CY796" s="34"/>
      <c r="DD796" s="5"/>
      <c r="DE796" s="5"/>
      <c r="DF796" s="3"/>
      <c r="DG796" s="34"/>
      <c r="DL796" s="5"/>
      <c r="DM796" s="5"/>
      <c r="DN796" s="3"/>
      <c r="DO796" s="34"/>
      <c r="DT796" s="5"/>
      <c r="DU796" s="5"/>
      <c r="DV796" s="3"/>
      <c r="DW796" s="34"/>
      <c r="EB796" s="5"/>
      <c r="EC796" s="5"/>
      <c r="ED796" s="3"/>
      <c r="EE796" s="34"/>
      <c r="EJ796" s="5"/>
      <c r="EK796" s="5"/>
      <c r="EL796" s="3"/>
      <c r="EM796" s="34"/>
      <c r="ER796" s="5"/>
      <c r="ES796" s="5"/>
      <c r="ET796" s="3"/>
      <c r="EU796" s="34"/>
      <c r="EZ796" s="5"/>
      <c r="FA796" s="5"/>
      <c r="FB796" s="3"/>
      <c r="FC796" s="34"/>
      <c r="FH796" s="5"/>
      <c r="FJ796" s="3"/>
      <c r="FK796" s="34"/>
      <c r="FP796" s="5"/>
      <c r="FQ796" s="5"/>
      <c r="FR796" s="3"/>
      <c r="FS796" s="34"/>
      <c r="FX796" s="5"/>
      <c r="FY796" s="5"/>
      <c r="FZ796" s="3"/>
      <c r="GA796" s="34"/>
      <c r="GF796" s="5"/>
      <c r="GG796" s="5"/>
      <c r="GH796" s="3"/>
      <c r="GI796" s="34"/>
      <c r="GN796" s="5"/>
      <c r="GO796" s="5"/>
      <c r="GP796" s="3"/>
      <c r="GQ796" s="34"/>
      <c r="GV796" s="5"/>
      <c r="GW796" s="5"/>
      <c r="GX796" s="3"/>
      <c r="GY796" s="34"/>
      <c r="HD796" s="5"/>
      <c r="HE796" s="5"/>
      <c r="HF796" s="3"/>
      <c r="HG796" s="34"/>
      <c r="HL796" s="5"/>
      <c r="HM796" s="5"/>
      <c r="HN796" s="3"/>
      <c r="HO796" s="34"/>
      <c r="HT796" s="5"/>
      <c r="HU796" s="5"/>
      <c r="HV796" s="3"/>
      <c r="HW796" s="34"/>
      <c r="IB796" s="5"/>
      <c r="IC796" s="5"/>
      <c r="ID796" s="3"/>
      <c r="IE796" s="34"/>
      <c r="IJ796" s="5"/>
    </row>
    <row r="797" spans="6:244" s="1" customFormat="1" ht="13.5">
      <c r="F797" s="3"/>
      <c r="G797" s="34"/>
      <c r="L797" s="5"/>
      <c r="M797" s="5"/>
      <c r="N797" s="3"/>
      <c r="O797" s="34"/>
      <c r="T797" s="5"/>
      <c r="U797" s="5"/>
      <c r="V797" s="3"/>
      <c r="W797" s="34"/>
      <c r="AB797" s="5"/>
      <c r="AC797" s="5"/>
      <c r="AD797" s="3"/>
      <c r="AE797" s="34"/>
      <c r="AJ797" s="5"/>
      <c r="AK797" s="5"/>
      <c r="AL797" s="3"/>
      <c r="AM797" s="34"/>
      <c r="AR797" s="5"/>
      <c r="AS797" s="5"/>
      <c r="AT797" s="3"/>
      <c r="AU797" s="34"/>
      <c r="AZ797" s="5"/>
      <c r="BA797" s="5"/>
      <c r="BB797" s="3"/>
      <c r="BC797" s="34"/>
      <c r="BH797" s="5"/>
      <c r="BI797" s="5"/>
      <c r="BJ797" s="3"/>
      <c r="BK797" s="34"/>
      <c r="BP797" s="5"/>
      <c r="BQ797" s="5"/>
      <c r="BR797" s="3"/>
      <c r="BS797" s="34"/>
      <c r="BX797" s="5"/>
      <c r="BY797" s="5"/>
      <c r="BZ797" s="3"/>
      <c r="CA797" s="34"/>
      <c r="CF797" s="5"/>
      <c r="CH797" s="3"/>
      <c r="CI797" s="34"/>
      <c r="CN797" s="5"/>
      <c r="CO797" s="5"/>
      <c r="CP797" s="3"/>
      <c r="CQ797" s="34"/>
      <c r="CV797" s="5"/>
      <c r="CW797" s="5"/>
      <c r="CX797" s="3"/>
      <c r="CY797" s="34"/>
      <c r="DD797" s="5"/>
      <c r="DE797" s="5"/>
      <c r="DF797" s="3"/>
      <c r="DG797" s="34"/>
      <c r="DL797" s="5"/>
      <c r="DM797" s="5"/>
      <c r="DN797" s="3"/>
      <c r="DO797" s="34"/>
      <c r="DT797" s="5"/>
      <c r="DU797" s="5"/>
      <c r="DV797" s="3"/>
      <c r="DW797" s="34"/>
      <c r="EB797" s="5"/>
      <c r="EC797" s="5"/>
      <c r="ED797" s="3"/>
      <c r="EE797" s="34"/>
      <c r="EJ797" s="5"/>
      <c r="EK797" s="5"/>
      <c r="EL797" s="3"/>
      <c r="EM797" s="34"/>
      <c r="ER797" s="5"/>
      <c r="ES797" s="5"/>
      <c r="ET797" s="3"/>
      <c r="EU797" s="34"/>
      <c r="EZ797" s="5"/>
      <c r="FA797" s="5"/>
      <c r="FB797" s="3"/>
      <c r="FC797" s="34"/>
      <c r="FH797" s="5"/>
      <c r="FJ797" s="3"/>
      <c r="FK797" s="34"/>
      <c r="FP797" s="5"/>
      <c r="FQ797" s="5"/>
      <c r="FR797" s="3"/>
      <c r="FS797" s="34"/>
      <c r="FX797" s="5"/>
      <c r="FY797" s="5"/>
      <c r="FZ797" s="3"/>
      <c r="GA797" s="34"/>
      <c r="GF797" s="5"/>
      <c r="GG797" s="5"/>
      <c r="GH797" s="3"/>
      <c r="GI797" s="34"/>
      <c r="GN797" s="5"/>
      <c r="GO797" s="5"/>
      <c r="GP797" s="3"/>
      <c r="GQ797" s="34"/>
      <c r="GV797" s="5"/>
      <c r="GW797" s="5"/>
      <c r="GX797" s="3"/>
      <c r="GY797" s="34"/>
      <c r="HD797" s="5"/>
      <c r="HE797" s="5"/>
      <c r="HF797" s="3"/>
      <c r="HG797" s="34"/>
      <c r="HL797" s="5"/>
      <c r="HM797" s="5"/>
      <c r="HN797" s="3"/>
      <c r="HO797" s="34"/>
      <c r="HT797" s="5"/>
      <c r="HU797" s="5"/>
      <c r="HV797" s="3"/>
      <c r="HW797" s="34"/>
      <c r="IB797" s="5"/>
      <c r="IC797" s="5"/>
      <c r="ID797" s="3"/>
      <c r="IE797" s="34"/>
      <c r="IJ797" s="5"/>
    </row>
    <row r="798" spans="6:244" s="1" customFormat="1" ht="13.5">
      <c r="F798" s="3"/>
      <c r="G798" s="34"/>
      <c r="L798" s="5"/>
      <c r="M798" s="5"/>
      <c r="N798" s="3"/>
      <c r="O798" s="34"/>
      <c r="T798" s="5"/>
      <c r="U798" s="5"/>
      <c r="V798" s="3"/>
      <c r="W798" s="34"/>
      <c r="AB798" s="5"/>
      <c r="AC798" s="5"/>
      <c r="AD798" s="3"/>
      <c r="AE798" s="34"/>
      <c r="AJ798" s="5"/>
      <c r="AK798" s="5"/>
      <c r="AL798" s="3"/>
      <c r="AM798" s="34"/>
      <c r="AR798" s="5"/>
      <c r="AS798" s="5"/>
      <c r="AT798" s="3"/>
      <c r="AU798" s="34"/>
      <c r="AZ798" s="5"/>
      <c r="BA798" s="5"/>
      <c r="BB798" s="3"/>
      <c r="BC798" s="34"/>
      <c r="BH798" s="5"/>
      <c r="BI798" s="5"/>
      <c r="BJ798" s="3"/>
      <c r="BK798" s="34"/>
      <c r="BP798" s="5"/>
      <c r="BQ798" s="5"/>
      <c r="BR798" s="3"/>
      <c r="BS798" s="34"/>
      <c r="BX798" s="5"/>
      <c r="BY798" s="5"/>
      <c r="BZ798" s="3"/>
      <c r="CA798" s="34"/>
      <c r="CF798" s="5"/>
      <c r="CH798" s="3"/>
      <c r="CI798" s="34"/>
      <c r="CN798" s="5"/>
      <c r="CO798" s="5"/>
      <c r="CP798" s="3"/>
      <c r="CQ798" s="34"/>
      <c r="CV798" s="5"/>
      <c r="CW798" s="5"/>
      <c r="CX798" s="3"/>
      <c r="CY798" s="34"/>
      <c r="DD798" s="5"/>
      <c r="DE798" s="5"/>
      <c r="DF798" s="3"/>
      <c r="DG798" s="34"/>
      <c r="DL798" s="5"/>
      <c r="DM798" s="5"/>
      <c r="DN798" s="3"/>
      <c r="DO798" s="34"/>
      <c r="DT798" s="5"/>
      <c r="DU798" s="5"/>
      <c r="DV798" s="3"/>
      <c r="DW798" s="34"/>
      <c r="EB798" s="5"/>
      <c r="EC798" s="5"/>
      <c r="ED798" s="3"/>
      <c r="EE798" s="34"/>
      <c r="EJ798" s="5"/>
      <c r="EK798" s="5"/>
      <c r="EL798" s="3"/>
      <c r="EM798" s="34"/>
      <c r="ER798" s="5"/>
      <c r="ES798" s="5"/>
      <c r="ET798" s="3"/>
      <c r="EU798" s="34"/>
      <c r="EZ798" s="5"/>
      <c r="FA798" s="5"/>
      <c r="FB798" s="3"/>
      <c r="FC798" s="34"/>
      <c r="FH798" s="5"/>
      <c r="FJ798" s="3"/>
      <c r="FK798" s="34"/>
      <c r="FP798" s="5"/>
      <c r="FQ798" s="5"/>
      <c r="FR798" s="3"/>
      <c r="FS798" s="34"/>
      <c r="FX798" s="5"/>
      <c r="FY798" s="5"/>
      <c r="FZ798" s="3"/>
      <c r="GA798" s="34"/>
      <c r="GF798" s="5"/>
      <c r="GG798" s="5"/>
      <c r="GH798" s="3"/>
      <c r="GI798" s="34"/>
      <c r="GN798" s="5"/>
      <c r="GO798" s="5"/>
      <c r="GP798" s="3"/>
      <c r="GQ798" s="34"/>
      <c r="GV798" s="5"/>
      <c r="GW798" s="5"/>
      <c r="GX798" s="3"/>
      <c r="GY798" s="34"/>
      <c r="HD798" s="5"/>
      <c r="HE798" s="5"/>
      <c r="HF798" s="3"/>
      <c r="HG798" s="34"/>
      <c r="HL798" s="5"/>
      <c r="HM798" s="5"/>
      <c r="HN798" s="3"/>
      <c r="HO798" s="34"/>
      <c r="HT798" s="5"/>
      <c r="HU798" s="5"/>
      <c r="HV798" s="3"/>
      <c r="HW798" s="34"/>
      <c r="IB798" s="5"/>
      <c r="IC798" s="5"/>
      <c r="ID798" s="3"/>
      <c r="IE798" s="34"/>
      <c r="IJ798" s="5"/>
    </row>
    <row r="799" spans="6:244" s="1" customFormat="1" ht="13.5">
      <c r="F799" s="3"/>
      <c r="G799" s="34"/>
      <c r="L799" s="5"/>
      <c r="M799" s="5"/>
      <c r="N799" s="3"/>
      <c r="O799" s="34"/>
      <c r="T799" s="5"/>
      <c r="U799" s="5"/>
      <c r="V799" s="3"/>
      <c r="W799" s="34"/>
      <c r="AB799" s="5"/>
      <c r="AC799" s="5"/>
      <c r="AD799" s="3"/>
      <c r="AE799" s="34"/>
      <c r="AJ799" s="5"/>
      <c r="AK799" s="5"/>
      <c r="AL799" s="3"/>
      <c r="AM799" s="34"/>
      <c r="AR799" s="5"/>
      <c r="AS799" s="5"/>
      <c r="AT799" s="3"/>
      <c r="AU799" s="34"/>
      <c r="AZ799" s="5"/>
      <c r="BA799" s="5"/>
      <c r="BB799" s="3"/>
      <c r="BC799" s="34"/>
      <c r="BH799" s="5"/>
      <c r="BI799" s="5"/>
      <c r="BJ799" s="3"/>
      <c r="BK799" s="34"/>
      <c r="BP799" s="5"/>
      <c r="BQ799" s="5"/>
      <c r="BR799" s="3"/>
      <c r="BS799" s="34"/>
      <c r="BX799" s="5"/>
      <c r="BY799" s="5"/>
      <c r="BZ799" s="3"/>
      <c r="CA799" s="34"/>
      <c r="CF799" s="5"/>
      <c r="CH799" s="3"/>
      <c r="CI799" s="34"/>
      <c r="CN799" s="5"/>
      <c r="CO799" s="5"/>
      <c r="CP799" s="3"/>
      <c r="CQ799" s="34"/>
      <c r="CV799" s="5"/>
      <c r="CW799" s="5"/>
      <c r="CX799" s="3"/>
      <c r="CY799" s="34"/>
      <c r="DD799" s="5"/>
      <c r="DE799" s="5"/>
      <c r="DF799" s="3"/>
      <c r="DG799" s="34"/>
      <c r="DL799" s="5"/>
      <c r="DM799" s="5"/>
      <c r="DN799" s="3"/>
      <c r="DO799" s="34"/>
      <c r="DT799" s="5"/>
      <c r="DU799" s="5"/>
      <c r="DV799" s="3"/>
      <c r="DW799" s="34"/>
      <c r="EB799" s="5"/>
      <c r="EC799" s="5"/>
      <c r="ED799" s="3"/>
      <c r="EE799" s="34"/>
      <c r="EJ799" s="5"/>
      <c r="EK799" s="5"/>
      <c r="EL799" s="3"/>
      <c r="EM799" s="34"/>
      <c r="ER799" s="5"/>
      <c r="ES799" s="5"/>
      <c r="ET799" s="3"/>
      <c r="EU799" s="34"/>
      <c r="EZ799" s="5"/>
      <c r="FA799" s="5"/>
      <c r="FB799" s="3"/>
      <c r="FC799" s="34"/>
      <c r="FH799" s="5"/>
      <c r="FJ799" s="3"/>
      <c r="FK799" s="34"/>
      <c r="FP799" s="5"/>
      <c r="FQ799" s="5"/>
      <c r="FR799" s="3"/>
      <c r="FS799" s="34"/>
      <c r="FX799" s="5"/>
      <c r="FY799" s="5"/>
      <c r="FZ799" s="3"/>
      <c r="GA799" s="34"/>
      <c r="GF799" s="5"/>
      <c r="GG799" s="5"/>
      <c r="GH799" s="3"/>
      <c r="GI799" s="34"/>
      <c r="GN799" s="5"/>
      <c r="GO799" s="5"/>
      <c r="GP799" s="3"/>
      <c r="GQ799" s="34"/>
      <c r="GV799" s="5"/>
      <c r="GW799" s="5"/>
      <c r="GX799" s="3"/>
      <c r="GY799" s="34"/>
      <c r="HD799" s="5"/>
      <c r="HE799" s="5"/>
      <c r="HF799" s="3"/>
      <c r="HG799" s="34"/>
      <c r="HL799" s="5"/>
      <c r="HM799" s="5"/>
      <c r="HN799" s="3"/>
      <c r="HO799" s="34"/>
      <c r="HT799" s="5"/>
      <c r="HU799" s="5"/>
      <c r="HV799" s="3"/>
      <c r="HW799" s="34"/>
      <c r="IB799" s="5"/>
      <c r="IC799" s="5"/>
      <c r="ID799" s="3"/>
      <c r="IE799" s="34"/>
      <c r="IJ799" s="5"/>
    </row>
    <row r="800" spans="6:244" s="1" customFormat="1" ht="13.5">
      <c r="F800" s="3"/>
      <c r="G800" s="34"/>
      <c r="L800" s="5"/>
      <c r="M800" s="5"/>
      <c r="N800" s="3"/>
      <c r="O800" s="34"/>
      <c r="T800" s="5"/>
      <c r="U800" s="5"/>
      <c r="V800" s="3"/>
      <c r="W800" s="34"/>
      <c r="AB800" s="5"/>
      <c r="AC800" s="5"/>
      <c r="AD800" s="3"/>
      <c r="AE800" s="34"/>
      <c r="AJ800" s="5"/>
      <c r="AK800" s="5"/>
      <c r="AL800" s="3"/>
      <c r="AM800" s="34"/>
      <c r="AR800" s="5"/>
      <c r="AS800" s="5"/>
      <c r="AT800" s="3"/>
      <c r="AU800" s="34"/>
      <c r="AZ800" s="5"/>
      <c r="BA800" s="5"/>
      <c r="BB800" s="3"/>
      <c r="BC800" s="34"/>
      <c r="BH800" s="5"/>
      <c r="BI800" s="5"/>
      <c r="BJ800" s="3"/>
      <c r="BK800" s="34"/>
      <c r="BP800" s="5"/>
      <c r="BQ800" s="5"/>
      <c r="BR800" s="3"/>
      <c r="BS800" s="34"/>
      <c r="BX800" s="5"/>
      <c r="BY800" s="5"/>
      <c r="BZ800" s="3"/>
      <c r="CA800" s="34"/>
      <c r="CF800" s="5"/>
      <c r="CH800" s="3"/>
      <c r="CI800" s="34"/>
      <c r="CN800" s="5"/>
      <c r="CO800" s="5"/>
      <c r="CP800" s="3"/>
      <c r="CQ800" s="34"/>
      <c r="CV800" s="5"/>
      <c r="CW800" s="5"/>
      <c r="CX800" s="3"/>
      <c r="CY800" s="34"/>
      <c r="DD800" s="5"/>
      <c r="DE800" s="5"/>
      <c r="DF800" s="3"/>
      <c r="DG800" s="34"/>
      <c r="DL800" s="5"/>
      <c r="DM800" s="5"/>
      <c r="DN800" s="3"/>
      <c r="DO800" s="34"/>
      <c r="DT800" s="5"/>
      <c r="DU800" s="5"/>
      <c r="DV800" s="3"/>
      <c r="DW800" s="34"/>
      <c r="EB800" s="5"/>
      <c r="EC800" s="5"/>
      <c r="ED800" s="3"/>
      <c r="EE800" s="34"/>
      <c r="EJ800" s="5"/>
      <c r="EK800" s="5"/>
      <c r="EL800" s="3"/>
      <c r="EM800" s="34"/>
      <c r="ER800" s="5"/>
      <c r="ES800" s="5"/>
      <c r="ET800" s="3"/>
      <c r="EU800" s="34"/>
      <c r="EZ800" s="5"/>
      <c r="FA800" s="5"/>
      <c r="FB800" s="3"/>
      <c r="FC800" s="34"/>
      <c r="FH800" s="5"/>
      <c r="FJ800" s="3"/>
      <c r="FK800" s="34"/>
      <c r="FP800" s="5"/>
      <c r="FQ800" s="5"/>
      <c r="FR800" s="3"/>
      <c r="FS800" s="34"/>
      <c r="FX800" s="5"/>
      <c r="FY800" s="5"/>
      <c r="FZ800" s="3"/>
      <c r="GA800" s="34"/>
      <c r="GF800" s="5"/>
      <c r="GG800" s="5"/>
      <c r="GH800" s="3"/>
      <c r="GI800" s="34"/>
      <c r="GN800" s="5"/>
      <c r="GO800" s="5"/>
      <c r="GP800" s="3"/>
      <c r="GQ800" s="34"/>
      <c r="GV800" s="5"/>
      <c r="GW800" s="5"/>
      <c r="GX800" s="3"/>
      <c r="GY800" s="34"/>
      <c r="HD800" s="5"/>
      <c r="HE800" s="5"/>
      <c r="HF800" s="3"/>
      <c r="HG800" s="34"/>
      <c r="HL800" s="5"/>
      <c r="HM800" s="5"/>
      <c r="HN800" s="3"/>
      <c r="HO800" s="34"/>
      <c r="HT800" s="5"/>
      <c r="HU800" s="5"/>
      <c r="HV800" s="3"/>
      <c r="HW800" s="34"/>
      <c r="IB800" s="5"/>
      <c r="IC800" s="5"/>
      <c r="ID800" s="3"/>
      <c r="IE800" s="34"/>
      <c r="IJ800" s="5"/>
    </row>
    <row r="801" spans="6:244" s="1" customFormat="1" ht="13.5">
      <c r="F801" s="3"/>
      <c r="G801" s="34"/>
      <c r="L801" s="5"/>
      <c r="M801" s="5"/>
      <c r="N801" s="3"/>
      <c r="O801" s="34"/>
      <c r="T801" s="5"/>
      <c r="U801" s="5"/>
      <c r="V801" s="3"/>
      <c r="W801" s="34"/>
      <c r="AB801" s="5"/>
      <c r="AC801" s="5"/>
      <c r="AD801" s="3"/>
      <c r="AE801" s="34"/>
      <c r="AJ801" s="5"/>
      <c r="AK801" s="5"/>
      <c r="AL801" s="3"/>
      <c r="AM801" s="34"/>
      <c r="AR801" s="5"/>
      <c r="AS801" s="5"/>
      <c r="AT801" s="3"/>
      <c r="AU801" s="34"/>
      <c r="AZ801" s="5"/>
      <c r="BA801" s="5"/>
      <c r="BB801" s="3"/>
      <c r="BC801" s="34"/>
      <c r="BH801" s="5"/>
      <c r="BI801" s="5"/>
      <c r="BJ801" s="3"/>
      <c r="BK801" s="34"/>
      <c r="BP801" s="5"/>
      <c r="BQ801" s="5"/>
      <c r="BR801" s="3"/>
      <c r="BS801" s="34"/>
      <c r="BX801" s="5"/>
      <c r="BY801" s="5"/>
      <c r="BZ801" s="3"/>
      <c r="CA801" s="34"/>
      <c r="CF801" s="5"/>
      <c r="CH801" s="3"/>
      <c r="CI801" s="34"/>
      <c r="CN801" s="5"/>
      <c r="CO801" s="5"/>
      <c r="CP801" s="3"/>
      <c r="CQ801" s="34"/>
      <c r="CV801" s="5"/>
      <c r="CW801" s="5"/>
      <c r="CX801" s="3"/>
      <c r="CY801" s="34"/>
      <c r="DD801" s="5"/>
      <c r="DE801" s="5"/>
      <c r="DF801" s="3"/>
      <c r="DG801" s="34"/>
      <c r="DL801" s="5"/>
      <c r="DM801" s="5"/>
      <c r="DN801" s="3"/>
      <c r="DO801" s="34"/>
      <c r="DT801" s="5"/>
      <c r="DU801" s="5"/>
      <c r="DV801" s="3"/>
      <c r="DW801" s="34"/>
      <c r="EB801" s="5"/>
      <c r="EC801" s="5"/>
      <c r="ED801" s="3"/>
      <c r="EE801" s="34"/>
      <c r="EJ801" s="5"/>
      <c r="EK801" s="5"/>
      <c r="EL801" s="3"/>
      <c r="EM801" s="34"/>
      <c r="ER801" s="5"/>
      <c r="ES801" s="5"/>
      <c r="ET801" s="3"/>
      <c r="EU801" s="34"/>
      <c r="EZ801" s="5"/>
      <c r="FA801" s="5"/>
      <c r="FB801" s="3"/>
      <c r="FC801" s="34"/>
      <c r="FH801" s="5"/>
      <c r="FJ801" s="3"/>
      <c r="FK801" s="34"/>
      <c r="FP801" s="5"/>
      <c r="FQ801" s="5"/>
      <c r="FR801" s="3"/>
      <c r="FS801" s="34"/>
      <c r="FX801" s="5"/>
      <c r="FY801" s="5"/>
      <c r="FZ801" s="3"/>
      <c r="GA801" s="34"/>
      <c r="GF801" s="5"/>
      <c r="GG801" s="5"/>
      <c r="GH801" s="3"/>
      <c r="GI801" s="34"/>
      <c r="GN801" s="5"/>
      <c r="GO801" s="5"/>
      <c r="GP801" s="3"/>
      <c r="GQ801" s="34"/>
      <c r="GV801" s="5"/>
      <c r="GW801" s="5"/>
      <c r="GX801" s="3"/>
      <c r="GY801" s="34"/>
      <c r="HD801" s="5"/>
      <c r="HE801" s="5"/>
      <c r="HF801" s="3"/>
      <c r="HG801" s="34"/>
      <c r="HL801" s="5"/>
      <c r="HM801" s="5"/>
      <c r="HN801" s="3"/>
      <c r="HO801" s="34"/>
      <c r="HT801" s="5"/>
      <c r="HU801" s="5"/>
      <c r="HV801" s="3"/>
      <c r="HW801" s="34"/>
      <c r="IB801" s="5"/>
      <c r="IC801" s="5"/>
      <c r="ID801" s="3"/>
      <c r="IE801" s="34"/>
      <c r="IJ801" s="5"/>
    </row>
    <row r="802" spans="6:244" s="1" customFormat="1" ht="13.5">
      <c r="F802" s="3"/>
      <c r="G802" s="34"/>
      <c r="L802" s="5"/>
      <c r="M802" s="5"/>
      <c r="N802" s="3"/>
      <c r="O802" s="34"/>
      <c r="T802" s="5"/>
      <c r="U802" s="5"/>
      <c r="V802" s="3"/>
      <c r="W802" s="34"/>
      <c r="AB802" s="5"/>
      <c r="AC802" s="5"/>
      <c r="AD802" s="3"/>
      <c r="AE802" s="34"/>
      <c r="AJ802" s="5"/>
      <c r="AK802" s="5"/>
      <c r="AL802" s="3"/>
      <c r="AM802" s="34"/>
      <c r="AR802" s="5"/>
      <c r="AS802" s="5"/>
      <c r="AT802" s="3"/>
      <c r="AU802" s="34"/>
      <c r="AZ802" s="5"/>
      <c r="BA802" s="5"/>
      <c r="BB802" s="3"/>
      <c r="BC802" s="34"/>
      <c r="BH802" s="5"/>
      <c r="BI802" s="5"/>
      <c r="BJ802" s="3"/>
      <c r="BK802" s="34"/>
      <c r="BP802" s="5"/>
      <c r="BQ802" s="5"/>
      <c r="BR802" s="3"/>
      <c r="BS802" s="34"/>
      <c r="BX802" s="5"/>
      <c r="BY802" s="5"/>
      <c r="BZ802" s="3"/>
      <c r="CA802" s="34"/>
      <c r="CF802" s="5"/>
      <c r="CH802" s="3"/>
      <c r="CI802" s="34"/>
      <c r="CN802" s="5"/>
      <c r="CO802" s="5"/>
      <c r="CP802" s="3"/>
      <c r="CQ802" s="34"/>
      <c r="CV802" s="5"/>
      <c r="CW802" s="5"/>
      <c r="CX802" s="3"/>
      <c r="CY802" s="34"/>
      <c r="DD802" s="5"/>
      <c r="DE802" s="5"/>
      <c r="DF802" s="3"/>
      <c r="DG802" s="34"/>
      <c r="DL802" s="5"/>
      <c r="DM802" s="5"/>
      <c r="DN802" s="3"/>
      <c r="DO802" s="34"/>
      <c r="DT802" s="5"/>
      <c r="DU802" s="5"/>
      <c r="DV802" s="3"/>
      <c r="DW802" s="34"/>
      <c r="EB802" s="5"/>
      <c r="EC802" s="5"/>
      <c r="ED802" s="3"/>
      <c r="EE802" s="34"/>
      <c r="EJ802" s="5"/>
      <c r="EK802" s="5"/>
      <c r="EL802" s="3"/>
      <c r="EM802" s="34"/>
      <c r="ER802" s="5"/>
      <c r="ES802" s="5"/>
      <c r="ET802" s="3"/>
      <c r="EU802" s="34"/>
      <c r="EZ802" s="5"/>
      <c r="FA802" s="5"/>
      <c r="FB802" s="3"/>
      <c r="FC802" s="34"/>
      <c r="FH802" s="5"/>
      <c r="FJ802" s="3"/>
      <c r="FK802" s="34"/>
      <c r="FP802" s="5"/>
      <c r="FQ802" s="5"/>
      <c r="FR802" s="3"/>
      <c r="FS802" s="34"/>
      <c r="FX802" s="5"/>
      <c r="FY802" s="5"/>
      <c r="FZ802" s="3"/>
      <c r="GA802" s="34"/>
      <c r="GF802" s="5"/>
      <c r="GG802" s="5"/>
      <c r="GH802" s="3"/>
      <c r="GI802" s="34"/>
      <c r="GN802" s="5"/>
      <c r="GO802" s="5"/>
      <c r="GP802" s="3"/>
      <c r="GQ802" s="34"/>
      <c r="GV802" s="5"/>
      <c r="GW802" s="5"/>
      <c r="GX802" s="3"/>
      <c r="GY802" s="34"/>
      <c r="HD802" s="5"/>
      <c r="HE802" s="5"/>
      <c r="HF802" s="3"/>
      <c r="HG802" s="34"/>
      <c r="HL802" s="5"/>
      <c r="HM802" s="5"/>
      <c r="HN802" s="3"/>
      <c r="HO802" s="34"/>
      <c r="HT802" s="5"/>
      <c r="HU802" s="5"/>
      <c r="HV802" s="3"/>
      <c r="HW802" s="34"/>
      <c r="IB802" s="5"/>
      <c r="IC802" s="5"/>
      <c r="ID802" s="3"/>
      <c r="IE802" s="34"/>
      <c r="IJ802" s="5"/>
    </row>
    <row r="803" spans="6:244" s="1" customFormat="1" ht="13.5">
      <c r="F803" s="3"/>
      <c r="G803" s="34"/>
      <c r="L803" s="5"/>
      <c r="M803" s="5"/>
      <c r="N803" s="3"/>
      <c r="O803" s="34"/>
      <c r="T803" s="5"/>
      <c r="U803" s="5"/>
      <c r="V803" s="3"/>
      <c r="W803" s="34"/>
      <c r="AB803" s="5"/>
      <c r="AC803" s="5"/>
      <c r="AD803" s="3"/>
      <c r="AE803" s="34"/>
      <c r="AJ803" s="5"/>
      <c r="AK803" s="5"/>
      <c r="AL803" s="3"/>
      <c r="AM803" s="34"/>
      <c r="AR803" s="5"/>
      <c r="AS803" s="5"/>
      <c r="AT803" s="3"/>
      <c r="AU803" s="34"/>
      <c r="AZ803" s="5"/>
      <c r="BA803" s="5"/>
      <c r="BB803" s="3"/>
      <c r="BC803" s="34"/>
      <c r="BH803" s="5"/>
      <c r="BI803" s="5"/>
      <c r="BJ803" s="3"/>
      <c r="BK803" s="34"/>
      <c r="BP803" s="5"/>
      <c r="BQ803" s="5"/>
      <c r="BR803" s="3"/>
      <c r="BS803" s="34"/>
      <c r="BX803" s="5"/>
      <c r="BY803" s="5"/>
      <c r="BZ803" s="3"/>
      <c r="CA803" s="34"/>
      <c r="CF803" s="5"/>
      <c r="CH803" s="3"/>
      <c r="CI803" s="34"/>
      <c r="CN803" s="5"/>
      <c r="CO803" s="5"/>
      <c r="CP803" s="3"/>
      <c r="CQ803" s="34"/>
      <c r="CV803" s="5"/>
      <c r="CW803" s="5"/>
      <c r="CX803" s="3"/>
      <c r="CY803" s="34"/>
      <c r="DD803" s="5"/>
      <c r="DE803" s="5"/>
      <c r="DF803" s="3"/>
      <c r="DG803" s="34"/>
      <c r="DL803" s="5"/>
      <c r="DM803" s="5"/>
      <c r="DN803" s="3"/>
      <c r="DO803" s="34"/>
      <c r="DT803" s="5"/>
      <c r="DU803" s="5"/>
      <c r="DV803" s="3"/>
      <c r="DW803" s="34"/>
      <c r="EB803" s="5"/>
      <c r="EC803" s="5"/>
      <c r="ED803" s="3"/>
      <c r="EE803" s="34"/>
      <c r="EJ803" s="5"/>
      <c r="EK803" s="5"/>
      <c r="EL803" s="3"/>
      <c r="EM803" s="34"/>
      <c r="ER803" s="5"/>
      <c r="ES803" s="5"/>
      <c r="ET803" s="3"/>
      <c r="EU803" s="34"/>
      <c r="EZ803" s="5"/>
      <c r="FA803" s="5"/>
      <c r="FB803" s="3"/>
      <c r="FC803" s="34"/>
      <c r="FH803" s="5"/>
      <c r="FJ803" s="3"/>
      <c r="FK803" s="34"/>
      <c r="FP803" s="5"/>
      <c r="FQ803" s="5"/>
      <c r="FR803" s="3"/>
      <c r="FS803" s="34"/>
      <c r="FX803" s="5"/>
      <c r="FY803" s="5"/>
      <c r="FZ803" s="3"/>
      <c r="GA803" s="34"/>
      <c r="GF803" s="5"/>
      <c r="GG803" s="5"/>
      <c r="GH803" s="3"/>
      <c r="GI803" s="34"/>
      <c r="GN803" s="5"/>
      <c r="GO803" s="5"/>
      <c r="GP803" s="3"/>
      <c r="GQ803" s="34"/>
      <c r="GV803" s="5"/>
      <c r="GW803" s="5"/>
      <c r="GX803" s="3"/>
      <c r="GY803" s="34"/>
      <c r="HD803" s="5"/>
      <c r="HE803" s="5"/>
      <c r="HF803" s="3"/>
      <c r="HG803" s="34"/>
      <c r="HL803" s="5"/>
      <c r="HM803" s="5"/>
      <c r="HN803" s="3"/>
      <c r="HO803" s="34"/>
      <c r="HT803" s="5"/>
      <c r="HU803" s="5"/>
      <c r="HV803" s="3"/>
      <c r="HW803" s="34"/>
      <c r="IB803" s="5"/>
      <c r="IC803" s="5"/>
      <c r="ID803" s="3"/>
      <c r="IE803" s="34"/>
      <c r="IJ803" s="5"/>
    </row>
    <row r="804" spans="6:244" s="1" customFormat="1" ht="13.5">
      <c r="F804" s="3"/>
      <c r="G804" s="34"/>
      <c r="L804" s="5"/>
      <c r="M804" s="5"/>
      <c r="N804" s="3"/>
      <c r="O804" s="34"/>
      <c r="T804" s="5"/>
      <c r="U804" s="5"/>
      <c r="V804" s="3"/>
      <c r="W804" s="34"/>
      <c r="AB804" s="5"/>
      <c r="AC804" s="5"/>
      <c r="AD804" s="3"/>
      <c r="AE804" s="34"/>
      <c r="AJ804" s="5"/>
      <c r="AK804" s="5"/>
      <c r="AL804" s="3"/>
      <c r="AM804" s="34"/>
      <c r="AR804" s="5"/>
      <c r="AS804" s="5"/>
      <c r="AT804" s="3"/>
      <c r="AU804" s="34"/>
      <c r="AZ804" s="5"/>
      <c r="BA804" s="5"/>
      <c r="BB804" s="3"/>
      <c r="BC804" s="34"/>
      <c r="BH804" s="5"/>
      <c r="BI804" s="5"/>
      <c r="BJ804" s="3"/>
      <c r="BK804" s="34"/>
      <c r="BP804" s="5"/>
      <c r="BQ804" s="5"/>
      <c r="BR804" s="3"/>
      <c r="BS804" s="34"/>
      <c r="BX804" s="5"/>
      <c r="BY804" s="5"/>
      <c r="BZ804" s="3"/>
      <c r="CA804" s="34"/>
      <c r="CF804" s="5"/>
      <c r="CH804" s="3"/>
      <c r="CI804" s="34"/>
      <c r="CN804" s="5"/>
      <c r="CO804" s="5"/>
      <c r="CP804" s="3"/>
      <c r="CQ804" s="34"/>
      <c r="CV804" s="5"/>
      <c r="CW804" s="5"/>
      <c r="CX804" s="3"/>
      <c r="CY804" s="34"/>
      <c r="DD804" s="5"/>
      <c r="DE804" s="5"/>
      <c r="DF804" s="3"/>
      <c r="DG804" s="34"/>
      <c r="DL804" s="5"/>
      <c r="DM804" s="5"/>
      <c r="DN804" s="3"/>
      <c r="DO804" s="34"/>
      <c r="DT804" s="5"/>
      <c r="DU804" s="5"/>
      <c r="DV804" s="3"/>
      <c r="DW804" s="34"/>
      <c r="EB804" s="5"/>
      <c r="EC804" s="5"/>
      <c r="ED804" s="3"/>
      <c r="EE804" s="34"/>
      <c r="EJ804" s="5"/>
      <c r="EK804" s="5"/>
      <c r="EL804" s="3"/>
      <c r="EM804" s="34"/>
      <c r="ER804" s="5"/>
      <c r="ES804" s="5"/>
      <c r="ET804" s="3"/>
      <c r="EU804" s="34"/>
      <c r="EZ804" s="5"/>
      <c r="FA804" s="5"/>
      <c r="FB804" s="3"/>
      <c r="FC804" s="34"/>
      <c r="FH804" s="5"/>
      <c r="FJ804" s="3"/>
      <c r="FK804" s="34"/>
      <c r="FP804" s="5"/>
      <c r="FQ804" s="5"/>
      <c r="FR804" s="3"/>
      <c r="FS804" s="34"/>
      <c r="FX804" s="5"/>
      <c r="FY804" s="5"/>
      <c r="FZ804" s="3"/>
      <c r="GA804" s="34"/>
      <c r="GF804" s="5"/>
      <c r="GG804" s="5"/>
      <c r="GH804" s="3"/>
      <c r="GI804" s="34"/>
      <c r="GN804" s="5"/>
      <c r="GO804" s="5"/>
      <c r="GP804" s="3"/>
      <c r="GQ804" s="34"/>
      <c r="GV804" s="5"/>
      <c r="GW804" s="5"/>
      <c r="GX804" s="3"/>
      <c r="GY804" s="34"/>
      <c r="HD804" s="5"/>
      <c r="HE804" s="5"/>
      <c r="HF804" s="3"/>
      <c r="HG804" s="34"/>
      <c r="HL804" s="5"/>
      <c r="HM804" s="5"/>
      <c r="HN804" s="3"/>
      <c r="HO804" s="34"/>
      <c r="HT804" s="5"/>
      <c r="HU804" s="5"/>
      <c r="HV804" s="3"/>
      <c r="HW804" s="34"/>
      <c r="IB804" s="5"/>
      <c r="IC804" s="5"/>
      <c r="ID804" s="3"/>
      <c r="IE804" s="34"/>
      <c r="IJ804" s="5"/>
    </row>
    <row r="805" spans="6:244" s="1" customFormat="1" ht="13.5">
      <c r="F805" s="3"/>
      <c r="G805" s="34"/>
      <c r="L805" s="5"/>
      <c r="M805" s="5"/>
      <c r="N805" s="3"/>
      <c r="O805" s="34"/>
      <c r="T805" s="5"/>
      <c r="U805" s="5"/>
      <c r="V805" s="3"/>
      <c r="W805" s="34"/>
      <c r="AB805" s="5"/>
      <c r="AC805" s="5"/>
      <c r="AD805" s="3"/>
      <c r="AE805" s="34"/>
      <c r="AJ805" s="5"/>
      <c r="AK805" s="5"/>
      <c r="AL805" s="3"/>
      <c r="AM805" s="34"/>
      <c r="AR805" s="5"/>
      <c r="AS805" s="5"/>
      <c r="AT805" s="3"/>
      <c r="AU805" s="34"/>
      <c r="AZ805" s="5"/>
      <c r="BA805" s="5"/>
      <c r="BB805" s="3"/>
      <c r="BC805" s="34"/>
      <c r="BH805" s="5"/>
      <c r="BI805" s="5"/>
      <c r="BJ805" s="3"/>
      <c r="BK805" s="34"/>
      <c r="BP805" s="5"/>
      <c r="BQ805" s="5"/>
      <c r="BR805" s="3"/>
      <c r="BS805" s="34"/>
      <c r="BX805" s="5"/>
      <c r="BY805" s="5"/>
      <c r="BZ805" s="3"/>
      <c r="CA805" s="34"/>
      <c r="CF805" s="5"/>
      <c r="CH805" s="3"/>
      <c r="CI805" s="34"/>
      <c r="CN805" s="5"/>
      <c r="CO805" s="5"/>
      <c r="CP805" s="3"/>
      <c r="CQ805" s="34"/>
      <c r="CV805" s="5"/>
      <c r="CW805" s="5"/>
      <c r="CX805" s="3"/>
      <c r="CY805" s="34"/>
      <c r="DD805" s="5"/>
      <c r="DE805" s="5"/>
      <c r="DF805" s="3"/>
      <c r="DG805" s="34"/>
      <c r="DL805" s="5"/>
      <c r="DM805" s="5"/>
      <c r="DN805" s="3"/>
      <c r="DO805" s="34"/>
      <c r="DT805" s="5"/>
      <c r="DU805" s="5"/>
      <c r="DV805" s="3"/>
      <c r="DW805" s="34"/>
      <c r="EB805" s="5"/>
      <c r="EC805" s="5"/>
      <c r="ED805" s="3"/>
      <c r="EE805" s="34"/>
      <c r="EJ805" s="5"/>
      <c r="EK805" s="5"/>
      <c r="EL805" s="3"/>
      <c r="EM805" s="34"/>
      <c r="ER805" s="5"/>
      <c r="ES805" s="5"/>
      <c r="ET805" s="3"/>
      <c r="EU805" s="34"/>
      <c r="EZ805" s="5"/>
      <c r="FA805" s="5"/>
      <c r="FB805" s="3"/>
      <c r="FC805" s="34"/>
      <c r="FH805" s="5"/>
      <c r="FJ805" s="3"/>
      <c r="FK805" s="34"/>
      <c r="FP805" s="5"/>
      <c r="FQ805" s="5"/>
      <c r="FR805" s="3"/>
      <c r="FS805" s="34"/>
      <c r="FX805" s="5"/>
      <c r="FY805" s="5"/>
      <c r="FZ805" s="3"/>
      <c r="GA805" s="34"/>
      <c r="GF805" s="5"/>
      <c r="GG805" s="5"/>
      <c r="GH805" s="3"/>
      <c r="GI805" s="34"/>
      <c r="GN805" s="5"/>
      <c r="GO805" s="5"/>
      <c r="GP805" s="3"/>
      <c r="GQ805" s="34"/>
      <c r="GV805" s="5"/>
      <c r="GW805" s="5"/>
      <c r="GX805" s="3"/>
      <c r="GY805" s="34"/>
      <c r="HD805" s="5"/>
      <c r="HE805" s="5"/>
      <c r="HF805" s="3"/>
      <c r="HG805" s="34"/>
      <c r="HL805" s="5"/>
      <c r="HM805" s="5"/>
      <c r="HN805" s="3"/>
      <c r="HO805" s="34"/>
      <c r="HT805" s="5"/>
      <c r="HU805" s="5"/>
      <c r="HV805" s="3"/>
      <c r="HW805" s="34"/>
      <c r="IB805" s="5"/>
      <c r="IC805" s="5"/>
      <c r="ID805" s="3"/>
      <c r="IE805" s="34"/>
      <c r="IJ805" s="5"/>
    </row>
    <row r="806" spans="6:244" s="1" customFormat="1" ht="13.5">
      <c r="F806" s="3"/>
      <c r="G806" s="34"/>
      <c r="L806" s="5"/>
      <c r="M806" s="5"/>
      <c r="N806" s="3"/>
      <c r="O806" s="34"/>
      <c r="T806" s="5"/>
      <c r="U806" s="5"/>
      <c r="V806" s="3"/>
      <c r="W806" s="34"/>
      <c r="AB806" s="5"/>
      <c r="AC806" s="5"/>
      <c r="AD806" s="3"/>
      <c r="AE806" s="34"/>
      <c r="AJ806" s="5"/>
      <c r="AK806" s="5"/>
      <c r="AL806" s="3"/>
      <c r="AM806" s="34"/>
      <c r="AR806" s="5"/>
      <c r="AS806" s="5"/>
      <c r="AT806" s="3"/>
      <c r="AU806" s="34"/>
      <c r="AZ806" s="5"/>
      <c r="BA806" s="5"/>
      <c r="BB806" s="3"/>
      <c r="BC806" s="34"/>
      <c r="BH806" s="5"/>
      <c r="BI806" s="5"/>
      <c r="BJ806" s="3"/>
      <c r="BK806" s="34"/>
      <c r="BP806" s="5"/>
      <c r="BQ806" s="5"/>
      <c r="BR806" s="3"/>
      <c r="BS806" s="34"/>
      <c r="BX806" s="5"/>
      <c r="BY806" s="5"/>
      <c r="BZ806" s="3"/>
      <c r="CA806" s="34"/>
      <c r="CF806" s="5"/>
      <c r="CH806" s="3"/>
      <c r="CI806" s="34"/>
      <c r="CN806" s="5"/>
      <c r="CO806" s="5"/>
      <c r="CP806" s="3"/>
      <c r="CQ806" s="34"/>
      <c r="CV806" s="5"/>
      <c r="CW806" s="5"/>
      <c r="CX806" s="3"/>
      <c r="CY806" s="34"/>
      <c r="DD806" s="5"/>
      <c r="DE806" s="5"/>
      <c r="DF806" s="3"/>
      <c r="DG806" s="34"/>
      <c r="DL806" s="5"/>
      <c r="DM806" s="5"/>
      <c r="DN806" s="3"/>
      <c r="DO806" s="34"/>
      <c r="DT806" s="5"/>
      <c r="DU806" s="5"/>
      <c r="DV806" s="3"/>
      <c r="DW806" s="34"/>
      <c r="EB806" s="5"/>
      <c r="EC806" s="5"/>
      <c r="ED806" s="3"/>
      <c r="EE806" s="34"/>
      <c r="EJ806" s="5"/>
      <c r="EK806" s="5"/>
      <c r="EL806" s="3"/>
      <c r="EM806" s="34"/>
      <c r="ER806" s="5"/>
      <c r="ES806" s="5"/>
      <c r="ET806" s="3"/>
      <c r="EU806" s="34"/>
      <c r="EZ806" s="5"/>
      <c r="FA806" s="5"/>
      <c r="FB806" s="3"/>
      <c r="FC806" s="34"/>
      <c r="FH806" s="5"/>
      <c r="FJ806" s="3"/>
      <c r="FK806" s="34"/>
      <c r="FP806" s="5"/>
      <c r="FQ806" s="5"/>
      <c r="FR806" s="3"/>
      <c r="FS806" s="34"/>
      <c r="FX806" s="5"/>
      <c r="FY806" s="5"/>
      <c r="FZ806" s="3"/>
      <c r="GA806" s="34"/>
      <c r="GF806" s="5"/>
      <c r="GG806" s="5"/>
      <c r="GH806" s="3"/>
      <c r="GI806" s="34"/>
      <c r="GN806" s="5"/>
      <c r="GO806" s="5"/>
      <c r="GP806" s="3"/>
      <c r="GQ806" s="34"/>
      <c r="GV806" s="5"/>
      <c r="GW806" s="5"/>
      <c r="GX806" s="3"/>
      <c r="GY806" s="34"/>
      <c r="HD806" s="5"/>
      <c r="HE806" s="5"/>
      <c r="HF806" s="3"/>
      <c r="HG806" s="34"/>
      <c r="HL806" s="5"/>
      <c r="HM806" s="5"/>
      <c r="HN806" s="3"/>
      <c r="HO806" s="34"/>
      <c r="HT806" s="5"/>
      <c r="HU806" s="5"/>
      <c r="HV806" s="3"/>
      <c r="HW806" s="34"/>
      <c r="IB806" s="5"/>
      <c r="IC806" s="5"/>
      <c r="ID806" s="3"/>
      <c r="IE806" s="34"/>
      <c r="IJ806" s="5"/>
    </row>
    <row r="807" spans="6:244" s="1" customFormat="1" ht="13.5">
      <c r="F807" s="3"/>
      <c r="G807" s="34"/>
      <c r="L807" s="5"/>
      <c r="M807" s="5"/>
      <c r="N807" s="3"/>
      <c r="O807" s="34"/>
      <c r="T807" s="5"/>
      <c r="U807" s="5"/>
      <c r="V807" s="3"/>
      <c r="W807" s="34"/>
      <c r="AB807" s="5"/>
      <c r="AC807" s="5"/>
      <c r="AD807" s="3"/>
      <c r="AE807" s="34"/>
      <c r="AJ807" s="5"/>
      <c r="AK807" s="5"/>
      <c r="AL807" s="3"/>
      <c r="AM807" s="34"/>
      <c r="AR807" s="5"/>
      <c r="AS807" s="5"/>
      <c r="AT807" s="3"/>
      <c r="AU807" s="34"/>
      <c r="AZ807" s="5"/>
      <c r="BA807" s="5"/>
      <c r="BB807" s="3"/>
      <c r="BC807" s="34"/>
      <c r="BH807" s="5"/>
      <c r="BI807" s="5"/>
      <c r="BJ807" s="3"/>
      <c r="BK807" s="34"/>
      <c r="BP807" s="5"/>
      <c r="BQ807" s="5"/>
      <c r="BR807" s="3"/>
      <c r="BS807" s="34"/>
      <c r="BX807" s="5"/>
      <c r="BY807" s="5"/>
      <c r="BZ807" s="3"/>
      <c r="CA807" s="34"/>
      <c r="CF807" s="5"/>
      <c r="CH807" s="3"/>
      <c r="CI807" s="34"/>
      <c r="CN807" s="5"/>
      <c r="CO807" s="5"/>
      <c r="CP807" s="3"/>
      <c r="CQ807" s="34"/>
      <c r="CV807" s="5"/>
      <c r="CW807" s="5"/>
      <c r="CX807" s="3"/>
      <c r="CY807" s="34"/>
      <c r="DD807" s="5"/>
      <c r="DE807" s="5"/>
      <c r="DF807" s="3"/>
      <c r="DG807" s="34"/>
      <c r="DL807" s="5"/>
      <c r="DM807" s="5"/>
      <c r="DN807" s="3"/>
      <c r="DO807" s="34"/>
      <c r="DT807" s="5"/>
      <c r="DU807" s="5"/>
      <c r="DV807" s="3"/>
      <c r="DW807" s="34"/>
      <c r="EB807" s="5"/>
      <c r="EC807" s="5"/>
      <c r="ED807" s="3"/>
      <c r="EE807" s="34"/>
      <c r="EJ807" s="5"/>
      <c r="EK807" s="5"/>
      <c r="EL807" s="3"/>
      <c r="EM807" s="34"/>
      <c r="ER807" s="5"/>
      <c r="ES807" s="5"/>
      <c r="ET807" s="3"/>
      <c r="EU807" s="34"/>
      <c r="EZ807" s="5"/>
      <c r="FA807" s="5"/>
      <c r="FB807" s="3"/>
      <c r="FC807" s="34"/>
      <c r="FH807" s="5"/>
      <c r="FJ807" s="3"/>
      <c r="FK807" s="34"/>
      <c r="FP807" s="5"/>
      <c r="FQ807" s="5"/>
      <c r="FR807" s="3"/>
      <c r="FS807" s="34"/>
      <c r="FX807" s="5"/>
      <c r="FY807" s="5"/>
      <c r="FZ807" s="3"/>
      <c r="GA807" s="34"/>
      <c r="GF807" s="5"/>
      <c r="GG807" s="5"/>
      <c r="GH807" s="3"/>
      <c r="GI807" s="34"/>
      <c r="GN807" s="5"/>
      <c r="GO807" s="5"/>
      <c r="GP807" s="3"/>
      <c r="GQ807" s="34"/>
      <c r="GV807" s="5"/>
      <c r="GW807" s="5"/>
      <c r="GX807" s="3"/>
      <c r="GY807" s="34"/>
      <c r="HD807" s="5"/>
      <c r="HE807" s="5"/>
      <c r="HF807" s="3"/>
      <c r="HG807" s="34"/>
      <c r="HL807" s="5"/>
      <c r="HM807" s="5"/>
      <c r="HN807" s="3"/>
      <c r="HO807" s="34"/>
      <c r="HT807" s="5"/>
      <c r="HU807" s="5"/>
      <c r="HV807" s="3"/>
      <c r="HW807" s="34"/>
      <c r="IB807" s="5"/>
      <c r="IC807" s="5"/>
      <c r="ID807" s="3"/>
      <c r="IE807" s="34"/>
      <c r="IJ807" s="5"/>
    </row>
    <row r="808" spans="6:244" s="1" customFormat="1" ht="13.5">
      <c r="F808" s="3"/>
      <c r="G808" s="34"/>
      <c r="L808" s="5"/>
      <c r="M808" s="5"/>
      <c r="N808" s="3"/>
      <c r="O808" s="34"/>
      <c r="T808" s="5"/>
      <c r="U808" s="5"/>
      <c r="V808" s="3"/>
      <c r="W808" s="34"/>
      <c r="AB808" s="5"/>
      <c r="AC808" s="5"/>
      <c r="AD808" s="3"/>
      <c r="AE808" s="34"/>
      <c r="AJ808" s="5"/>
      <c r="AK808" s="5"/>
      <c r="AL808" s="3"/>
      <c r="AM808" s="34"/>
      <c r="AR808" s="5"/>
      <c r="AS808" s="5"/>
      <c r="AT808" s="3"/>
      <c r="AU808" s="34"/>
      <c r="AZ808" s="5"/>
      <c r="BA808" s="5"/>
      <c r="BB808" s="3"/>
      <c r="BC808" s="34"/>
      <c r="BH808" s="5"/>
      <c r="BI808" s="5"/>
      <c r="BJ808" s="3"/>
      <c r="BK808" s="34"/>
      <c r="BP808" s="5"/>
      <c r="BQ808" s="5"/>
      <c r="BR808" s="3"/>
      <c r="BS808" s="34"/>
      <c r="BX808" s="5"/>
      <c r="BY808" s="5"/>
      <c r="BZ808" s="3"/>
      <c r="CA808" s="34"/>
      <c r="CF808" s="5"/>
      <c r="CH808" s="3"/>
      <c r="CI808" s="34"/>
      <c r="CN808" s="5"/>
      <c r="CO808" s="5"/>
      <c r="CP808" s="3"/>
      <c r="CQ808" s="34"/>
      <c r="CV808" s="5"/>
      <c r="CW808" s="5"/>
      <c r="CX808" s="3"/>
      <c r="CY808" s="34"/>
      <c r="DD808" s="5"/>
      <c r="DE808" s="5"/>
      <c r="DF808" s="3"/>
      <c r="DG808" s="34"/>
      <c r="DL808" s="5"/>
      <c r="DM808" s="5"/>
      <c r="DN808" s="3"/>
      <c r="DO808" s="34"/>
      <c r="DT808" s="5"/>
      <c r="DU808" s="5"/>
      <c r="DV808" s="3"/>
      <c r="DW808" s="34"/>
      <c r="EB808" s="5"/>
      <c r="EC808" s="5"/>
      <c r="ED808" s="3"/>
      <c r="EE808" s="34"/>
      <c r="EJ808" s="5"/>
      <c r="EK808" s="5"/>
      <c r="EL808" s="3"/>
      <c r="EM808" s="34"/>
      <c r="ER808" s="5"/>
      <c r="ES808" s="5"/>
      <c r="ET808" s="3"/>
      <c r="EU808" s="34"/>
      <c r="EZ808" s="5"/>
      <c r="FA808" s="5"/>
      <c r="FB808" s="3"/>
      <c r="FC808" s="34"/>
      <c r="FH808" s="5"/>
      <c r="FJ808" s="3"/>
      <c r="FK808" s="34"/>
      <c r="FP808" s="5"/>
      <c r="FQ808" s="5"/>
      <c r="FR808" s="3"/>
      <c r="FS808" s="34"/>
      <c r="FX808" s="5"/>
      <c r="FY808" s="5"/>
      <c r="FZ808" s="3"/>
      <c r="GA808" s="34"/>
      <c r="GF808" s="5"/>
      <c r="GG808" s="5"/>
      <c r="GH808" s="3"/>
      <c r="GI808" s="34"/>
      <c r="GN808" s="5"/>
      <c r="GO808" s="5"/>
      <c r="GP808" s="3"/>
      <c r="GQ808" s="34"/>
      <c r="GV808" s="5"/>
      <c r="GW808" s="5"/>
      <c r="GX808" s="3"/>
      <c r="GY808" s="34"/>
      <c r="HD808" s="5"/>
      <c r="HE808" s="5"/>
      <c r="HF808" s="3"/>
      <c r="HG808" s="34"/>
      <c r="HL808" s="5"/>
      <c r="HM808" s="5"/>
      <c r="HN808" s="3"/>
      <c r="HO808" s="34"/>
      <c r="HT808" s="5"/>
      <c r="HU808" s="5"/>
      <c r="HV808" s="3"/>
      <c r="HW808" s="34"/>
      <c r="IB808" s="5"/>
      <c r="IC808" s="5"/>
      <c r="ID808" s="3"/>
      <c r="IE808" s="34"/>
      <c r="IJ808" s="5"/>
    </row>
    <row r="809" spans="6:244" s="1" customFormat="1" ht="13.5">
      <c r="F809" s="3"/>
      <c r="G809" s="34"/>
      <c r="L809" s="5"/>
      <c r="M809" s="5"/>
      <c r="N809" s="3"/>
      <c r="O809" s="34"/>
      <c r="T809" s="5"/>
      <c r="U809" s="5"/>
      <c r="V809" s="3"/>
      <c r="W809" s="34"/>
      <c r="AB809" s="5"/>
      <c r="AC809" s="5"/>
      <c r="AD809" s="3"/>
      <c r="AE809" s="34"/>
      <c r="AJ809" s="5"/>
      <c r="AK809" s="5"/>
      <c r="AL809" s="3"/>
      <c r="AM809" s="34"/>
      <c r="AR809" s="5"/>
      <c r="AS809" s="5"/>
      <c r="AT809" s="3"/>
      <c r="AU809" s="34"/>
      <c r="AZ809" s="5"/>
      <c r="BA809" s="5"/>
      <c r="BB809" s="3"/>
      <c r="BC809" s="34"/>
      <c r="BH809" s="5"/>
      <c r="BI809" s="5"/>
      <c r="BJ809" s="3"/>
      <c r="BK809" s="34"/>
      <c r="BP809" s="5"/>
      <c r="BQ809" s="5"/>
      <c r="BR809" s="3"/>
      <c r="BS809" s="34"/>
      <c r="BX809" s="5"/>
      <c r="BY809" s="5"/>
      <c r="BZ809" s="3"/>
      <c r="CA809" s="34"/>
      <c r="CF809" s="5"/>
      <c r="CH809" s="3"/>
      <c r="CI809" s="34"/>
      <c r="CN809" s="5"/>
      <c r="CO809" s="5"/>
      <c r="CP809" s="3"/>
      <c r="CQ809" s="34"/>
      <c r="CV809" s="5"/>
      <c r="CW809" s="5"/>
      <c r="CX809" s="3"/>
      <c r="CY809" s="34"/>
      <c r="DD809" s="5"/>
      <c r="DE809" s="5"/>
      <c r="DF809" s="3"/>
      <c r="DG809" s="34"/>
      <c r="DL809" s="5"/>
      <c r="DM809" s="5"/>
      <c r="DN809" s="3"/>
      <c r="DO809" s="34"/>
      <c r="DT809" s="5"/>
      <c r="DU809" s="5"/>
      <c r="DV809" s="3"/>
      <c r="DW809" s="34"/>
      <c r="EB809" s="5"/>
      <c r="EC809" s="5"/>
      <c r="ED809" s="3"/>
      <c r="EE809" s="34"/>
      <c r="EJ809" s="5"/>
      <c r="EK809" s="5"/>
      <c r="EL809" s="3"/>
      <c r="EM809" s="34"/>
      <c r="ER809" s="5"/>
      <c r="ES809" s="5"/>
      <c r="ET809" s="3"/>
      <c r="EU809" s="34"/>
      <c r="EZ809" s="5"/>
      <c r="FA809" s="5"/>
      <c r="FB809" s="3"/>
      <c r="FC809" s="34"/>
      <c r="FH809" s="5"/>
      <c r="FJ809" s="3"/>
      <c r="FK809" s="34"/>
      <c r="FP809" s="5"/>
      <c r="FQ809" s="5"/>
      <c r="FR809" s="3"/>
      <c r="FS809" s="34"/>
      <c r="FX809" s="5"/>
      <c r="FY809" s="5"/>
      <c r="FZ809" s="3"/>
      <c r="GA809" s="34"/>
      <c r="GF809" s="5"/>
      <c r="GG809" s="5"/>
      <c r="GH809" s="3"/>
      <c r="GI809" s="34"/>
      <c r="GN809" s="5"/>
      <c r="GO809" s="5"/>
      <c r="GP809" s="3"/>
      <c r="GQ809" s="34"/>
      <c r="GV809" s="5"/>
      <c r="GW809" s="5"/>
      <c r="GX809" s="3"/>
      <c r="GY809" s="34"/>
      <c r="HD809" s="5"/>
      <c r="HE809" s="5"/>
      <c r="HF809" s="3"/>
      <c r="HG809" s="34"/>
      <c r="HL809" s="5"/>
      <c r="HM809" s="5"/>
      <c r="HN809" s="3"/>
      <c r="HO809" s="34"/>
      <c r="HT809" s="5"/>
      <c r="HU809" s="5"/>
      <c r="HV809" s="3"/>
      <c r="HW809" s="34"/>
      <c r="IB809" s="5"/>
      <c r="IC809" s="5"/>
      <c r="ID809" s="3"/>
      <c r="IE809" s="34"/>
      <c r="IJ809" s="5"/>
    </row>
    <row r="810" spans="6:244" s="1" customFormat="1" ht="13.5">
      <c r="F810" s="3"/>
      <c r="G810" s="34"/>
      <c r="L810" s="5"/>
      <c r="M810" s="5"/>
      <c r="N810" s="3"/>
      <c r="O810" s="34"/>
      <c r="T810" s="5"/>
      <c r="U810" s="5"/>
      <c r="V810" s="3"/>
      <c r="W810" s="34"/>
      <c r="AB810" s="5"/>
      <c r="AC810" s="5"/>
      <c r="AD810" s="3"/>
      <c r="AE810" s="34"/>
      <c r="AJ810" s="5"/>
      <c r="AK810" s="5"/>
      <c r="AL810" s="3"/>
      <c r="AM810" s="34"/>
      <c r="AR810" s="5"/>
      <c r="AS810" s="5"/>
      <c r="AT810" s="3"/>
      <c r="AU810" s="34"/>
      <c r="AZ810" s="5"/>
      <c r="BA810" s="5"/>
      <c r="BB810" s="3"/>
      <c r="BC810" s="34"/>
      <c r="BH810" s="5"/>
      <c r="BI810" s="5"/>
      <c r="BJ810" s="3"/>
      <c r="BK810" s="34"/>
      <c r="BP810" s="5"/>
      <c r="BQ810" s="5"/>
      <c r="BR810" s="3"/>
      <c r="BS810" s="34"/>
      <c r="BX810" s="5"/>
      <c r="BY810" s="5"/>
      <c r="BZ810" s="3"/>
      <c r="CA810" s="34"/>
      <c r="CF810" s="5"/>
      <c r="CH810" s="3"/>
      <c r="CI810" s="34"/>
      <c r="CN810" s="5"/>
      <c r="CO810" s="5"/>
      <c r="CP810" s="3"/>
      <c r="CQ810" s="34"/>
      <c r="CV810" s="5"/>
      <c r="CW810" s="5"/>
      <c r="CX810" s="3"/>
      <c r="CY810" s="34"/>
      <c r="DD810" s="5"/>
      <c r="DE810" s="5"/>
      <c r="DF810" s="3"/>
      <c r="DG810" s="34"/>
      <c r="DL810" s="5"/>
      <c r="DM810" s="5"/>
      <c r="DN810" s="3"/>
      <c r="DO810" s="34"/>
      <c r="DT810" s="5"/>
      <c r="DU810" s="5"/>
      <c r="DV810" s="3"/>
      <c r="DW810" s="34"/>
      <c r="EB810" s="5"/>
      <c r="EC810" s="5"/>
      <c r="ED810" s="3"/>
      <c r="EE810" s="34"/>
      <c r="EJ810" s="5"/>
      <c r="EK810" s="5"/>
      <c r="EL810" s="3"/>
      <c r="EM810" s="34"/>
      <c r="ER810" s="5"/>
      <c r="ES810" s="5"/>
      <c r="ET810" s="3"/>
      <c r="EU810" s="34"/>
      <c r="EZ810" s="5"/>
      <c r="FA810" s="5"/>
      <c r="FB810" s="3"/>
      <c r="FC810" s="34"/>
      <c r="FH810" s="5"/>
      <c r="FJ810" s="3"/>
      <c r="FK810" s="34"/>
      <c r="FP810" s="5"/>
      <c r="FQ810" s="5"/>
      <c r="FR810" s="3"/>
      <c r="FS810" s="34"/>
      <c r="FX810" s="5"/>
      <c r="FY810" s="5"/>
      <c r="FZ810" s="3"/>
      <c r="GA810" s="34"/>
      <c r="GF810" s="5"/>
      <c r="GG810" s="5"/>
      <c r="GH810" s="3"/>
      <c r="GI810" s="34"/>
      <c r="GN810" s="5"/>
      <c r="GO810" s="5"/>
      <c r="GP810" s="3"/>
      <c r="GQ810" s="34"/>
      <c r="GV810" s="5"/>
      <c r="GW810" s="5"/>
      <c r="GX810" s="3"/>
      <c r="GY810" s="34"/>
      <c r="HD810" s="5"/>
      <c r="HE810" s="5"/>
      <c r="HF810" s="3"/>
      <c r="HG810" s="34"/>
      <c r="HL810" s="5"/>
      <c r="HM810" s="5"/>
      <c r="HN810" s="3"/>
      <c r="HO810" s="34"/>
      <c r="HT810" s="5"/>
      <c r="HU810" s="5"/>
      <c r="HV810" s="3"/>
      <c r="HW810" s="34"/>
      <c r="IB810" s="5"/>
      <c r="IC810" s="5"/>
      <c r="ID810" s="3"/>
      <c r="IE810" s="34"/>
      <c r="IJ810" s="5"/>
    </row>
    <row r="811" spans="6:244" s="1" customFormat="1" ht="13.5">
      <c r="F811" s="3"/>
      <c r="G811" s="34"/>
      <c r="L811" s="5"/>
      <c r="M811" s="5"/>
      <c r="N811" s="3"/>
      <c r="O811" s="34"/>
      <c r="T811" s="5"/>
      <c r="U811" s="5"/>
      <c r="V811" s="3"/>
      <c r="W811" s="34"/>
      <c r="AB811" s="5"/>
      <c r="AC811" s="5"/>
      <c r="AD811" s="3"/>
      <c r="AE811" s="34"/>
      <c r="AJ811" s="5"/>
      <c r="AK811" s="5"/>
      <c r="AL811" s="3"/>
      <c r="AM811" s="34"/>
      <c r="AR811" s="5"/>
      <c r="AS811" s="5"/>
      <c r="AT811" s="3"/>
      <c r="AU811" s="34"/>
      <c r="AZ811" s="5"/>
      <c r="BA811" s="5"/>
      <c r="BB811" s="3"/>
      <c r="BC811" s="34"/>
      <c r="BH811" s="5"/>
      <c r="BI811" s="5"/>
      <c r="BJ811" s="3"/>
      <c r="BK811" s="34"/>
      <c r="BP811" s="5"/>
      <c r="BQ811" s="5"/>
      <c r="BR811" s="3"/>
      <c r="BS811" s="34"/>
      <c r="BX811" s="5"/>
      <c r="BY811" s="5"/>
      <c r="BZ811" s="3"/>
      <c r="CA811" s="34"/>
      <c r="CF811" s="5"/>
      <c r="CH811" s="3"/>
      <c r="CI811" s="34"/>
      <c r="CN811" s="5"/>
      <c r="CO811" s="5"/>
      <c r="CP811" s="3"/>
      <c r="CQ811" s="34"/>
      <c r="CV811" s="5"/>
      <c r="CW811" s="5"/>
      <c r="CX811" s="3"/>
      <c r="CY811" s="34"/>
      <c r="DD811" s="5"/>
      <c r="DE811" s="5"/>
      <c r="DF811" s="3"/>
      <c r="DG811" s="34"/>
      <c r="DL811" s="5"/>
      <c r="DM811" s="5"/>
      <c r="DN811" s="3"/>
      <c r="DO811" s="34"/>
      <c r="DT811" s="5"/>
      <c r="DU811" s="5"/>
      <c r="DV811" s="3"/>
      <c r="DW811" s="34"/>
      <c r="EB811" s="5"/>
      <c r="EC811" s="5"/>
      <c r="ED811" s="3"/>
      <c r="EE811" s="34"/>
      <c r="EJ811" s="5"/>
      <c r="EK811" s="5"/>
      <c r="EL811" s="3"/>
      <c r="EM811" s="34"/>
      <c r="ER811" s="5"/>
      <c r="ES811" s="5"/>
      <c r="ET811" s="3"/>
      <c r="EU811" s="34"/>
      <c r="EZ811" s="5"/>
      <c r="FA811" s="5"/>
      <c r="FB811" s="3"/>
      <c r="FC811" s="34"/>
      <c r="FH811" s="5"/>
      <c r="FJ811" s="3"/>
      <c r="FK811" s="34"/>
      <c r="FP811" s="5"/>
      <c r="FQ811" s="5"/>
      <c r="FR811" s="3"/>
      <c r="FS811" s="34"/>
      <c r="FX811" s="5"/>
      <c r="FY811" s="5"/>
      <c r="FZ811" s="3"/>
      <c r="GA811" s="34"/>
      <c r="GF811" s="5"/>
      <c r="GG811" s="5"/>
      <c r="GH811" s="3"/>
      <c r="GI811" s="34"/>
      <c r="GN811" s="5"/>
      <c r="GO811" s="5"/>
      <c r="GP811" s="3"/>
      <c r="GQ811" s="34"/>
      <c r="GV811" s="5"/>
      <c r="GW811" s="5"/>
      <c r="GX811" s="3"/>
      <c r="GY811" s="34"/>
      <c r="HD811" s="5"/>
      <c r="HE811" s="5"/>
      <c r="HF811" s="3"/>
      <c r="HG811" s="34"/>
      <c r="HL811" s="5"/>
      <c r="HM811" s="5"/>
      <c r="HN811" s="3"/>
      <c r="HO811" s="34"/>
      <c r="HT811" s="5"/>
      <c r="HU811" s="5"/>
      <c r="HV811" s="3"/>
      <c r="HW811" s="34"/>
      <c r="IB811" s="5"/>
      <c r="IC811" s="5"/>
      <c r="ID811" s="3"/>
      <c r="IE811" s="34"/>
      <c r="IJ811" s="5"/>
    </row>
    <row r="812" spans="6:244" s="1" customFormat="1" ht="13.5">
      <c r="F812" s="3"/>
      <c r="G812" s="34"/>
      <c r="L812" s="5"/>
      <c r="M812" s="5"/>
      <c r="N812" s="3"/>
      <c r="O812" s="34"/>
      <c r="T812" s="5"/>
      <c r="U812" s="5"/>
      <c r="V812" s="3"/>
      <c r="W812" s="34"/>
      <c r="AB812" s="5"/>
      <c r="AC812" s="5"/>
      <c r="AD812" s="3"/>
      <c r="AE812" s="34"/>
      <c r="AJ812" s="5"/>
      <c r="AK812" s="5"/>
      <c r="AL812" s="3"/>
      <c r="AM812" s="34"/>
      <c r="AR812" s="5"/>
      <c r="AS812" s="5"/>
      <c r="AT812" s="3"/>
      <c r="AU812" s="34"/>
      <c r="AZ812" s="5"/>
      <c r="BA812" s="5"/>
      <c r="BB812" s="3"/>
      <c r="BC812" s="34"/>
      <c r="BH812" s="5"/>
      <c r="BI812" s="5"/>
      <c r="BJ812" s="3"/>
      <c r="BK812" s="34"/>
      <c r="BP812" s="5"/>
      <c r="BQ812" s="5"/>
      <c r="BR812" s="3"/>
      <c r="BS812" s="34"/>
      <c r="BX812" s="5"/>
      <c r="BY812" s="5"/>
      <c r="BZ812" s="3"/>
      <c r="CA812" s="34"/>
      <c r="CF812" s="5"/>
      <c r="CH812" s="3"/>
      <c r="CI812" s="34"/>
      <c r="CN812" s="5"/>
      <c r="CO812" s="5"/>
      <c r="CP812" s="3"/>
      <c r="CQ812" s="34"/>
      <c r="CV812" s="5"/>
      <c r="CW812" s="5"/>
      <c r="CX812" s="3"/>
      <c r="CY812" s="34"/>
      <c r="DD812" s="5"/>
      <c r="DE812" s="5"/>
      <c r="DF812" s="3"/>
      <c r="DG812" s="34"/>
      <c r="DL812" s="5"/>
      <c r="DM812" s="5"/>
      <c r="DN812" s="3"/>
      <c r="DO812" s="34"/>
      <c r="DT812" s="5"/>
      <c r="DU812" s="5"/>
      <c r="DV812" s="3"/>
      <c r="DW812" s="34"/>
      <c r="EB812" s="5"/>
      <c r="EC812" s="5"/>
      <c r="ED812" s="3"/>
      <c r="EE812" s="34"/>
      <c r="EJ812" s="5"/>
      <c r="EK812" s="5"/>
      <c r="EL812" s="3"/>
      <c r="EM812" s="34"/>
      <c r="ER812" s="5"/>
      <c r="ES812" s="5"/>
      <c r="ET812" s="3"/>
      <c r="EU812" s="34"/>
      <c r="EZ812" s="5"/>
      <c r="FA812" s="5"/>
      <c r="FB812" s="3"/>
      <c r="FC812" s="34"/>
      <c r="FH812" s="5"/>
      <c r="FJ812" s="3"/>
      <c r="FK812" s="34"/>
      <c r="FP812" s="5"/>
      <c r="FQ812" s="5"/>
      <c r="FR812" s="3"/>
      <c r="FS812" s="34"/>
      <c r="FX812" s="5"/>
      <c r="FY812" s="5"/>
      <c r="FZ812" s="3"/>
      <c r="GA812" s="34"/>
      <c r="GF812" s="5"/>
      <c r="GG812" s="5"/>
      <c r="GH812" s="3"/>
      <c r="GI812" s="34"/>
      <c r="GN812" s="5"/>
      <c r="GO812" s="5"/>
      <c r="GP812" s="3"/>
      <c r="GQ812" s="34"/>
      <c r="GV812" s="5"/>
      <c r="GW812" s="5"/>
      <c r="GX812" s="3"/>
      <c r="GY812" s="34"/>
      <c r="HD812" s="5"/>
      <c r="HE812" s="5"/>
      <c r="HF812" s="3"/>
      <c r="HG812" s="34"/>
      <c r="HL812" s="5"/>
      <c r="HM812" s="5"/>
      <c r="HN812" s="3"/>
      <c r="HO812" s="34"/>
      <c r="HT812" s="5"/>
      <c r="HU812" s="5"/>
      <c r="HV812" s="3"/>
      <c r="HW812" s="34"/>
      <c r="IB812" s="5"/>
      <c r="IC812" s="5"/>
      <c r="ID812" s="3"/>
      <c r="IE812" s="34"/>
      <c r="IJ812" s="5"/>
    </row>
    <row r="813" spans="6:244" s="1" customFormat="1" ht="13.5">
      <c r="F813" s="3"/>
      <c r="G813" s="34"/>
      <c r="L813" s="5"/>
      <c r="M813" s="5"/>
      <c r="N813" s="3"/>
      <c r="O813" s="34"/>
      <c r="T813" s="5"/>
      <c r="U813" s="5"/>
      <c r="V813" s="3"/>
      <c r="W813" s="34"/>
      <c r="AB813" s="5"/>
      <c r="AC813" s="5"/>
      <c r="AD813" s="3"/>
      <c r="AE813" s="34"/>
      <c r="AJ813" s="5"/>
      <c r="AK813" s="5"/>
      <c r="AL813" s="3"/>
      <c r="AM813" s="34"/>
      <c r="AR813" s="5"/>
      <c r="AS813" s="5"/>
      <c r="AT813" s="3"/>
      <c r="AU813" s="34"/>
      <c r="AZ813" s="5"/>
      <c r="BA813" s="5"/>
      <c r="BB813" s="3"/>
      <c r="BC813" s="34"/>
      <c r="BH813" s="5"/>
      <c r="BI813" s="5"/>
      <c r="BJ813" s="3"/>
      <c r="BK813" s="34"/>
      <c r="BP813" s="5"/>
      <c r="BQ813" s="5"/>
      <c r="BR813" s="3"/>
      <c r="BS813" s="34"/>
      <c r="BX813" s="5"/>
      <c r="BY813" s="5"/>
      <c r="BZ813" s="3"/>
      <c r="CA813" s="34"/>
      <c r="CF813" s="5"/>
      <c r="CH813" s="3"/>
      <c r="CI813" s="34"/>
      <c r="CN813" s="5"/>
      <c r="CO813" s="5"/>
      <c r="CP813" s="3"/>
      <c r="CQ813" s="34"/>
      <c r="CV813" s="5"/>
      <c r="CW813" s="5"/>
      <c r="CX813" s="3"/>
      <c r="CY813" s="34"/>
      <c r="DD813" s="5"/>
      <c r="DE813" s="5"/>
      <c r="DF813" s="3"/>
      <c r="DG813" s="34"/>
      <c r="DL813" s="5"/>
      <c r="DM813" s="5"/>
      <c r="DN813" s="3"/>
      <c r="DO813" s="34"/>
      <c r="DT813" s="5"/>
      <c r="DU813" s="5"/>
      <c r="DV813" s="3"/>
      <c r="DW813" s="34"/>
      <c r="EB813" s="5"/>
      <c r="EC813" s="5"/>
      <c r="ED813" s="3"/>
      <c r="EE813" s="34"/>
      <c r="EJ813" s="5"/>
      <c r="EK813" s="5"/>
      <c r="EL813" s="3"/>
      <c r="EM813" s="34"/>
      <c r="ER813" s="5"/>
      <c r="ES813" s="5"/>
      <c r="ET813" s="3"/>
      <c r="EU813" s="34"/>
      <c r="EZ813" s="5"/>
      <c r="FA813" s="5"/>
      <c r="FB813" s="3"/>
      <c r="FC813" s="34"/>
      <c r="FH813" s="5"/>
      <c r="FJ813" s="3"/>
      <c r="FK813" s="34"/>
      <c r="FP813" s="5"/>
      <c r="FQ813" s="5"/>
      <c r="FR813" s="3"/>
      <c r="FS813" s="34"/>
      <c r="FX813" s="5"/>
      <c r="FY813" s="5"/>
      <c r="FZ813" s="3"/>
      <c r="GA813" s="34"/>
      <c r="GF813" s="5"/>
      <c r="GG813" s="5"/>
      <c r="GH813" s="3"/>
      <c r="GI813" s="34"/>
      <c r="GN813" s="5"/>
      <c r="GO813" s="5"/>
      <c r="GP813" s="3"/>
      <c r="GQ813" s="34"/>
      <c r="GV813" s="5"/>
      <c r="GW813" s="5"/>
      <c r="GX813" s="3"/>
      <c r="GY813" s="34"/>
      <c r="HD813" s="5"/>
      <c r="HE813" s="5"/>
      <c r="HF813" s="3"/>
      <c r="HG813" s="34"/>
      <c r="HL813" s="5"/>
      <c r="HM813" s="5"/>
      <c r="HN813" s="3"/>
      <c r="HO813" s="34"/>
      <c r="HT813" s="5"/>
      <c r="HU813" s="5"/>
      <c r="HV813" s="3"/>
      <c r="HW813" s="34"/>
      <c r="IB813" s="5"/>
      <c r="IC813" s="5"/>
      <c r="ID813" s="3"/>
      <c r="IE813" s="34"/>
      <c r="IJ813" s="5"/>
    </row>
    <row r="814" spans="6:244" s="1" customFormat="1" ht="13.5">
      <c r="F814" s="3"/>
      <c r="G814" s="34"/>
      <c r="L814" s="5"/>
      <c r="M814" s="5"/>
      <c r="N814" s="3"/>
      <c r="O814" s="34"/>
      <c r="T814" s="5"/>
      <c r="U814" s="5"/>
      <c r="V814" s="3"/>
      <c r="W814" s="34"/>
      <c r="AB814" s="5"/>
      <c r="AC814" s="5"/>
      <c r="AD814" s="3"/>
      <c r="AE814" s="34"/>
      <c r="AJ814" s="5"/>
      <c r="AK814" s="5"/>
      <c r="AL814" s="3"/>
      <c r="AM814" s="34"/>
      <c r="AR814" s="5"/>
      <c r="AS814" s="5"/>
      <c r="AT814" s="3"/>
      <c r="AU814" s="34"/>
      <c r="AZ814" s="5"/>
      <c r="BA814" s="5"/>
      <c r="BB814" s="3"/>
      <c r="BC814" s="34"/>
      <c r="BH814" s="5"/>
      <c r="BI814" s="5"/>
      <c r="BJ814" s="3"/>
      <c r="BK814" s="34"/>
      <c r="BP814" s="5"/>
      <c r="BQ814" s="5"/>
      <c r="BR814" s="3"/>
      <c r="BS814" s="34"/>
      <c r="BX814" s="5"/>
      <c r="BY814" s="5"/>
      <c r="BZ814" s="3"/>
      <c r="CA814" s="34"/>
      <c r="CF814" s="5"/>
      <c r="CH814" s="3"/>
      <c r="CI814" s="34"/>
      <c r="CN814" s="5"/>
      <c r="CO814" s="5"/>
      <c r="CP814" s="3"/>
      <c r="CQ814" s="34"/>
      <c r="CV814" s="5"/>
      <c r="CW814" s="5"/>
      <c r="CX814" s="3"/>
      <c r="CY814" s="34"/>
      <c r="DD814" s="5"/>
      <c r="DE814" s="5"/>
      <c r="DF814" s="3"/>
      <c r="DG814" s="34"/>
      <c r="DL814" s="5"/>
      <c r="DM814" s="5"/>
      <c r="DN814" s="3"/>
      <c r="DO814" s="34"/>
      <c r="DT814" s="5"/>
      <c r="DU814" s="5"/>
      <c r="DV814" s="3"/>
      <c r="DW814" s="34"/>
      <c r="EB814" s="5"/>
      <c r="EC814" s="5"/>
      <c r="ED814" s="3"/>
      <c r="EE814" s="34"/>
      <c r="EJ814" s="5"/>
      <c r="EK814" s="5"/>
      <c r="EL814" s="3"/>
      <c r="EM814" s="34"/>
      <c r="ER814" s="5"/>
      <c r="ES814" s="5"/>
      <c r="ET814" s="3"/>
      <c r="EU814" s="34"/>
      <c r="EZ814" s="5"/>
      <c r="FA814" s="5"/>
      <c r="FB814" s="3"/>
      <c r="FC814" s="34"/>
      <c r="FH814" s="5"/>
      <c r="FJ814" s="3"/>
      <c r="FK814" s="34"/>
      <c r="FP814" s="5"/>
      <c r="FQ814" s="5"/>
      <c r="FR814" s="3"/>
      <c r="FS814" s="34"/>
      <c r="FX814" s="5"/>
      <c r="FY814" s="5"/>
      <c r="FZ814" s="3"/>
      <c r="GA814" s="34"/>
      <c r="GF814" s="5"/>
      <c r="GG814" s="5"/>
      <c r="GH814" s="3"/>
      <c r="GI814" s="34"/>
      <c r="GN814" s="5"/>
      <c r="GO814" s="5"/>
      <c r="GP814" s="3"/>
      <c r="GQ814" s="34"/>
      <c r="GV814" s="5"/>
      <c r="GW814" s="5"/>
      <c r="GX814" s="3"/>
      <c r="GY814" s="34"/>
      <c r="HD814" s="5"/>
      <c r="HE814" s="5"/>
      <c r="HF814" s="3"/>
      <c r="HG814" s="34"/>
      <c r="HL814" s="5"/>
      <c r="HM814" s="5"/>
      <c r="HN814" s="3"/>
      <c r="HO814" s="34"/>
      <c r="HT814" s="5"/>
      <c r="HU814" s="5"/>
      <c r="HV814" s="3"/>
      <c r="HW814" s="34"/>
      <c r="IB814" s="5"/>
      <c r="IC814" s="5"/>
      <c r="ID814" s="3"/>
      <c r="IE814" s="34"/>
      <c r="IJ814" s="5"/>
    </row>
    <row r="815" spans="6:244" s="1" customFormat="1" ht="13.5">
      <c r="F815" s="3"/>
      <c r="G815" s="34"/>
      <c r="L815" s="5"/>
      <c r="M815" s="5"/>
      <c r="N815" s="3"/>
      <c r="O815" s="34"/>
      <c r="T815" s="5"/>
      <c r="U815" s="5"/>
      <c r="V815" s="3"/>
      <c r="W815" s="34"/>
      <c r="AB815" s="5"/>
      <c r="AC815" s="5"/>
      <c r="AD815" s="3"/>
      <c r="AE815" s="34"/>
      <c r="AJ815" s="5"/>
      <c r="AK815" s="5"/>
      <c r="AL815" s="3"/>
      <c r="AM815" s="34"/>
      <c r="AR815" s="5"/>
      <c r="AS815" s="5"/>
      <c r="AT815" s="3"/>
      <c r="AU815" s="34"/>
      <c r="AZ815" s="5"/>
      <c r="BA815" s="5"/>
      <c r="BB815" s="3"/>
      <c r="BC815" s="34"/>
      <c r="BH815" s="5"/>
      <c r="BI815" s="5"/>
      <c r="BJ815" s="3"/>
      <c r="BK815" s="34"/>
      <c r="BP815" s="5"/>
      <c r="BQ815" s="5"/>
      <c r="BR815" s="3"/>
      <c r="BS815" s="34"/>
      <c r="BX815" s="5"/>
      <c r="BY815" s="5"/>
      <c r="BZ815" s="3"/>
      <c r="CA815" s="34"/>
      <c r="CF815" s="5"/>
      <c r="CH815" s="3"/>
      <c r="CI815" s="34"/>
      <c r="CN815" s="5"/>
      <c r="CO815" s="5"/>
      <c r="CP815" s="3"/>
      <c r="CQ815" s="34"/>
      <c r="CV815" s="5"/>
      <c r="CW815" s="5"/>
      <c r="CX815" s="3"/>
      <c r="CY815" s="34"/>
      <c r="DD815" s="5"/>
      <c r="DE815" s="5"/>
      <c r="DF815" s="3"/>
      <c r="DG815" s="34"/>
      <c r="DL815" s="5"/>
      <c r="DM815" s="5"/>
      <c r="DN815" s="3"/>
      <c r="DO815" s="34"/>
      <c r="DT815" s="5"/>
      <c r="DU815" s="5"/>
      <c r="DV815" s="3"/>
      <c r="DW815" s="34"/>
      <c r="EB815" s="5"/>
      <c r="EC815" s="5"/>
      <c r="ED815" s="3"/>
      <c r="EE815" s="34"/>
      <c r="EJ815" s="5"/>
      <c r="EK815" s="5"/>
      <c r="EL815" s="3"/>
      <c r="EM815" s="34"/>
      <c r="ER815" s="5"/>
      <c r="ES815" s="5"/>
      <c r="ET815" s="3"/>
      <c r="EU815" s="34"/>
      <c r="EZ815" s="5"/>
      <c r="FA815" s="5"/>
      <c r="FB815" s="3"/>
      <c r="FC815" s="34"/>
      <c r="FH815" s="5"/>
      <c r="FJ815" s="3"/>
      <c r="FK815" s="34"/>
      <c r="FP815" s="5"/>
      <c r="FQ815" s="5"/>
      <c r="FR815" s="3"/>
      <c r="FS815" s="34"/>
      <c r="FX815" s="5"/>
      <c r="FY815" s="5"/>
      <c r="FZ815" s="3"/>
      <c r="GA815" s="34"/>
      <c r="GF815" s="5"/>
      <c r="GG815" s="5"/>
      <c r="GH815" s="3"/>
      <c r="GI815" s="34"/>
      <c r="GN815" s="5"/>
      <c r="GO815" s="5"/>
      <c r="GP815" s="3"/>
      <c r="GQ815" s="34"/>
      <c r="GV815" s="5"/>
      <c r="GW815" s="5"/>
      <c r="GX815" s="3"/>
      <c r="GY815" s="34"/>
      <c r="HD815" s="5"/>
      <c r="HE815" s="5"/>
      <c r="HF815" s="3"/>
      <c r="HG815" s="34"/>
      <c r="HL815" s="5"/>
      <c r="HM815" s="5"/>
      <c r="HN815" s="3"/>
      <c r="HO815" s="34"/>
      <c r="HT815" s="5"/>
      <c r="HU815" s="5"/>
      <c r="HV815" s="3"/>
      <c r="HW815" s="34"/>
      <c r="IB815" s="5"/>
      <c r="IC815" s="5"/>
      <c r="ID815" s="3"/>
      <c r="IE815" s="34"/>
      <c r="IJ815" s="5"/>
    </row>
    <row r="816" spans="6:244" s="1" customFormat="1" ht="13.5">
      <c r="F816" s="3"/>
      <c r="G816" s="34"/>
      <c r="L816" s="5"/>
      <c r="M816" s="5"/>
      <c r="N816" s="3"/>
      <c r="O816" s="34"/>
      <c r="T816" s="5"/>
      <c r="U816" s="5"/>
      <c r="V816" s="3"/>
      <c r="W816" s="34"/>
      <c r="AB816" s="5"/>
      <c r="AC816" s="5"/>
      <c r="AD816" s="3"/>
      <c r="AE816" s="34"/>
      <c r="AJ816" s="5"/>
      <c r="AK816" s="5"/>
      <c r="AL816" s="3"/>
      <c r="AM816" s="34"/>
      <c r="AR816" s="5"/>
      <c r="AS816" s="5"/>
      <c r="AT816" s="3"/>
      <c r="AU816" s="34"/>
      <c r="AZ816" s="5"/>
      <c r="BA816" s="5"/>
      <c r="BB816" s="3"/>
      <c r="BC816" s="34"/>
      <c r="BH816" s="5"/>
      <c r="BI816" s="5"/>
      <c r="BJ816" s="3"/>
      <c r="BK816" s="34"/>
      <c r="BP816" s="5"/>
      <c r="BQ816" s="5"/>
      <c r="BR816" s="3"/>
      <c r="BS816" s="34"/>
      <c r="BX816" s="5"/>
      <c r="BY816" s="5"/>
      <c r="BZ816" s="3"/>
      <c r="CA816" s="34"/>
      <c r="CF816" s="5"/>
      <c r="CH816" s="3"/>
      <c r="CI816" s="34"/>
      <c r="CN816" s="5"/>
      <c r="CO816" s="5"/>
      <c r="CP816" s="3"/>
      <c r="CQ816" s="34"/>
      <c r="CV816" s="5"/>
      <c r="CW816" s="5"/>
      <c r="CX816" s="3"/>
      <c r="CY816" s="34"/>
      <c r="DD816" s="5"/>
      <c r="DE816" s="5"/>
      <c r="DF816" s="3"/>
      <c r="DG816" s="34"/>
      <c r="DL816" s="5"/>
      <c r="DM816" s="5"/>
      <c r="DN816" s="3"/>
      <c r="DO816" s="34"/>
      <c r="DT816" s="5"/>
      <c r="DU816" s="5"/>
      <c r="DV816" s="3"/>
      <c r="DW816" s="34"/>
      <c r="EB816" s="5"/>
      <c r="EC816" s="5"/>
      <c r="ED816" s="3"/>
      <c r="EE816" s="34"/>
      <c r="EJ816" s="5"/>
      <c r="EK816" s="5"/>
      <c r="EL816" s="3"/>
      <c r="EM816" s="34"/>
      <c r="ER816" s="5"/>
      <c r="ES816" s="5"/>
      <c r="ET816" s="3"/>
      <c r="EU816" s="34"/>
      <c r="EZ816" s="5"/>
      <c r="FA816" s="5"/>
      <c r="FB816" s="3"/>
      <c r="FC816" s="34"/>
      <c r="FH816" s="5"/>
      <c r="FJ816" s="3"/>
      <c r="FK816" s="34"/>
      <c r="FP816" s="5"/>
      <c r="FQ816" s="5"/>
      <c r="FR816" s="3"/>
      <c r="FS816" s="34"/>
      <c r="FX816" s="5"/>
      <c r="FY816" s="5"/>
      <c r="FZ816" s="3"/>
      <c r="GA816" s="34"/>
      <c r="GF816" s="5"/>
      <c r="GG816" s="5"/>
      <c r="GH816" s="3"/>
      <c r="GI816" s="34"/>
      <c r="GN816" s="5"/>
      <c r="GO816" s="5"/>
      <c r="GP816" s="3"/>
      <c r="GQ816" s="34"/>
      <c r="GV816" s="5"/>
      <c r="GW816" s="5"/>
      <c r="GX816" s="3"/>
      <c r="GY816" s="34"/>
      <c r="HD816" s="5"/>
      <c r="HE816" s="5"/>
      <c r="HF816" s="3"/>
      <c r="HG816" s="34"/>
      <c r="HL816" s="5"/>
      <c r="HM816" s="5"/>
      <c r="HN816" s="3"/>
      <c r="HO816" s="34"/>
      <c r="HT816" s="5"/>
      <c r="HU816" s="5"/>
      <c r="HV816" s="3"/>
      <c r="HW816" s="34"/>
      <c r="IB816" s="5"/>
      <c r="IC816" s="5"/>
      <c r="ID816" s="3"/>
      <c r="IE816" s="34"/>
      <c r="IJ816" s="5"/>
    </row>
    <row r="817" spans="6:244" s="1" customFormat="1" ht="13.5">
      <c r="F817" s="3"/>
      <c r="G817" s="34"/>
      <c r="L817" s="5"/>
      <c r="M817" s="5"/>
      <c r="N817" s="3"/>
      <c r="O817" s="34"/>
      <c r="T817" s="5"/>
      <c r="U817" s="5"/>
      <c r="V817" s="3"/>
      <c r="W817" s="34"/>
      <c r="AB817" s="5"/>
      <c r="AC817" s="5"/>
      <c r="AD817" s="3"/>
      <c r="AE817" s="34"/>
      <c r="AJ817" s="5"/>
      <c r="AK817" s="5"/>
      <c r="AL817" s="3"/>
      <c r="AM817" s="34"/>
      <c r="AR817" s="5"/>
      <c r="AS817" s="5"/>
      <c r="AT817" s="3"/>
      <c r="AU817" s="34"/>
      <c r="AZ817" s="5"/>
      <c r="BA817" s="5"/>
      <c r="BB817" s="3"/>
      <c r="BC817" s="34"/>
      <c r="BH817" s="5"/>
      <c r="BI817" s="5"/>
      <c r="BJ817" s="3"/>
      <c r="BK817" s="34"/>
      <c r="BP817" s="5"/>
      <c r="BQ817" s="5"/>
      <c r="BR817" s="3"/>
      <c r="BS817" s="34"/>
      <c r="BX817" s="5"/>
      <c r="BY817" s="5"/>
      <c r="BZ817" s="3"/>
      <c r="CA817" s="34"/>
      <c r="CF817" s="5"/>
      <c r="CH817" s="3"/>
      <c r="CI817" s="34"/>
      <c r="CN817" s="5"/>
      <c r="CO817" s="5"/>
      <c r="CP817" s="3"/>
      <c r="CQ817" s="34"/>
      <c r="CV817" s="5"/>
      <c r="CW817" s="5"/>
      <c r="CX817" s="3"/>
      <c r="CY817" s="34"/>
      <c r="DD817" s="5"/>
      <c r="DE817" s="5"/>
      <c r="DF817" s="3"/>
      <c r="DG817" s="34"/>
      <c r="DL817" s="5"/>
      <c r="DM817" s="5"/>
      <c r="DN817" s="3"/>
      <c r="DO817" s="34"/>
      <c r="DT817" s="5"/>
      <c r="DU817" s="5"/>
      <c r="DV817" s="3"/>
      <c r="DW817" s="34"/>
      <c r="EB817" s="5"/>
      <c r="EC817" s="5"/>
      <c r="ED817" s="3"/>
      <c r="EE817" s="34"/>
      <c r="EJ817" s="5"/>
      <c r="EK817" s="5"/>
      <c r="EL817" s="3"/>
      <c r="EM817" s="34"/>
      <c r="ER817" s="5"/>
      <c r="ES817" s="5"/>
      <c r="ET817" s="3"/>
      <c r="EU817" s="34"/>
      <c r="EZ817" s="5"/>
      <c r="FA817" s="5"/>
      <c r="FB817" s="3"/>
      <c r="FC817" s="34"/>
      <c r="FH817" s="5"/>
      <c r="FJ817" s="3"/>
      <c r="FK817" s="34"/>
      <c r="FP817" s="5"/>
      <c r="FQ817" s="5"/>
      <c r="FR817" s="3"/>
      <c r="FS817" s="34"/>
      <c r="FX817" s="5"/>
      <c r="FY817" s="5"/>
      <c r="FZ817" s="3"/>
      <c r="GA817" s="34"/>
      <c r="GF817" s="5"/>
      <c r="GG817" s="5"/>
      <c r="GH817" s="3"/>
      <c r="GI817" s="34"/>
      <c r="GN817" s="5"/>
      <c r="GO817" s="5"/>
      <c r="GP817" s="3"/>
      <c r="GQ817" s="34"/>
      <c r="GV817" s="5"/>
      <c r="GW817" s="5"/>
      <c r="GX817" s="3"/>
      <c r="GY817" s="34"/>
      <c r="HD817" s="5"/>
      <c r="HE817" s="5"/>
      <c r="HF817" s="3"/>
      <c r="HG817" s="34"/>
      <c r="HL817" s="5"/>
      <c r="HM817" s="5"/>
      <c r="HN817" s="3"/>
      <c r="HO817" s="34"/>
      <c r="HT817" s="5"/>
      <c r="HU817" s="5"/>
      <c r="HV817" s="3"/>
      <c r="HW817" s="34"/>
      <c r="IB817" s="5"/>
      <c r="IC817" s="5"/>
      <c r="ID817" s="3"/>
      <c r="IE817" s="34"/>
      <c r="IJ817" s="5"/>
    </row>
    <row r="818" spans="6:244" s="1" customFormat="1" ht="13.5">
      <c r="F818" s="3"/>
      <c r="G818" s="34"/>
      <c r="L818" s="5"/>
      <c r="M818" s="5"/>
      <c r="N818" s="3"/>
      <c r="O818" s="34"/>
      <c r="T818" s="5"/>
      <c r="U818" s="5"/>
      <c r="V818" s="3"/>
      <c r="W818" s="34"/>
      <c r="AB818" s="5"/>
      <c r="AC818" s="5"/>
      <c r="AD818" s="3"/>
      <c r="AE818" s="34"/>
      <c r="AJ818" s="5"/>
      <c r="AK818" s="5"/>
      <c r="AL818" s="3"/>
      <c r="AM818" s="34"/>
      <c r="AR818" s="5"/>
      <c r="AS818" s="5"/>
      <c r="AT818" s="3"/>
      <c r="AU818" s="34"/>
      <c r="AZ818" s="5"/>
      <c r="BA818" s="5"/>
      <c r="BB818" s="3"/>
      <c r="BC818" s="34"/>
      <c r="BH818" s="5"/>
      <c r="BI818" s="5"/>
      <c r="BJ818" s="3"/>
      <c r="BK818" s="34"/>
      <c r="BP818" s="5"/>
      <c r="BQ818" s="5"/>
      <c r="BR818" s="3"/>
      <c r="BS818" s="34"/>
      <c r="BX818" s="5"/>
      <c r="BY818" s="5"/>
      <c r="BZ818" s="3"/>
      <c r="CA818" s="34"/>
      <c r="CF818" s="5"/>
      <c r="CH818" s="3"/>
      <c r="CI818" s="34"/>
      <c r="CN818" s="5"/>
      <c r="CO818" s="5"/>
      <c r="CP818" s="3"/>
      <c r="CQ818" s="34"/>
      <c r="CV818" s="5"/>
      <c r="CW818" s="5"/>
      <c r="CX818" s="3"/>
      <c r="CY818" s="34"/>
      <c r="DD818" s="5"/>
      <c r="DE818" s="5"/>
      <c r="DF818" s="3"/>
      <c r="DG818" s="34"/>
      <c r="DL818" s="5"/>
      <c r="DM818" s="5"/>
      <c r="DN818" s="3"/>
      <c r="DO818" s="34"/>
      <c r="DT818" s="5"/>
      <c r="DU818" s="5"/>
      <c r="DV818" s="3"/>
      <c r="DW818" s="34"/>
      <c r="EB818" s="5"/>
      <c r="EC818" s="5"/>
      <c r="ED818" s="3"/>
      <c r="EE818" s="34"/>
      <c r="EJ818" s="5"/>
      <c r="EK818" s="5"/>
      <c r="EL818" s="3"/>
      <c r="EM818" s="34"/>
      <c r="ER818" s="5"/>
      <c r="ES818" s="5"/>
      <c r="ET818" s="3"/>
      <c r="EU818" s="34"/>
      <c r="EZ818" s="5"/>
      <c r="FA818" s="5"/>
      <c r="FB818" s="3"/>
      <c r="FC818" s="34"/>
      <c r="FH818" s="5"/>
      <c r="FJ818" s="3"/>
      <c r="FK818" s="34"/>
      <c r="FP818" s="5"/>
      <c r="FQ818" s="5"/>
      <c r="FR818" s="3"/>
      <c r="FS818" s="34"/>
      <c r="FX818" s="5"/>
      <c r="FY818" s="5"/>
      <c r="FZ818" s="3"/>
      <c r="GA818" s="34"/>
      <c r="GF818" s="5"/>
      <c r="GG818" s="5"/>
      <c r="GH818" s="3"/>
      <c r="GI818" s="34"/>
      <c r="GN818" s="5"/>
      <c r="GO818" s="5"/>
      <c r="GP818" s="3"/>
      <c r="GQ818" s="34"/>
      <c r="GV818" s="5"/>
      <c r="GW818" s="5"/>
      <c r="GX818" s="3"/>
      <c r="GY818" s="34"/>
      <c r="HD818" s="5"/>
      <c r="HE818" s="5"/>
      <c r="HF818" s="3"/>
      <c r="HG818" s="34"/>
      <c r="HL818" s="5"/>
      <c r="HM818" s="5"/>
      <c r="HN818" s="3"/>
      <c r="HO818" s="34"/>
      <c r="HT818" s="5"/>
      <c r="HU818" s="5"/>
      <c r="HV818" s="3"/>
      <c r="HW818" s="34"/>
      <c r="IB818" s="5"/>
      <c r="IC818" s="5"/>
      <c r="ID818" s="3"/>
      <c r="IE818" s="34"/>
      <c r="IJ818" s="5"/>
    </row>
    <row r="819" spans="6:244" s="1" customFormat="1" ht="13.5">
      <c r="F819" s="3"/>
      <c r="G819" s="34"/>
      <c r="L819" s="5"/>
      <c r="M819" s="5"/>
      <c r="N819" s="3"/>
      <c r="O819" s="34"/>
      <c r="T819" s="5"/>
      <c r="U819" s="5"/>
      <c r="V819" s="3"/>
      <c r="W819" s="34"/>
      <c r="AB819" s="5"/>
      <c r="AC819" s="5"/>
      <c r="AD819" s="3"/>
      <c r="AE819" s="34"/>
      <c r="AJ819" s="5"/>
      <c r="AK819" s="5"/>
      <c r="AL819" s="3"/>
      <c r="AM819" s="34"/>
      <c r="AR819" s="5"/>
      <c r="AS819" s="5"/>
      <c r="AT819" s="3"/>
      <c r="AU819" s="34"/>
      <c r="AZ819" s="5"/>
      <c r="BA819" s="5"/>
      <c r="BB819" s="3"/>
      <c r="BC819" s="34"/>
      <c r="BH819" s="5"/>
      <c r="BI819" s="5"/>
      <c r="BJ819" s="3"/>
      <c r="BK819" s="34"/>
      <c r="BP819" s="5"/>
      <c r="BQ819" s="5"/>
      <c r="BR819" s="3"/>
      <c r="BS819" s="34"/>
      <c r="BX819" s="5"/>
      <c r="BY819" s="5"/>
      <c r="BZ819" s="3"/>
      <c r="CA819" s="34"/>
      <c r="CF819" s="5"/>
      <c r="CH819" s="3"/>
      <c r="CI819" s="34"/>
      <c r="CN819" s="5"/>
      <c r="CO819" s="5"/>
      <c r="CP819" s="3"/>
      <c r="CQ819" s="34"/>
      <c r="CV819" s="5"/>
      <c r="CW819" s="5"/>
      <c r="CX819" s="3"/>
      <c r="CY819" s="34"/>
      <c r="DD819" s="5"/>
      <c r="DE819" s="5"/>
      <c r="DF819" s="3"/>
      <c r="DG819" s="34"/>
      <c r="DL819" s="5"/>
      <c r="DM819" s="5"/>
      <c r="DN819" s="3"/>
      <c r="DO819" s="34"/>
      <c r="DT819" s="5"/>
      <c r="DU819" s="5"/>
      <c r="DV819" s="3"/>
      <c r="DW819" s="34"/>
      <c r="EB819" s="5"/>
      <c r="EC819" s="5"/>
      <c r="ED819" s="3"/>
      <c r="EE819" s="34"/>
      <c r="EJ819" s="5"/>
      <c r="EK819" s="5"/>
      <c r="EL819" s="3"/>
      <c r="EM819" s="34"/>
      <c r="ER819" s="5"/>
      <c r="ES819" s="5"/>
      <c r="ET819" s="3"/>
      <c r="EU819" s="34"/>
      <c r="EZ819" s="5"/>
      <c r="FA819" s="5"/>
      <c r="FB819" s="3"/>
      <c r="FC819" s="34"/>
      <c r="FH819" s="5"/>
      <c r="FJ819" s="3"/>
      <c r="FK819" s="34"/>
      <c r="FP819" s="5"/>
      <c r="FQ819" s="5"/>
      <c r="FR819" s="3"/>
      <c r="FS819" s="34"/>
      <c r="FX819" s="5"/>
      <c r="FY819" s="5"/>
      <c r="FZ819" s="3"/>
      <c r="GA819" s="34"/>
      <c r="GF819" s="5"/>
      <c r="GG819" s="5"/>
      <c r="GH819" s="3"/>
      <c r="GI819" s="34"/>
      <c r="GN819" s="5"/>
      <c r="GO819" s="5"/>
      <c r="GP819" s="3"/>
      <c r="GQ819" s="34"/>
      <c r="GV819" s="5"/>
      <c r="GW819" s="5"/>
      <c r="GX819" s="3"/>
      <c r="GY819" s="34"/>
      <c r="HD819" s="5"/>
      <c r="HE819" s="5"/>
      <c r="HF819" s="3"/>
      <c r="HG819" s="34"/>
      <c r="HL819" s="5"/>
      <c r="HM819" s="5"/>
      <c r="HN819" s="3"/>
      <c r="HO819" s="34"/>
      <c r="HT819" s="5"/>
      <c r="HU819" s="5"/>
      <c r="HV819" s="3"/>
      <c r="HW819" s="34"/>
      <c r="IB819" s="5"/>
      <c r="IC819" s="5"/>
      <c r="ID819" s="3"/>
      <c r="IE819" s="34"/>
      <c r="IJ819" s="5"/>
    </row>
    <row r="820" spans="6:244" s="1" customFormat="1" ht="13.5">
      <c r="F820" s="3"/>
      <c r="G820" s="34"/>
      <c r="L820" s="5"/>
      <c r="M820" s="5"/>
      <c r="N820" s="3"/>
      <c r="O820" s="34"/>
      <c r="T820" s="5"/>
      <c r="U820" s="5"/>
      <c r="V820" s="3"/>
      <c r="W820" s="34"/>
      <c r="AB820" s="5"/>
      <c r="AC820" s="5"/>
      <c r="AD820" s="3"/>
      <c r="AE820" s="34"/>
      <c r="AJ820" s="5"/>
      <c r="AK820" s="5"/>
      <c r="AL820" s="3"/>
      <c r="AM820" s="34"/>
      <c r="AR820" s="5"/>
      <c r="AS820" s="5"/>
      <c r="AT820" s="3"/>
      <c r="AU820" s="34"/>
      <c r="AZ820" s="5"/>
      <c r="BA820" s="5"/>
      <c r="BB820" s="3"/>
      <c r="BC820" s="34"/>
      <c r="BH820" s="5"/>
      <c r="BI820" s="5"/>
      <c r="BJ820" s="3"/>
      <c r="BK820" s="34"/>
      <c r="BP820" s="5"/>
      <c r="BQ820" s="5"/>
      <c r="BR820" s="3"/>
      <c r="BS820" s="34"/>
      <c r="BX820" s="5"/>
      <c r="BY820" s="5"/>
      <c r="BZ820" s="3"/>
      <c r="CA820" s="34"/>
      <c r="CF820" s="5"/>
      <c r="CH820" s="3"/>
      <c r="CI820" s="34"/>
      <c r="CN820" s="5"/>
      <c r="CO820" s="5"/>
      <c r="CP820" s="3"/>
      <c r="CQ820" s="34"/>
      <c r="CV820" s="5"/>
      <c r="CW820" s="5"/>
      <c r="CX820" s="3"/>
      <c r="CY820" s="34"/>
      <c r="DD820" s="5"/>
      <c r="DE820" s="5"/>
      <c r="DF820" s="3"/>
      <c r="DG820" s="34"/>
      <c r="DL820" s="5"/>
      <c r="DM820" s="5"/>
      <c r="DN820" s="3"/>
      <c r="DO820" s="34"/>
      <c r="DT820" s="5"/>
      <c r="DU820" s="5"/>
      <c r="DV820" s="3"/>
      <c r="DW820" s="34"/>
      <c r="EB820" s="5"/>
      <c r="EC820" s="5"/>
      <c r="ED820" s="3"/>
      <c r="EE820" s="34"/>
      <c r="EJ820" s="5"/>
      <c r="EK820" s="5"/>
      <c r="EL820" s="3"/>
      <c r="EM820" s="34"/>
      <c r="ER820" s="5"/>
      <c r="ES820" s="5"/>
      <c r="ET820" s="3"/>
      <c r="EU820" s="34"/>
      <c r="EZ820" s="5"/>
      <c r="FA820" s="5"/>
      <c r="FB820" s="3"/>
      <c r="FC820" s="34"/>
      <c r="FH820" s="5"/>
      <c r="FJ820" s="3"/>
      <c r="FK820" s="34"/>
      <c r="FP820" s="5"/>
      <c r="FQ820" s="5"/>
      <c r="FR820" s="3"/>
      <c r="FS820" s="34"/>
      <c r="FX820" s="5"/>
      <c r="FY820" s="5"/>
      <c r="FZ820" s="3"/>
      <c r="GA820" s="34"/>
      <c r="GF820" s="5"/>
      <c r="GG820" s="5"/>
      <c r="GH820" s="3"/>
      <c r="GI820" s="34"/>
      <c r="GN820" s="5"/>
      <c r="GO820" s="5"/>
      <c r="GP820" s="3"/>
      <c r="GQ820" s="34"/>
      <c r="GV820" s="5"/>
      <c r="GW820" s="5"/>
      <c r="GX820" s="3"/>
      <c r="GY820" s="34"/>
      <c r="HD820" s="5"/>
      <c r="HE820" s="5"/>
      <c r="HF820" s="3"/>
      <c r="HG820" s="34"/>
      <c r="HL820" s="5"/>
      <c r="HM820" s="5"/>
      <c r="HN820" s="3"/>
      <c r="HO820" s="34"/>
      <c r="HT820" s="5"/>
      <c r="HU820" s="5"/>
      <c r="HV820" s="3"/>
      <c r="HW820" s="34"/>
      <c r="IB820" s="5"/>
      <c r="IC820" s="5"/>
      <c r="ID820" s="3"/>
      <c r="IE820" s="34"/>
      <c r="IJ820" s="5"/>
    </row>
    <row r="821" spans="6:244" s="1" customFormat="1" ht="13.5">
      <c r="F821" s="3"/>
      <c r="G821" s="34"/>
      <c r="L821" s="5"/>
      <c r="M821" s="5"/>
      <c r="N821" s="3"/>
      <c r="O821" s="34"/>
      <c r="T821" s="5"/>
      <c r="U821" s="5"/>
      <c r="V821" s="3"/>
      <c r="W821" s="34"/>
      <c r="AB821" s="5"/>
      <c r="AC821" s="5"/>
      <c r="AD821" s="3"/>
      <c r="AE821" s="34"/>
      <c r="AJ821" s="5"/>
      <c r="AK821" s="5"/>
      <c r="AL821" s="3"/>
      <c r="AM821" s="34"/>
      <c r="AR821" s="5"/>
      <c r="AS821" s="5"/>
      <c r="AT821" s="3"/>
      <c r="AU821" s="34"/>
      <c r="AZ821" s="5"/>
      <c r="BA821" s="5"/>
      <c r="BB821" s="3"/>
      <c r="BC821" s="34"/>
      <c r="BH821" s="5"/>
      <c r="BI821" s="5"/>
      <c r="BJ821" s="3"/>
      <c r="BK821" s="34"/>
      <c r="BP821" s="5"/>
      <c r="BQ821" s="5"/>
      <c r="BR821" s="3"/>
      <c r="BS821" s="34"/>
      <c r="BX821" s="5"/>
      <c r="BY821" s="5"/>
      <c r="BZ821" s="3"/>
      <c r="CA821" s="34"/>
      <c r="CF821" s="5"/>
      <c r="CH821" s="3"/>
      <c r="CI821" s="34"/>
      <c r="CN821" s="5"/>
      <c r="CO821" s="5"/>
      <c r="CP821" s="3"/>
      <c r="CQ821" s="34"/>
      <c r="CV821" s="5"/>
      <c r="CW821" s="5"/>
      <c r="CX821" s="3"/>
      <c r="CY821" s="34"/>
      <c r="DD821" s="5"/>
      <c r="DE821" s="5"/>
      <c r="DF821" s="3"/>
      <c r="DG821" s="34"/>
      <c r="DL821" s="5"/>
      <c r="DM821" s="5"/>
      <c r="DN821" s="3"/>
      <c r="DO821" s="34"/>
      <c r="DT821" s="5"/>
      <c r="DU821" s="5"/>
      <c r="DV821" s="3"/>
      <c r="DW821" s="34"/>
      <c r="EB821" s="5"/>
      <c r="EC821" s="5"/>
      <c r="ED821" s="3"/>
      <c r="EE821" s="34"/>
      <c r="EJ821" s="5"/>
      <c r="EK821" s="5"/>
      <c r="EL821" s="3"/>
      <c r="EM821" s="34"/>
      <c r="ER821" s="5"/>
      <c r="ES821" s="5"/>
      <c r="ET821" s="3"/>
      <c r="EU821" s="34"/>
      <c r="EZ821" s="5"/>
      <c r="FA821" s="5"/>
      <c r="FB821" s="3"/>
      <c r="FC821" s="34"/>
      <c r="FH821" s="5"/>
      <c r="FJ821" s="3"/>
      <c r="FK821" s="34"/>
      <c r="FP821" s="5"/>
      <c r="FQ821" s="5"/>
      <c r="FR821" s="3"/>
      <c r="FS821" s="34"/>
      <c r="FX821" s="5"/>
      <c r="FY821" s="5"/>
      <c r="FZ821" s="3"/>
      <c r="GA821" s="34"/>
      <c r="GF821" s="5"/>
      <c r="GG821" s="5"/>
      <c r="GH821" s="3"/>
      <c r="GI821" s="34"/>
      <c r="GN821" s="5"/>
      <c r="GO821" s="5"/>
      <c r="GP821" s="3"/>
      <c r="GQ821" s="34"/>
      <c r="GV821" s="5"/>
      <c r="GW821" s="5"/>
      <c r="GX821" s="3"/>
      <c r="GY821" s="34"/>
      <c r="HD821" s="5"/>
      <c r="HE821" s="5"/>
      <c r="HF821" s="3"/>
      <c r="HG821" s="34"/>
      <c r="HL821" s="5"/>
      <c r="HM821" s="5"/>
      <c r="HN821" s="3"/>
      <c r="HO821" s="34"/>
      <c r="HT821" s="5"/>
      <c r="HU821" s="5"/>
      <c r="HV821" s="3"/>
      <c r="HW821" s="34"/>
      <c r="IB821" s="5"/>
      <c r="IC821" s="5"/>
      <c r="ID821" s="3"/>
      <c r="IE821" s="34"/>
      <c r="IJ821" s="5"/>
    </row>
    <row r="822" spans="6:244" s="1" customFormat="1" ht="13.5">
      <c r="F822" s="3"/>
      <c r="G822" s="34"/>
      <c r="L822" s="5"/>
      <c r="M822" s="5"/>
      <c r="N822" s="3"/>
      <c r="O822" s="34"/>
      <c r="T822" s="5"/>
      <c r="U822" s="5"/>
      <c r="V822" s="3"/>
      <c r="W822" s="34"/>
      <c r="AB822" s="5"/>
      <c r="AC822" s="5"/>
      <c r="AD822" s="3"/>
      <c r="AE822" s="34"/>
      <c r="AJ822" s="5"/>
      <c r="AK822" s="5"/>
      <c r="AL822" s="3"/>
      <c r="AM822" s="34"/>
      <c r="AR822" s="5"/>
      <c r="AS822" s="5"/>
      <c r="AT822" s="3"/>
      <c r="AU822" s="34"/>
      <c r="AZ822" s="5"/>
      <c r="BA822" s="5"/>
      <c r="BB822" s="3"/>
      <c r="BC822" s="34"/>
      <c r="BH822" s="5"/>
      <c r="BI822" s="5"/>
      <c r="BJ822" s="3"/>
      <c r="BK822" s="34"/>
      <c r="BP822" s="5"/>
      <c r="BQ822" s="5"/>
      <c r="BR822" s="3"/>
      <c r="BS822" s="34"/>
      <c r="BX822" s="5"/>
      <c r="BY822" s="5"/>
      <c r="BZ822" s="3"/>
      <c r="CA822" s="34"/>
      <c r="CF822" s="5"/>
      <c r="CH822" s="3"/>
      <c r="CI822" s="34"/>
      <c r="CN822" s="5"/>
      <c r="CO822" s="5"/>
      <c r="CP822" s="3"/>
      <c r="CQ822" s="34"/>
      <c r="CV822" s="5"/>
      <c r="CW822" s="5"/>
      <c r="CX822" s="3"/>
      <c r="CY822" s="34"/>
      <c r="DD822" s="5"/>
      <c r="DE822" s="5"/>
      <c r="DF822" s="3"/>
      <c r="DG822" s="34"/>
      <c r="DL822" s="5"/>
      <c r="DM822" s="5"/>
      <c r="DN822" s="3"/>
      <c r="DO822" s="34"/>
      <c r="DT822" s="5"/>
      <c r="DU822" s="5"/>
      <c r="DV822" s="3"/>
      <c r="DW822" s="34"/>
      <c r="EB822" s="5"/>
      <c r="EC822" s="5"/>
      <c r="ED822" s="3"/>
      <c r="EE822" s="34"/>
      <c r="EJ822" s="5"/>
      <c r="EK822" s="5"/>
      <c r="EL822" s="3"/>
      <c r="EM822" s="34"/>
      <c r="ER822" s="5"/>
      <c r="ES822" s="5"/>
      <c r="ET822" s="3"/>
      <c r="EU822" s="34"/>
      <c r="EZ822" s="5"/>
      <c r="FA822" s="5"/>
      <c r="FB822" s="3"/>
      <c r="FC822" s="34"/>
      <c r="FH822" s="5"/>
      <c r="FJ822" s="3"/>
      <c r="FK822" s="34"/>
      <c r="FP822" s="5"/>
      <c r="FQ822" s="5"/>
      <c r="FR822" s="3"/>
      <c r="FS822" s="34"/>
      <c r="FX822" s="5"/>
      <c r="FY822" s="5"/>
      <c r="FZ822" s="3"/>
      <c r="GA822" s="34"/>
      <c r="GF822" s="5"/>
      <c r="GG822" s="5"/>
      <c r="GH822" s="3"/>
      <c r="GI822" s="34"/>
      <c r="GN822" s="5"/>
      <c r="GO822" s="5"/>
      <c r="GP822" s="3"/>
      <c r="GQ822" s="34"/>
      <c r="GV822" s="5"/>
      <c r="GW822" s="5"/>
      <c r="GX822" s="3"/>
      <c r="GY822" s="34"/>
      <c r="HD822" s="5"/>
      <c r="HE822" s="5"/>
      <c r="HF822" s="3"/>
      <c r="HG822" s="34"/>
      <c r="HL822" s="5"/>
      <c r="HM822" s="5"/>
      <c r="HN822" s="3"/>
      <c r="HO822" s="34"/>
      <c r="HT822" s="5"/>
      <c r="HU822" s="5"/>
      <c r="HV822" s="3"/>
      <c r="HW822" s="34"/>
      <c r="IB822" s="5"/>
      <c r="IC822" s="5"/>
      <c r="ID822" s="3"/>
      <c r="IE822" s="34"/>
      <c r="IJ822" s="5"/>
    </row>
    <row r="823" spans="6:244" s="1" customFormat="1" ht="13.5">
      <c r="F823" s="3"/>
      <c r="G823" s="34"/>
      <c r="L823" s="5"/>
      <c r="M823" s="5"/>
      <c r="N823" s="3"/>
      <c r="O823" s="34"/>
      <c r="T823" s="5"/>
      <c r="U823" s="5"/>
      <c r="V823" s="3"/>
      <c r="W823" s="34"/>
      <c r="AB823" s="5"/>
      <c r="AC823" s="5"/>
      <c r="AD823" s="3"/>
      <c r="AE823" s="34"/>
      <c r="AJ823" s="5"/>
      <c r="AK823" s="5"/>
      <c r="AL823" s="3"/>
      <c r="AM823" s="34"/>
      <c r="AR823" s="5"/>
      <c r="AS823" s="5"/>
      <c r="AT823" s="3"/>
      <c r="AU823" s="34"/>
      <c r="AZ823" s="5"/>
      <c r="BA823" s="5"/>
      <c r="BB823" s="3"/>
      <c r="BC823" s="34"/>
      <c r="BH823" s="5"/>
      <c r="BI823" s="5"/>
      <c r="BJ823" s="3"/>
      <c r="BK823" s="34"/>
      <c r="BP823" s="5"/>
      <c r="BQ823" s="5"/>
      <c r="BR823" s="3"/>
      <c r="BS823" s="34"/>
      <c r="BX823" s="5"/>
      <c r="BY823" s="5"/>
      <c r="BZ823" s="3"/>
      <c r="CA823" s="34"/>
      <c r="CF823" s="5"/>
      <c r="CH823" s="3"/>
      <c r="CI823" s="34"/>
      <c r="CN823" s="5"/>
      <c r="CO823" s="5"/>
      <c r="CP823" s="3"/>
      <c r="CQ823" s="34"/>
      <c r="CV823" s="5"/>
      <c r="CW823" s="5"/>
      <c r="CX823" s="3"/>
      <c r="CY823" s="34"/>
      <c r="DD823" s="5"/>
      <c r="DE823" s="5"/>
      <c r="DF823" s="3"/>
      <c r="DG823" s="34"/>
      <c r="DL823" s="5"/>
      <c r="DM823" s="5"/>
      <c r="DN823" s="3"/>
      <c r="DO823" s="34"/>
      <c r="DT823" s="5"/>
      <c r="DU823" s="5"/>
      <c r="DV823" s="3"/>
      <c r="DW823" s="34"/>
      <c r="EB823" s="5"/>
      <c r="EC823" s="5"/>
      <c r="ED823" s="3"/>
      <c r="EE823" s="34"/>
      <c r="EJ823" s="5"/>
      <c r="EK823" s="5"/>
      <c r="EL823" s="3"/>
      <c r="EM823" s="34"/>
      <c r="ER823" s="5"/>
      <c r="ES823" s="5"/>
      <c r="ET823" s="3"/>
      <c r="EU823" s="34"/>
      <c r="EZ823" s="5"/>
      <c r="FA823" s="5"/>
      <c r="FB823" s="3"/>
      <c r="FC823" s="34"/>
      <c r="FH823" s="5"/>
      <c r="FJ823" s="3"/>
      <c r="FK823" s="34"/>
      <c r="FP823" s="5"/>
      <c r="FQ823" s="5"/>
      <c r="FR823" s="3"/>
      <c r="FS823" s="34"/>
      <c r="FX823" s="5"/>
      <c r="FY823" s="5"/>
      <c r="FZ823" s="3"/>
      <c r="GA823" s="34"/>
      <c r="GF823" s="5"/>
      <c r="GG823" s="5"/>
      <c r="GH823" s="3"/>
      <c r="GI823" s="34"/>
      <c r="GN823" s="5"/>
      <c r="GO823" s="5"/>
      <c r="GP823" s="3"/>
      <c r="GQ823" s="34"/>
      <c r="GV823" s="5"/>
      <c r="GW823" s="5"/>
      <c r="GX823" s="3"/>
      <c r="GY823" s="34"/>
      <c r="HD823" s="5"/>
      <c r="HE823" s="5"/>
      <c r="HF823" s="3"/>
      <c r="HG823" s="34"/>
      <c r="HL823" s="5"/>
      <c r="HM823" s="5"/>
      <c r="HN823" s="3"/>
      <c r="HO823" s="34"/>
      <c r="HT823" s="5"/>
      <c r="HU823" s="5"/>
      <c r="HV823" s="3"/>
      <c r="HW823" s="34"/>
      <c r="IB823" s="5"/>
      <c r="IC823" s="5"/>
      <c r="ID823" s="3"/>
      <c r="IE823" s="34"/>
      <c r="IJ823" s="5"/>
    </row>
    <row r="824" spans="6:244" s="1" customFormat="1" ht="13.5">
      <c r="F824" s="3"/>
      <c r="G824" s="34"/>
      <c r="L824" s="5"/>
      <c r="M824" s="5"/>
      <c r="N824" s="3"/>
      <c r="O824" s="34"/>
      <c r="T824" s="5"/>
      <c r="U824" s="5"/>
      <c r="V824" s="3"/>
      <c r="W824" s="34"/>
      <c r="AB824" s="5"/>
      <c r="AC824" s="5"/>
      <c r="AD824" s="3"/>
      <c r="AE824" s="34"/>
      <c r="AJ824" s="5"/>
      <c r="AK824" s="5"/>
      <c r="AL824" s="3"/>
      <c r="AM824" s="34"/>
      <c r="AR824" s="5"/>
      <c r="AS824" s="5"/>
      <c r="AT824" s="3"/>
      <c r="AU824" s="34"/>
      <c r="AZ824" s="5"/>
      <c r="BA824" s="5"/>
      <c r="BB824" s="3"/>
      <c r="BC824" s="34"/>
      <c r="BH824" s="5"/>
      <c r="BI824" s="5"/>
      <c r="BJ824" s="3"/>
      <c r="BK824" s="34"/>
      <c r="BP824" s="5"/>
      <c r="BQ824" s="5"/>
      <c r="BR824" s="3"/>
      <c r="BS824" s="34"/>
      <c r="BX824" s="5"/>
      <c r="BY824" s="5"/>
      <c r="BZ824" s="3"/>
      <c r="CA824" s="34"/>
      <c r="CF824" s="5"/>
      <c r="CH824" s="3"/>
      <c r="CI824" s="34"/>
      <c r="CN824" s="5"/>
      <c r="CO824" s="5"/>
      <c r="CP824" s="3"/>
      <c r="CQ824" s="34"/>
      <c r="CV824" s="5"/>
      <c r="CW824" s="5"/>
      <c r="CX824" s="3"/>
      <c r="CY824" s="34"/>
      <c r="DD824" s="5"/>
      <c r="DE824" s="5"/>
      <c r="DF824" s="3"/>
      <c r="DG824" s="34"/>
      <c r="DL824" s="5"/>
      <c r="DM824" s="5"/>
      <c r="DN824" s="3"/>
      <c r="DO824" s="34"/>
      <c r="DT824" s="5"/>
      <c r="DU824" s="5"/>
      <c r="DV824" s="3"/>
      <c r="DW824" s="34"/>
      <c r="EB824" s="5"/>
      <c r="EC824" s="5"/>
      <c r="ED824" s="3"/>
      <c r="EE824" s="34"/>
      <c r="EJ824" s="5"/>
      <c r="EK824" s="5"/>
      <c r="EL824" s="3"/>
      <c r="EM824" s="34"/>
      <c r="ER824" s="5"/>
      <c r="ES824" s="5"/>
      <c r="ET824" s="3"/>
      <c r="EU824" s="34"/>
      <c r="EZ824" s="5"/>
      <c r="FA824" s="5"/>
      <c r="FB824" s="3"/>
      <c r="FC824" s="34"/>
      <c r="FH824" s="5"/>
      <c r="FJ824" s="3"/>
      <c r="FK824" s="34"/>
      <c r="FP824" s="5"/>
      <c r="FQ824" s="5"/>
      <c r="FR824" s="3"/>
      <c r="FS824" s="34"/>
      <c r="FX824" s="5"/>
      <c r="FY824" s="5"/>
      <c r="FZ824" s="3"/>
      <c r="GA824" s="34"/>
      <c r="GF824" s="5"/>
      <c r="GG824" s="5"/>
      <c r="GH824" s="3"/>
      <c r="GI824" s="34"/>
      <c r="GN824" s="5"/>
      <c r="GO824" s="5"/>
      <c r="GP824" s="3"/>
      <c r="GQ824" s="34"/>
      <c r="GV824" s="5"/>
      <c r="GW824" s="5"/>
      <c r="GX824" s="3"/>
      <c r="GY824" s="34"/>
      <c r="HD824" s="5"/>
      <c r="HE824" s="5"/>
      <c r="HF824" s="3"/>
      <c r="HG824" s="34"/>
      <c r="HL824" s="5"/>
      <c r="HM824" s="5"/>
      <c r="HN824" s="3"/>
      <c r="HO824" s="34"/>
      <c r="HT824" s="5"/>
      <c r="HU824" s="5"/>
      <c r="HV824" s="3"/>
      <c r="HW824" s="34"/>
      <c r="IB824" s="5"/>
      <c r="IC824" s="5"/>
      <c r="ID824" s="3"/>
      <c r="IE824" s="34"/>
      <c r="IJ824" s="5"/>
    </row>
    <row r="825" spans="6:244" s="1" customFormat="1" ht="13.5">
      <c r="F825" s="3"/>
      <c r="G825" s="34"/>
      <c r="L825" s="5"/>
      <c r="M825" s="5"/>
      <c r="N825" s="3"/>
      <c r="O825" s="34"/>
      <c r="T825" s="5"/>
      <c r="U825" s="5"/>
      <c r="V825" s="3"/>
      <c r="W825" s="34"/>
      <c r="AB825" s="5"/>
      <c r="AC825" s="5"/>
      <c r="AD825" s="3"/>
      <c r="AE825" s="34"/>
      <c r="AJ825" s="5"/>
      <c r="AK825" s="5"/>
      <c r="AL825" s="3"/>
      <c r="AM825" s="34"/>
      <c r="AR825" s="5"/>
      <c r="AS825" s="5"/>
      <c r="AT825" s="3"/>
      <c r="AU825" s="34"/>
      <c r="AZ825" s="5"/>
      <c r="BA825" s="5"/>
      <c r="BB825" s="3"/>
      <c r="BC825" s="34"/>
      <c r="BH825" s="5"/>
      <c r="BI825" s="5"/>
      <c r="BJ825" s="3"/>
      <c r="BK825" s="34"/>
      <c r="BP825" s="5"/>
      <c r="BQ825" s="5"/>
      <c r="BR825" s="3"/>
      <c r="BS825" s="34"/>
      <c r="BX825" s="5"/>
      <c r="BY825" s="5"/>
      <c r="BZ825" s="3"/>
      <c r="CA825" s="34"/>
      <c r="CF825" s="5"/>
      <c r="CH825" s="3"/>
      <c r="CI825" s="34"/>
      <c r="CN825" s="5"/>
      <c r="CO825" s="5"/>
      <c r="CP825" s="3"/>
      <c r="CQ825" s="34"/>
      <c r="CV825" s="5"/>
      <c r="CW825" s="5"/>
      <c r="CX825" s="3"/>
      <c r="CY825" s="34"/>
      <c r="DD825" s="5"/>
      <c r="DE825" s="5"/>
      <c r="DF825" s="3"/>
      <c r="DG825" s="34"/>
      <c r="DL825" s="5"/>
      <c r="DM825" s="5"/>
      <c r="DN825" s="3"/>
      <c r="DO825" s="34"/>
      <c r="DT825" s="5"/>
      <c r="DU825" s="5"/>
      <c r="DV825" s="3"/>
      <c r="DW825" s="34"/>
      <c r="EB825" s="5"/>
      <c r="EC825" s="5"/>
      <c r="ED825" s="3"/>
      <c r="EE825" s="34"/>
      <c r="EJ825" s="5"/>
      <c r="EK825" s="5"/>
      <c r="EL825" s="3"/>
      <c r="EM825" s="34"/>
      <c r="ER825" s="5"/>
      <c r="ES825" s="5"/>
      <c r="ET825" s="3"/>
      <c r="EU825" s="34"/>
      <c r="EZ825" s="5"/>
      <c r="FA825" s="5"/>
      <c r="FB825" s="3"/>
      <c r="FC825" s="34"/>
      <c r="FH825" s="5"/>
      <c r="FJ825" s="3"/>
      <c r="FK825" s="34"/>
      <c r="FP825" s="5"/>
      <c r="FQ825" s="5"/>
      <c r="FR825" s="3"/>
      <c r="FS825" s="34"/>
      <c r="FX825" s="5"/>
      <c r="FY825" s="5"/>
      <c r="FZ825" s="3"/>
      <c r="GA825" s="34"/>
      <c r="GF825" s="5"/>
      <c r="GG825" s="5"/>
      <c r="GH825" s="3"/>
      <c r="GI825" s="34"/>
      <c r="GN825" s="5"/>
      <c r="GO825" s="5"/>
      <c r="GP825" s="3"/>
      <c r="GQ825" s="34"/>
      <c r="GV825" s="5"/>
      <c r="GW825" s="5"/>
      <c r="GX825" s="3"/>
      <c r="GY825" s="34"/>
      <c r="HD825" s="5"/>
      <c r="HE825" s="5"/>
      <c r="HF825" s="3"/>
      <c r="HG825" s="34"/>
      <c r="HL825" s="5"/>
      <c r="HM825" s="5"/>
      <c r="HN825" s="3"/>
      <c r="HO825" s="34"/>
      <c r="HT825" s="5"/>
      <c r="HU825" s="5"/>
      <c r="HV825" s="3"/>
      <c r="HW825" s="34"/>
      <c r="IB825" s="5"/>
      <c r="IC825" s="5"/>
      <c r="ID825" s="3"/>
      <c r="IE825" s="34"/>
      <c r="IJ825" s="5"/>
    </row>
    <row r="826" spans="6:244" s="1" customFormat="1" ht="13.5">
      <c r="F826" s="3"/>
      <c r="G826" s="34"/>
      <c r="L826" s="5"/>
      <c r="M826" s="5"/>
      <c r="N826" s="3"/>
      <c r="O826" s="34"/>
      <c r="T826" s="5"/>
      <c r="U826" s="5"/>
      <c r="V826" s="3"/>
      <c r="W826" s="34"/>
      <c r="AB826" s="5"/>
      <c r="AC826" s="5"/>
      <c r="AD826" s="3"/>
      <c r="AE826" s="34"/>
      <c r="AJ826" s="5"/>
      <c r="AK826" s="5"/>
      <c r="AL826" s="3"/>
      <c r="AM826" s="34"/>
      <c r="AR826" s="5"/>
      <c r="AS826" s="5"/>
      <c r="AT826" s="3"/>
      <c r="AU826" s="34"/>
      <c r="AZ826" s="5"/>
      <c r="BA826" s="5"/>
      <c r="BB826" s="3"/>
      <c r="BC826" s="34"/>
      <c r="BH826" s="5"/>
      <c r="BI826" s="5"/>
      <c r="BJ826" s="3"/>
      <c r="BK826" s="34"/>
      <c r="BP826" s="5"/>
      <c r="BQ826" s="5"/>
      <c r="BR826" s="3"/>
      <c r="BS826" s="34"/>
      <c r="BX826" s="5"/>
      <c r="BY826" s="5"/>
      <c r="BZ826" s="3"/>
      <c r="CA826" s="34"/>
      <c r="CF826" s="5"/>
      <c r="CH826" s="3"/>
      <c r="CI826" s="34"/>
      <c r="CN826" s="5"/>
      <c r="CO826" s="5"/>
      <c r="CP826" s="3"/>
      <c r="CQ826" s="34"/>
      <c r="CV826" s="5"/>
      <c r="CW826" s="5"/>
      <c r="CX826" s="3"/>
      <c r="CY826" s="34"/>
      <c r="DD826" s="5"/>
      <c r="DE826" s="5"/>
      <c r="DF826" s="3"/>
      <c r="DG826" s="34"/>
      <c r="DL826" s="5"/>
      <c r="DM826" s="5"/>
      <c r="DN826" s="3"/>
      <c r="DO826" s="34"/>
      <c r="DT826" s="5"/>
      <c r="DU826" s="5"/>
      <c r="DV826" s="3"/>
      <c r="DW826" s="34"/>
      <c r="EB826" s="5"/>
      <c r="EC826" s="5"/>
      <c r="ED826" s="3"/>
      <c r="EE826" s="34"/>
      <c r="EJ826" s="5"/>
      <c r="EK826" s="5"/>
      <c r="EL826" s="3"/>
      <c r="EM826" s="34"/>
      <c r="ER826" s="5"/>
      <c r="ES826" s="5"/>
      <c r="ET826" s="3"/>
      <c r="EU826" s="34"/>
      <c r="EZ826" s="5"/>
      <c r="FA826" s="5"/>
      <c r="FB826" s="3"/>
      <c r="FC826" s="34"/>
      <c r="FH826" s="5"/>
      <c r="FJ826" s="3"/>
      <c r="FK826" s="34"/>
      <c r="FP826" s="5"/>
      <c r="FQ826" s="5"/>
      <c r="FR826" s="3"/>
      <c r="FS826" s="34"/>
      <c r="FX826" s="5"/>
      <c r="FY826" s="5"/>
      <c r="FZ826" s="3"/>
      <c r="GA826" s="34"/>
      <c r="GF826" s="5"/>
      <c r="GG826" s="5"/>
      <c r="GH826" s="3"/>
      <c r="GI826" s="34"/>
      <c r="GN826" s="5"/>
      <c r="GO826" s="5"/>
      <c r="GP826" s="3"/>
      <c r="GQ826" s="34"/>
      <c r="GV826" s="5"/>
      <c r="GW826" s="5"/>
      <c r="GX826" s="3"/>
      <c r="GY826" s="34"/>
      <c r="HD826" s="5"/>
      <c r="HE826" s="5"/>
      <c r="HF826" s="3"/>
      <c r="HG826" s="34"/>
      <c r="HL826" s="5"/>
      <c r="HM826" s="5"/>
      <c r="HN826" s="3"/>
      <c r="HO826" s="34"/>
      <c r="HT826" s="5"/>
      <c r="HU826" s="5"/>
      <c r="HV826" s="3"/>
      <c r="HW826" s="34"/>
      <c r="IB826" s="5"/>
      <c r="IC826" s="5"/>
      <c r="ID826" s="3"/>
      <c r="IE826" s="34"/>
      <c r="IJ826" s="5"/>
    </row>
    <row r="827" spans="6:244" s="1" customFormat="1" ht="13.5">
      <c r="F827" s="3"/>
      <c r="G827" s="34"/>
      <c r="L827" s="5"/>
      <c r="M827" s="5"/>
      <c r="N827" s="3"/>
      <c r="O827" s="34"/>
      <c r="T827" s="5"/>
      <c r="U827" s="5"/>
      <c r="V827" s="3"/>
      <c r="W827" s="34"/>
      <c r="AB827" s="5"/>
      <c r="AC827" s="5"/>
      <c r="AD827" s="3"/>
      <c r="AE827" s="34"/>
      <c r="AJ827" s="5"/>
      <c r="AK827" s="5"/>
      <c r="AL827" s="3"/>
      <c r="AM827" s="34"/>
      <c r="AR827" s="5"/>
      <c r="AS827" s="5"/>
      <c r="AT827" s="3"/>
      <c r="AU827" s="34"/>
      <c r="AZ827" s="5"/>
      <c r="BA827" s="5"/>
      <c r="BB827" s="3"/>
      <c r="BC827" s="34"/>
      <c r="BH827" s="5"/>
      <c r="BI827" s="5"/>
      <c r="BJ827" s="3"/>
      <c r="BK827" s="34"/>
      <c r="BP827" s="5"/>
      <c r="BQ827" s="5"/>
      <c r="BR827" s="3"/>
      <c r="BS827" s="34"/>
      <c r="BX827" s="5"/>
      <c r="BY827" s="5"/>
      <c r="BZ827" s="3"/>
      <c r="CA827" s="34"/>
      <c r="CF827" s="5"/>
      <c r="CH827" s="3"/>
      <c r="CI827" s="34"/>
      <c r="CN827" s="5"/>
      <c r="CO827" s="5"/>
      <c r="CP827" s="3"/>
      <c r="CQ827" s="34"/>
      <c r="CV827" s="5"/>
      <c r="CW827" s="5"/>
      <c r="CX827" s="3"/>
      <c r="CY827" s="34"/>
      <c r="DD827" s="5"/>
      <c r="DE827" s="5"/>
      <c r="DF827" s="3"/>
      <c r="DG827" s="34"/>
      <c r="DL827" s="5"/>
      <c r="DM827" s="5"/>
      <c r="DN827" s="3"/>
      <c r="DO827" s="34"/>
      <c r="DT827" s="5"/>
      <c r="DU827" s="5"/>
      <c r="DV827" s="3"/>
      <c r="DW827" s="34"/>
      <c r="EB827" s="5"/>
      <c r="EC827" s="5"/>
      <c r="ED827" s="3"/>
      <c r="EE827" s="34"/>
      <c r="EJ827" s="5"/>
      <c r="EK827" s="5"/>
      <c r="EL827" s="3"/>
      <c r="EM827" s="34"/>
      <c r="ER827" s="5"/>
      <c r="ES827" s="5"/>
      <c r="ET827" s="3"/>
      <c r="EU827" s="34"/>
      <c r="EZ827" s="5"/>
      <c r="FA827" s="5"/>
      <c r="FB827" s="3"/>
      <c r="FC827" s="34"/>
      <c r="FH827" s="5"/>
      <c r="FJ827" s="3"/>
      <c r="FK827" s="34"/>
      <c r="FP827" s="5"/>
      <c r="FQ827" s="5"/>
      <c r="FR827" s="3"/>
      <c r="FS827" s="34"/>
      <c r="FX827" s="5"/>
      <c r="FY827" s="5"/>
      <c r="FZ827" s="3"/>
      <c r="GA827" s="34"/>
      <c r="GF827" s="5"/>
      <c r="GG827" s="5"/>
      <c r="GH827" s="3"/>
      <c r="GI827" s="34"/>
      <c r="GN827" s="5"/>
      <c r="GO827" s="5"/>
      <c r="GP827" s="3"/>
      <c r="GQ827" s="34"/>
      <c r="GV827" s="5"/>
      <c r="GW827" s="5"/>
      <c r="GX827" s="3"/>
      <c r="GY827" s="34"/>
      <c r="HD827" s="5"/>
      <c r="HE827" s="5"/>
      <c r="HF827" s="3"/>
      <c r="HG827" s="34"/>
      <c r="HL827" s="5"/>
      <c r="HM827" s="5"/>
      <c r="HN827" s="3"/>
      <c r="HO827" s="34"/>
      <c r="HT827" s="5"/>
      <c r="HU827" s="5"/>
      <c r="HV827" s="3"/>
      <c r="HW827" s="34"/>
      <c r="IB827" s="5"/>
      <c r="IC827" s="5"/>
      <c r="ID827" s="3"/>
      <c r="IE827" s="34"/>
      <c r="IJ827" s="5"/>
    </row>
    <row r="828" spans="6:244" s="1" customFormat="1" ht="13.5">
      <c r="F828" s="3"/>
      <c r="G828" s="34"/>
      <c r="L828" s="5"/>
      <c r="M828" s="5"/>
      <c r="N828" s="3"/>
      <c r="O828" s="34"/>
      <c r="T828" s="5"/>
      <c r="U828" s="5"/>
      <c r="V828" s="3"/>
      <c r="W828" s="34"/>
      <c r="AB828" s="5"/>
      <c r="AC828" s="5"/>
      <c r="AD828" s="3"/>
      <c r="AE828" s="34"/>
      <c r="AJ828" s="5"/>
      <c r="AK828" s="5"/>
      <c r="AL828" s="3"/>
      <c r="AM828" s="34"/>
      <c r="AR828" s="5"/>
      <c r="AS828" s="5"/>
      <c r="AT828" s="3"/>
      <c r="AU828" s="34"/>
      <c r="AZ828" s="5"/>
      <c r="BA828" s="5"/>
      <c r="BB828" s="3"/>
      <c r="BC828" s="34"/>
      <c r="BH828" s="5"/>
      <c r="BI828" s="5"/>
      <c r="BJ828" s="3"/>
      <c r="BK828" s="34"/>
      <c r="BP828" s="5"/>
      <c r="BQ828" s="5"/>
      <c r="BR828" s="3"/>
      <c r="BS828" s="34"/>
      <c r="BX828" s="5"/>
      <c r="BY828" s="5"/>
      <c r="BZ828" s="3"/>
      <c r="CA828" s="34"/>
      <c r="CF828" s="5"/>
      <c r="CH828" s="3"/>
      <c r="CI828" s="34"/>
      <c r="CN828" s="5"/>
      <c r="CO828" s="5"/>
      <c r="CP828" s="3"/>
      <c r="CQ828" s="34"/>
      <c r="CV828" s="5"/>
      <c r="CW828" s="5"/>
      <c r="CX828" s="3"/>
      <c r="CY828" s="34"/>
      <c r="DD828" s="5"/>
      <c r="DE828" s="5"/>
      <c r="DF828" s="3"/>
      <c r="DG828" s="34"/>
      <c r="DL828" s="5"/>
      <c r="DM828" s="5"/>
      <c r="DN828" s="3"/>
      <c r="DO828" s="34"/>
      <c r="DT828" s="5"/>
      <c r="DU828" s="5"/>
      <c r="DV828" s="3"/>
      <c r="DW828" s="34"/>
      <c r="EB828" s="5"/>
      <c r="EC828" s="5"/>
      <c r="ED828" s="3"/>
      <c r="EE828" s="34"/>
      <c r="EJ828" s="5"/>
      <c r="EK828" s="5"/>
      <c r="EL828" s="3"/>
      <c r="EM828" s="34"/>
      <c r="ER828" s="5"/>
      <c r="ES828" s="5"/>
      <c r="ET828" s="3"/>
      <c r="EU828" s="34"/>
      <c r="EZ828" s="5"/>
      <c r="FA828" s="5"/>
      <c r="FB828" s="3"/>
      <c r="FC828" s="34"/>
      <c r="FH828" s="5"/>
      <c r="FJ828" s="3"/>
      <c r="FK828" s="34"/>
      <c r="FP828" s="5"/>
      <c r="FQ828" s="5"/>
      <c r="FR828" s="3"/>
      <c r="FS828" s="34"/>
      <c r="FX828" s="5"/>
      <c r="FY828" s="5"/>
      <c r="FZ828" s="3"/>
      <c r="GA828" s="34"/>
      <c r="GF828" s="5"/>
      <c r="GG828" s="5"/>
      <c r="GH828" s="3"/>
      <c r="GI828" s="34"/>
      <c r="GN828" s="5"/>
      <c r="GO828" s="5"/>
      <c r="GP828" s="3"/>
      <c r="GQ828" s="34"/>
      <c r="GV828" s="5"/>
      <c r="GW828" s="5"/>
      <c r="GX828" s="3"/>
      <c r="GY828" s="34"/>
      <c r="HD828" s="5"/>
      <c r="HE828" s="5"/>
      <c r="HF828" s="3"/>
      <c r="HG828" s="34"/>
      <c r="HL828" s="5"/>
      <c r="HM828" s="5"/>
      <c r="HN828" s="3"/>
      <c r="HO828" s="34"/>
      <c r="HT828" s="5"/>
      <c r="HU828" s="5"/>
      <c r="HV828" s="3"/>
      <c r="HW828" s="34"/>
      <c r="IB828" s="5"/>
      <c r="IC828" s="5"/>
      <c r="ID828" s="3"/>
      <c r="IE828" s="34"/>
      <c r="IJ828" s="5"/>
    </row>
    <row r="829" spans="6:244" s="1" customFormat="1" ht="13.5">
      <c r="F829" s="3"/>
      <c r="G829" s="34"/>
      <c r="L829" s="5"/>
      <c r="M829" s="5"/>
      <c r="N829" s="3"/>
      <c r="O829" s="34"/>
      <c r="T829" s="5"/>
      <c r="U829" s="5"/>
      <c r="V829" s="3"/>
      <c r="W829" s="34"/>
      <c r="AB829" s="5"/>
      <c r="AC829" s="5"/>
      <c r="AD829" s="3"/>
      <c r="AE829" s="34"/>
      <c r="AJ829" s="5"/>
      <c r="AK829" s="5"/>
      <c r="AL829" s="3"/>
      <c r="AM829" s="34"/>
      <c r="AR829" s="5"/>
      <c r="AS829" s="5"/>
      <c r="AT829" s="3"/>
      <c r="AU829" s="34"/>
      <c r="AZ829" s="5"/>
      <c r="BA829" s="5"/>
      <c r="BB829" s="3"/>
      <c r="BC829" s="34"/>
      <c r="BH829" s="5"/>
      <c r="BI829" s="5"/>
      <c r="BJ829" s="3"/>
      <c r="BK829" s="34"/>
      <c r="BP829" s="5"/>
      <c r="BQ829" s="5"/>
      <c r="BR829" s="3"/>
      <c r="BS829" s="34"/>
      <c r="BX829" s="5"/>
      <c r="BY829" s="5"/>
      <c r="BZ829" s="3"/>
      <c r="CA829" s="34"/>
      <c r="CF829" s="5"/>
      <c r="CH829" s="3"/>
      <c r="CI829" s="34"/>
      <c r="CN829" s="5"/>
      <c r="CO829" s="5"/>
      <c r="CP829" s="3"/>
      <c r="CQ829" s="34"/>
      <c r="CV829" s="5"/>
      <c r="CW829" s="5"/>
      <c r="CX829" s="3"/>
      <c r="CY829" s="34"/>
      <c r="DD829" s="5"/>
      <c r="DE829" s="5"/>
      <c r="DF829" s="3"/>
      <c r="DG829" s="34"/>
      <c r="DL829" s="5"/>
      <c r="DM829" s="5"/>
      <c r="DN829" s="3"/>
      <c r="DO829" s="34"/>
      <c r="DT829" s="5"/>
      <c r="DU829" s="5"/>
      <c r="DV829" s="3"/>
      <c r="DW829" s="34"/>
      <c r="EB829" s="5"/>
      <c r="EC829" s="5"/>
      <c r="ED829" s="3"/>
      <c r="EE829" s="34"/>
      <c r="EJ829" s="5"/>
      <c r="EK829" s="5"/>
      <c r="EL829" s="3"/>
      <c r="EM829" s="34"/>
      <c r="ER829" s="5"/>
      <c r="ES829" s="5"/>
      <c r="ET829" s="3"/>
      <c r="EU829" s="34"/>
      <c r="EZ829" s="5"/>
      <c r="FA829" s="5"/>
      <c r="FB829" s="3"/>
      <c r="FC829" s="34"/>
      <c r="FH829" s="5"/>
      <c r="FJ829" s="3"/>
      <c r="FK829" s="34"/>
      <c r="FP829" s="5"/>
      <c r="FQ829" s="5"/>
      <c r="FR829" s="3"/>
      <c r="FS829" s="34"/>
      <c r="FX829" s="5"/>
      <c r="FY829" s="5"/>
      <c r="FZ829" s="3"/>
      <c r="GA829" s="34"/>
      <c r="GF829" s="5"/>
      <c r="GG829" s="5"/>
      <c r="GH829" s="3"/>
      <c r="GI829" s="34"/>
      <c r="GN829" s="5"/>
      <c r="GO829" s="5"/>
      <c r="GP829" s="3"/>
      <c r="GQ829" s="34"/>
      <c r="GV829" s="5"/>
      <c r="GW829" s="5"/>
      <c r="GX829" s="3"/>
      <c r="GY829" s="34"/>
      <c r="HD829" s="5"/>
      <c r="HE829" s="5"/>
      <c r="HF829" s="3"/>
      <c r="HG829" s="34"/>
      <c r="HL829" s="5"/>
      <c r="HM829" s="5"/>
      <c r="HN829" s="3"/>
      <c r="HO829" s="34"/>
      <c r="HT829" s="5"/>
      <c r="HU829" s="5"/>
      <c r="HV829" s="3"/>
      <c r="HW829" s="34"/>
      <c r="IB829" s="5"/>
      <c r="IC829" s="5"/>
      <c r="ID829" s="3"/>
      <c r="IE829" s="34"/>
      <c r="IJ829" s="5"/>
    </row>
    <row r="830" spans="6:244" s="1" customFormat="1" ht="13.5">
      <c r="F830" s="3"/>
      <c r="G830" s="34"/>
      <c r="L830" s="5"/>
      <c r="M830" s="5"/>
      <c r="N830" s="3"/>
      <c r="O830" s="34"/>
      <c r="T830" s="5"/>
      <c r="U830" s="5"/>
      <c r="V830" s="3"/>
      <c r="W830" s="34"/>
      <c r="AB830" s="5"/>
      <c r="AC830" s="5"/>
      <c r="AD830" s="3"/>
      <c r="AE830" s="34"/>
      <c r="AJ830" s="5"/>
      <c r="AK830" s="5"/>
      <c r="AL830" s="3"/>
      <c r="AM830" s="34"/>
      <c r="AR830" s="5"/>
      <c r="AS830" s="5"/>
      <c r="AT830" s="3"/>
      <c r="AU830" s="34"/>
      <c r="AZ830" s="5"/>
      <c r="BA830" s="5"/>
      <c r="BB830" s="3"/>
      <c r="BC830" s="34"/>
      <c r="BH830" s="5"/>
      <c r="BI830" s="5"/>
      <c r="BJ830" s="3"/>
      <c r="BK830" s="34"/>
      <c r="BP830" s="5"/>
      <c r="BQ830" s="5"/>
      <c r="BR830" s="3"/>
      <c r="BS830" s="34"/>
      <c r="BX830" s="5"/>
      <c r="BY830" s="5"/>
      <c r="BZ830" s="3"/>
      <c r="CA830" s="34"/>
      <c r="CF830" s="5"/>
      <c r="CH830" s="3"/>
      <c r="CI830" s="34"/>
      <c r="CN830" s="5"/>
      <c r="CO830" s="5"/>
      <c r="CP830" s="3"/>
      <c r="CQ830" s="34"/>
      <c r="CV830" s="5"/>
      <c r="CW830" s="5"/>
      <c r="CX830" s="3"/>
      <c r="CY830" s="34"/>
      <c r="DD830" s="5"/>
      <c r="DE830" s="5"/>
      <c r="DF830" s="3"/>
      <c r="DG830" s="34"/>
      <c r="DL830" s="5"/>
      <c r="DM830" s="5"/>
      <c r="DN830" s="3"/>
      <c r="DO830" s="34"/>
      <c r="DT830" s="5"/>
      <c r="DU830" s="5"/>
      <c r="DV830" s="3"/>
      <c r="DW830" s="34"/>
      <c r="EB830" s="5"/>
      <c r="EC830" s="5"/>
      <c r="ED830" s="3"/>
      <c r="EE830" s="34"/>
      <c r="EJ830" s="5"/>
      <c r="EK830" s="5"/>
      <c r="EL830" s="3"/>
      <c r="EM830" s="34"/>
      <c r="ER830" s="5"/>
      <c r="ES830" s="5"/>
      <c r="ET830" s="3"/>
      <c r="EU830" s="34"/>
      <c r="EZ830" s="5"/>
      <c r="FA830" s="5"/>
      <c r="FB830" s="3"/>
      <c r="FC830" s="34"/>
      <c r="FH830" s="5"/>
      <c r="FJ830" s="3"/>
      <c r="FK830" s="34"/>
      <c r="FP830" s="5"/>
      <c r="FQ830" s="5"/>
      <c r="FR830" s="3"/>
      <c r="FS830" s="34"/>
      <c r="FX830" s="5"/>
      <c r="FY830" s="5"/>
      <c r="FZ830" s="3"/>
      <c r="GA830" s="34"/>
      <c r="GF830" s="5"/>
      <c r="GG830" s="5"/>
      <c r="GH830" s="3"/>
      <c r="GI830" s="34"/>
      <c r="GN830" s="5"/>
      <c r="GO830" s="5"/>
      <c r="GP830" s="3"/>
      <c r="GQ830" s="34"/>
      <c r="GV830" s="5"/>
      <c r="GW830" s="5"/>
      <c r="GX830" s="3"/>
      <c r="GY830" s="34"/>
      <c r="HD830" s="5"/>
      <c r="HE830" s="5"/>
      <c r="HF830" s="3"/>
      <c r="HG830" s="34"/>
      <c r="HL830" s="5"/>
      <c r="HM830" s="5"/>
      <c r="HN830" s="3"/>
      <c r="HO830" s="34"/>
      <c r="HT830" s="5"/>
      <c r="HU830" s="5"/>
      <c r="HV830" s="3"/>
      <c r="HW830" s="34"/>
      <c r="IB830" s="5"/>
      <c r="IC830" s="5"/>
      <c r="ID830" s="3"/>
      <c r="IE830" s="34"/>
      <c r="IJ830" s="5"/>
    </row>
    <row r="831" spans="6:244" s="1" customFormat="1" ht="13.5">
      <c r="F831" s="3"/>
      <c r="G831" s="34"/>
      <c r="L831" s="5"/>
      <c r="M831" s="5"/>
      <c r="N831" s="3"/>
      <c r="O831" s="34"/>
      <c r="T831" s="5"/>
      <c r="U831" s="5"/>
      <c r="V831" s="3"/>
      <c r="W831" s="34"/>
      <c r="AB831" s="5"/>
      <c r="AC831" s="5"/>
      <c r="AD831" s="3"/>
      <c r="AE831" s="34"/>
      <c r="AJ831" s="5"/>
      <c r="AK831" s="5"/>
      <c r="AL831" s="3"/>
      <c r="AM831" s="34"/>
      <c r="AR831" s="5"/>
      <c r="AS831" s="5"/>
      <c r="AT831" s="3"/>
      <c r="AU831" s="34"/>
      <c r="AZ831" s="5"/>
      <c r="BA831" s="5"/>
      <c r="BB831" s="3"/>
      <c r="BC831" s="34"/>
      <c r="BH831" s="5"/>
      <c r="BI831" s="5"/>
      <c r="BJ831" s="3"/>
      <c r="BK831" s="34"/>
      <c r="BP831" s="5"/>
      <c r="BQ831" s="5"/>
      <c r="BR831" s="3"/>
      <c r="BS831" s="34"/>
      <c r="BX831" s="5"/>
      <c r="BY831" s="5"/>
      <c r="BZ831" s="3"/>
      <c r="CA831" s="34"/>
      <c r="CF831" s="5"/>
      <c r="CH831" s="3"/>
      <c r="CI831" s="34"/>
      <c r="CN831" s="5"/>
      <c r="CO831" s="5"/>
      <c r="CP831" s="3"/>
      <c r="CQ831" s="34"/>
      <c r="CV831" s="5"/>
      <c r="CW831" s="5"/>
      <c r="CX831" s="3"/>
      <c r="CY831" s="34"/>
      <c r="DD831" s="5"/>
      <c r="DE831" s="5"/>
      <c r="DF831" s="3"/>
      <c r="DG831" s="34"/>
      <c r="DL831" s="5"/>
      <c r="DM831" s="5"/>
      <c r="DN831" s="3"/>
      <c r="DO831" s="34"/>
      <c r="DT831" s="5"/>
      <c r="DU831" s="5"/>
      <c r="DV831" s="3"/>
      <c r="DW831" s="34"/>
      <c r="EB831" s="5"/>
      <c r="EC831" s="5"/>
      <c r="ED831" s="3"/>
      <c r="EE831" s="34"/>
      <c r="EJ831" s="5"/>
      <c r="EK831" s="5"/>
      <c r="EL831" s="3"/>
      <c r="EM831" s="34"/>
      <c r="ER831" s="5"/>
      <c r="ES831" s="5"/>
      <c r="ET831" s="3"/>
      <c r="EU831" s="34"/>
      <c r="EZ831" s="5"/>
      <c r="FA831" s="5"/>
      <c r="FB831" s="3"/>
      <c r="FC831" s="34"/>
      <c r="FH831" s="5"/>
      <c r="FJ831" s="3"/>
      <c r="FK831" s="34"/>
      <c r="FP831" s="5"/>
      <c r="FQ831" s="5"/>
      <c r="FR831" s="3"/>
      <c r="FS831" s="34"/>
      <c r="FX831" s="5"/>
      <c r="FY831" s="5"/>
      <c r="FZ831" s="3"/>
      <c r="GA831" s="34"/>
      <c r="GF831" s="5"/>
      <c r="GG831" s="5"/>
      <c r="GH831" s="3"/>
      <c r="GI831" s="34"/>
      <c r="GN831" s="5"/>
      <c r="GO831" s="5"/>
      <c r="GP831" s="3"/>
      <c r="GQ831" s="34"/>
      <c r="GV831" s="5"/>
      <c r="GW831" s="5"/>
      <c r="GX831" s="3"/>
      <c r="GY831" s="34"/>
      <c r="HD831" s="5"/>
      <c r="HE831" s="5"/>
      <c r="HF831" s="3"/>
      <c r="HG831" s="34"/>
      <c r="HL831" s="5"/>
      <c r="HM831" s="5"/>
      <c r="HN831" s="3"/>
      <c r="HO831" s="34"/>
      <c r="HT831" s="5"/>
      <c r="HU831" s="5"/>
      <c r="HV831" s="3"/>
      <c r="HW831" s="34"/>
      <c r="IB831" s="5"/>
      <c r="IC831" s="5"/>
      <c r="ID831" s="3"/>
      <c r="IE831" s="34"/>
      <c r="IJ831" s="5"/>
    </row>
    <row r="832" spans="6:244" s="1" customFormat="1" ht="13.5">
      <c r="F832" s="3"/>
      <c r="G832" s="34"/>
      <c r="L832" s="5"/>
      <c r="M832" s="5"/>
      <c r="N832" s="3"/>
      <c r="O832" s="34"/>
      <c r="T832" s="5"/>
      <c r="U832" s="5"/>
      <c r="V832" s="3"/>
      <c r="W832" s="34"/>
      <c r="AB832" s="5"/>
      <c r="AC832" s="5"/>
      <c r="AD832" s="3"/>
      <c r="AE832" s="34"/>
      <c r="AJ832" s="5"/>
      <c r="AK832" s="5"/>
      <c r="AL832" s="3"/>
      <c r="AM832" s="34"/>
      <c r="AR832" s="5"/>
      <c r="AS832" s="5"/>
      <c r="AT832" s="3"/>
      <c r="AU832" s="34"/>
      <c r="AZ832" s="5"/>
      <c r="BA832" s="5"/>
      <c r="BB832" s="3"/>
      <c r="BC832" s="34"/>
      <c r="BH832" s="5"/>
      <c r="BI832" s="5"/>
      <c r="BJ832" s="3"/>
      <c r="BK832" s="34"/>
      <c r="BP832" s="5"/>
      <c r="BQ832" s="5"/>
      <c r="BR832" s="3"/>
      <c r="BS832" s="34"/>
      <c r="BX832" s="5"/>
      <c r="BY832" s="5"/>
      <c r="BZ832" s="3"/>
      <c r="CA832" s="34"/>
      <c r="CF832" s="5"/>
      <c r="CH832" s="3"/>
      <c r="CI832" s="34"/>
      <c r="CN832" s="5"/>
      <c r="CO832" s="5"/>
      <c r="CP832" s="3"/>
      <c r="CQ832" s="34"/>
      <c r="CV832" s="5"/>
      <c r="CW832" s="5"/>
      <c r="CX832" s="3"/>
      <c r="CY832" s="34"/>
      <c r="DD832" s="5"/>
      <c r="DE832" s="5"/>
      <c r="DF832" s="3"/>
      <c r="DG832" s="34"/>
      <c r="DL832" s="5"/>
      <c r="DM832" s="5"/>
      <c r="DN832" s="3"/>
      <c r="DO832" s="34"/>
      <c r="DT832" s="5"/>
      <c r="DU832" s="5"/>
      <c r="DV832" s="3"/>
      <c r="DW832" s="34"/>
      <c r="EB832" s="5"/>
      <c r="EC832" s="5"/>
      <c r="ED832" s="3"/>
      <c r="EE832" s="34"/>
      <c r="EJ832" s="5"/>
      <c r="EK832" s="5"/>
      <c r="EL832" s="3"/>
      <c r="EM832" s="34"/>
      <c r="ER832" s="5"/>
      <c r="ES832" s="5"/>
      <c r="ET832" s="3"/>
      <c r="EU832" s="34"/>
      <c r="EZ832" s="5"/>
      <c r="FA832" s="5"/>
      <c r="FB832" s="3"/>
      <c r="FC832" s="34"/>
      <c r="FH832" s="5"/>
      <c r="FJ832" s="3"/>
      <c r="FK832" s="34"/>
      <c r="FP832" s="5"/>
      <c r="FQ832" s="5"/>
      <c r="FR832" s="3"/>
      <c r="FS832" s="34"/>
      <c r="FX832" s="5"/>
      <c r="FY832" s="5"/>
      <c r="FZ832" s="3"/>
      <c r="GA832" s="34"/>
      <c r="GF832" s="5"/>
      <c r="GG832" s="5"/>
      <c r="GH832" s="3"/>
      <c r="GI832" s="34"/>
      <c r="GN832" s="5"/>
      <c r="GO832" s="5"/>
      <c r="GP832" s="3"/>
      <c r="GQ832" s="34"/>
      <c r="GV832" s="5"/>
      <c r="GW832" s="5"/>
      <c r="GX832" s="3"/>
      <c r="GY832" s="34"/>
      <c r="HD832" s="5"/>
      <c r="HE832" s="5"/>
      <c r="HF832" s="3"/>
      <c r="HG832" s="34"/>
      <c r="HL832" s="5"/>
      <c r="HM832" s="5"/>
      <c r="HN832" s="3"/>
      <c r="HO832" s="34"/>
      <c r="HT832" s="5"/>
      <c r="HU832" s="5"/>
      <c r="HV832" s="3"/>
      <c r="HW832" s="34"/>
      <c r="IB832" s="5"/>
      <c r="IC832" s="5"/>
      <c r="ID832" s="3"/>
      <c r="IE832" s="34"/>
      <c r="IJ832" s="5"/>
    </row>
    <row r="833" spans="6:244" s="1" customFormat="1" ht="13.5">
      <c r="F833" s="3"/>
      <c r="G833" s="34"/>
      <c r="L833" s="5"/>
      <c r="M833" s="5"/>
      <c r="N833" s="3"/>
      <c r="O833" s="34"/>
      <c r="T833" s="5"/>
      <c r="U833" s="5"/>
      <c r="V833" s="3"/>
      <c r="W833" s="34"/>
      <c r="AB833" s="5"/>
      <c r="AC833" s="5"/>
      <c r="AD833" s="3"/>
      <c r="AE833" s="34"/>
      <c r="AJ833" s="5"/>
      <c r="AK833" s="5"/>
      <c r="AL833" s="3"/>
      <c r="AM833" s="34"/>
      <c r="AR833" s="5"/>
      <c r="AS833" s="5"/>
      <c r="AT833" s="3"/>
      <c r="AU833" s="34"/>
      <c r="AZ833" s="5"/>
      <c r="BA833" s="5"/>
      <c r="BB833" s="3"/>
      <c r="BC833" s="34"/>
      <c r="BH833" s="5"/>
      <c r="BI833" s="5"/>
      <c r="BJ833" s="3"/>
      <c r="BK833" s="34"/>
      <c r="BP833" s="5"/>
      <c r="BQ833" s="5"/>
      <c r="BR833" s="3"/>
      <c r="BS833" s="34"/>
      <c r="BX833" s="5"/>
      <c r="BY833" s="5"/>
      <c r="BZ833" s="3"/>
      <c r="CA833" s="34"/>
      <c r="CF833" s="5"/>
      <c r="CH833" s="3"/>
      <c r="CI833" s="34"/>
      <c r="CN833" s="5"/>
      <c r="CO833" s="5"/>
      <c r="CP833" s="3"/>
      <c r="CQ833" s="34"/>
      <c r="CV833" s="5"/>
      <c r="CW833" s="5"/>
      <c r="CX833" s="3"/>
      <c r="CY833" s="34"/>
      <c r="DD833" s="5"/>
      <c r="DE833" s="5"/>
      <c r="DF833" s="3"/>
      <c r="DG833" s="34"/>
      <c r="DL833" s="5"/>
      <c r="DM833" s="5"/>
      <c r="DN833" s="3"/>
      <c r="DO833" s="34"/>
      <c r="DT833" s="5"/>
      <c r="DU833" s="5"/>
      <c r="DV833" s="3"/>
      <c r="DW833" s="34"/>
      <c r="EB833" s="5"/>
      <c r="EC833" s="5"/>
      <c r="ED833" s="3"/>
      <c r="EE833" s="34"/>
      <c r="EJ833" s="5"/>
      <c r="EK833" s="5"/>
      <c r="EL833" s="3"/>
      <c r="EM833" s="34"/>
      <c r="ER833" s="5"/>
      <c r="ES833" s="5"/>
      <c r="ET833" s="3"/>
      <c r="EU833" s="34"/>
      <c r="EZ833" s="5"/>
      <c r="FA833" s="5"/>
      <c r="FB833" s="3"/>
      <c r="FC833" s="34"/>
      <c r="FH833" s="5"/>
      <c r="FJ833" s="3"/>
      <c r="FK833" s="34"/>
      <c r="FP833" s="5"/>
      <c r="FQ833" s="5"/>
      <c r="FR833" s="3"/>
      <c r="FS833" s="34"/>
      <c r="FX833" s="5"/>
      <c r="FY833" s="5"/>
      <c r="FZ833" s="3"/>
      <c r="GA833" s="34"/>
      <c r="GF833" s="5"/>
      <c r="GG833" s="5"/>
      <c r="GH833" s="3"/>
      <c r="GI833" s="34"/>
      <c r="GN833" s="5"/>
      <c r="GO833" s="5"/>
      <c r="GP833" s="3"/>
      <c r="GQ833" s="34"/>
      <c r="GV833" s="5"/>
      <c r="GW833" s="5"/>
      <c r="GX833" s="3"/>
      <c r="GY833" s="34"/>
      <c r="HD833" s="5"/>
      <c r="HE833" s="5"/>
      <c r="HF833" s="3"/>
      <c r="HG833" s="34"/>
      <c r="HL833" s="5"/>
      <c r="HM833" s="5"/>
      <c r="HN833" s="3"/>
      <c r="HO833" s="34"/>
      <c r="HT833" s="5"/>
      <c r="HU833" s="5"/>
      <c r="HV833" s="3"/>
      <c r="HW833" s="34"/>
      <c r="IB833" s="5"/>
      <c r="IC833" s="5"/>
      <c r="ID833" s="3"/>
      <c r="IE833" s="34"/>
      <c r="IJ833" s="5"/>
    </row>
    <row r="834" spans="6:244" s="1" customFormat="1" ht="13.5">
      <c r="F834" s="3"/>
      <c r="G834" s="34"/>
      <c r="L834" s="5"/>
      <c r="M834" s="5"/>
      <c r="N834" s="3"/>
      <c r="O834" s="34"/>
      <c r="T834" s="5"/>
      <c r="U834" s="5"/>
      <c r="V834" s="3"/>
      <c r="W834" s="34"/>
      <c r="AB834" s="5"/>
      <c r="AC834" s="5"/>
      <c r="AD834" s="3"/>
      <c r="AE834" s="34"/>
      <c r="AJ834" s="5"/>
      <c r="AK834" s="5"/>
      <c r="AL834" s="3"/>
      <c r="AM834" s="34"/>
      <c r="AR834" s="5"/>
      <c r="AS834" s="5"/>
      <c r="AT834" s="3"/>
      <c r="AU834" s="34"/>
      <c r="AZ834" s="5"/>
      <c r="BA834" s="5"/>
      <c r="BB834" s="3"/>
      <c r="BC834" s="34"/>
      <c r="BH834" s="5"/>
      <c r="BI834" s="5"/>
      <c r="BJ834" s="3"/>
      <c r="BK834" s="34"/>
      <c r="BP834" s="5"/>
      <c r="BQ834" s="5"/>
      <c r="BR834" s="3"/>
      <c r="BS834" s="34"/>
      <c r="BX834" s="5"/>
      <c r="BY834" s="5"/>
      <c r="BZ834" s="3"/>
      <c r="CA834" s="34"/>
      <c r="CF834" s="5"/>
      <c r="CH834" s="3"/>
      <c r="CI834" s="34"/>
      <c r="CN834" s="5"/>
      <c r="CO834" s="5"/>
      <c r="CP834" s="3"/>
      <c r="CQ834" s="34"/>
      <c r="CV834" s="5"/>
      <c r="CW834" s="5"/>
      <c r="CX834" s="3"/>
      <c r="CY834" s="34"/>
      <c r="DD834" s="5"/>
      <c r="DE834" s="5"/>
      <c r="DF834" s="3"/>
      <c r="DG834" s="34"/>
      <c r="DL834" s="5"/>
      <c r="DM834" s="5"/>
      <c r="DN834" s="3"/>
      <c r="DO834" s="34"/>
      <c r="DT834" s="5"/>
      <c r="DU834" s="5"/>
      <c r="DV834" s="3"/>
      <c r="DW834" s="34"/>
      <c r="EB834" s="5"/>
      <c r="EC834" s="5"/>
      <c r="ED834" s="3"/>
      <c r="EE834" s="34"/>
      <c r="EJ834" s="5"/>
      <c r="EK834" s="5"/>
      <c r="EL834" s="3"/>
      <c r="EM834" s="34"/>
      <c r="ER834" s="5"/>
      <c r="ES834" s="5"/>
      <c r="ET834" s="3"/>
      <c r="EU834" s="34"/>
      <c r="EZ834" s="5"/>
      <c r="FA834" s="5"/>
      <c r="FB834" s="3"/>
      <c r="FC834" s="34"/>
      <c r="FH834" s="5"/>
      <c r="FJ834" s="3"/>
      <c r="FK834" s="34"/>
      <c r="FP834" s="5"/>
      <c r="FQ834" s="5"/>
      <c r="FR834" s="3"/>
      <c r="FS834" s="34"/>
      <c r="FX834" s="5"/>
      <c r="FY834" s="5"/>
      <c r="FZ834" s="3"/>
      <c r="GA834" s="34"/>
      <c r="GF834" s="5"/>
      <c r="GG834" s="5"/>
      <c r="GH834" s="3"/>
      <c r="GI834" s="34"/>
      <c r="GN834" s="5"/>
      <c r="GO834" s="5"/>
      <c r="GP834" s="3"/>
      <c r="GQ834" s="34"/>
      <c r="GV834" s="5"/>
      <c r="GW834" s="5"/>
      <c r="GX834" s="3"/>
      <c r="GY834" s="34"/>
      <c r="HD834" s="5"/>
      <c r="HE834" s="5"/>
      <c r="HF834" s="3"/>
      <c r="HG834" s="34"/>
      <c r="HL834" s="5"/>
      <c r="HM834" s="5"/>
      <c r="HN834" s="3"/>
      <c r="HO834" s="34"/>
      <c r="HT834" s="5"/>
      <c r="HU834" s="5"/>
      <c r="HV834" s="3"/>
      <c r="HW834" s="34"/>
      <c r="IB834" s="5"/>
      <c r="IC834" s="5"/>
      <c r="ID834" s="3"/>
      <c r="IE834" s="34"/>
      <c r="IJ834" s="5"/>
    </row>
    <row r="835" spans="6:244" s="1" customFormat="1" ht="13.5">
      <c r="F835" s="3"/>
      <c r="G835" s="34"/>
      <c r="L835" s="5"/>
      <c r="M835" s="5"/>
      <c r="N835" s="3"/>
      <c r="O835" s="34"/>
      <c r="T835" s="5"/>
      <c r="U835" s="5"/>
      <c r="V835" s="3"/>
      <c r="W835" s="34"/>
      <c r="AB835" s="5"/>
      <c r="AC835" s="5"/>
      <c r="AD835" s="3"/>
      <c r="AE835" s="34"/>
      <c r="AJ835" s="5"/>
      <c r="AK835" s="5"/>
      <c r="AL835" s="3"/>
      <c r="AM835" s="34"/>
      <c r="AR835" s="5"/>
      <c r="AS835" s="5"/>
      <c r="AT835" s="3"/>
      <c r="AU835" s="34"/>
      <c r="AZ835" s="5"/>
      <c r="BA835" s="5"/>
      <c r="BB835" s="3"/>
      <c r="BC835" s="34"/>
      <c r="BH835" s="5"/>
      <c r="BI835" s="5"/>
      <c r="BJ835" s="3"/>
      <c r="BK835" s="34"/>
      <c r="BP835" s="5"/>
      <c r="BQ835" s="5"/>
      <c r="BR835" s="3"/>
      <c r="BS835" s="34"/>
      <c r="BX835" s="5"/>
      <c r="BY835" s="5"/>
      <c r="BZ835" s="3"/>
      <c r="CA835" s="34"/>
      <c r="CF835" s="5"/>
      <c r="CH835" s="3"/>
      <c r="CI835" s="34"/>
      <c r="CN835" s="5"/>
      <c r="CO835" s="5"/>
      <c r="CP835" s="3"/>
      <c r="CQ835" s="34"/>
      <c r="CV835" s="5"/>
      <c r="CW835" s="5"/>
      <c r="CX835" s="3"/>
      <c r="CY835" s="34"/>
      <c r="DD835" s="5"/>
      <c r="DE835" s="5"/>
      <c r="DF835" s="3"/>
      <c r="DG835" s="34"/>
      <c r="DL835" s="5"/>
      <c r="DM835" s="5"/>
      <c r="DN835" s="3"/>
      <c r="DO835" s="34"/>
      <c r="DT835" s="5"/>
      <c r="DU835" s="5"/>
      <c r="DV835" s="3"/>
      <c r="DW835" s="34"/>
      <c r="EB835" s="5"/>
      <c r="EC835" s="5"/>
      <c r="ED835" s="3"/>
      <c r="EE835" s="34"/>
      <c r="EJ835" s="5"/>
      <c r="EK835" s="5"/>
      <c r="EL835" s="3"/>
      <c r="EM835" s="34"/>
      <c r="ER835" s="5"/>
      <c r="ES835" s="5"/>
      <c r="ET835" s="3"/>
      <c r="EU835" s="34"/>
      <c r="EZ835" s="5"/>
      <c r="FA835" s="5"/>
      <c r="FB835" s="3"/>
      <c r="FC835" s="34"/>
      <c r="FH835" s="5"/>
      <c r="FJ835" s="3"/>
      <c r="FK835" s="34"/>
      <c r="FP835" s="5"/>
      <c r="FQ835" s="5"/>
      <c r="FR835" s="3"/>
      <c r="FS835" s="34"/>
      <c r="FX835" s="5"/>
      <c r="FY835" s="5"/>
      <c r="FZ835" s="3"/>
      <c r="GA835" s="34"/>
      <c r="GF835" s="5"/>
      <c r="GG835" s="5"/>
      <c r="GH835" s="3"/>
      <c r="GI835" s="34"/>
      <c r="GN835" s="5"/>
      <c r="GO835" s="5"/>
      <c r="GP835" s="3"/>
      <c r="GQ835" s="34"/>
      <c r="GV835" s="5"/>
      <c r="GW835" s="5"/>
      <c r="GX835" s="3"/>
      <c r="GY835" s="34"/>
      <c r="HD835" s="5"/>
      <c r="HE835" s="5"/>
      <c r="HF835" s="3"/>
      <c r="HG835" s="34"/>
      <c r="HL835" s="5"/>
      <c r="HM835" s="5"/>
      <c r="HN835" s="3"/>
      <c r="HO835" s="34"/>
      <c r="HT835" s="5"/>
      <c r="HU835" s="5"/>
      <c r="HV835" s="3"/>
      <c r="HW835" s="34"/>
      <c r="IB835" s="5"/>
      <c r="IC835" s="5"/>
      <c r="ID835" s="3"/>
      <c r="IE835" s="34"/>
      <c r="IJ835" s="5"/>
    </row>
    <row r="836" spans="6:244" s="1" customFormat="1" ht="13.5">
      <c r="F836" s="3"/>
      <c r="G836" s="34"/>
      <c r="L836" s="5"/>
      <c r="M836" s="5"/>
      <c r="N836" s="3"/>
      <c r="O836" s="34"/>
      <c r="T836" s="5"/>
      <c r="U836" s="5"/>
      <c r="V836" s="3"/>
      <c r="W836" s="34"/>
      <c r="AB836" s="5"/>
      <c r="AC836" s="5"/>
      <c r="AD836" s="3"/>
      <c r="AE836" s="34"/>
      <c r="AJ836" s="5"/>
      <c r="AK836" s="5"/>
      <c r="AL836" s="3"/>
      <c r="AM836" s="34"/>
      <c r="AR836" s="5"/>
      <c r="AS836" s="5"/>
      <c r="AT836" s="3"/>
      <c r="AU836" s="34"/>
      <c r="AZ836" s="5"/>
      <c r="BA836" s="5"/>
      <c r="BB836" s="3"/>
      <c r="BC836" s="34"/>
      <c r="BH836" s="5"/>
      <c r="BI836" s="5"/>
      <c r="BJ836" s="3"/>
      <c r="BK836" s="34"/>
      <c r="BP836" s="5"/>
      <c r="BQ836" s="5"/>
      <c r="BR836" s="3"/>
      <c r="BS836" s="34"/>
      <c r="BX836" s="5"/>
      <c r="BY836" s="5"/>
      <c r="BZ836" s="3"/>
      <c r="CA836" s="34"/>
      <c r="CF836" s="5"/>
      <c r="CH836" s="3"/>
      <c r="CI836" s="34"/>
      <c r="CN836" s="5"/>
      <c r="CO836" s="5"/>
      <c r="CP836" s="3"/>
      <c r="CQ836" s="34"/>
      <c r="CV836" s="5"/>
      <c r="CW836" s="5"/>
      <c r="CX836" s="3"/>
      <c r="CY836" s="34"/>
      <c r="DD836" s="5"/>
      <c r="DE836" s="5"/>
      <c r="DF836" s="3"/>
      <c r="DG836" s="34"/>
      <c r="DL836" s="5"/>
      <c r="DM836" s="5"/>
      <c r="DN836" s="3"/>
      <c r="DO836" s="34"/>
      <c r="DT836" s="5"/>
      <c r="DU836" s="5"/>
      <c r="DV836" s="3"/>
      <c r="DW836" s="34"/>
      <c r="EB836" s="5"/>
      <c r="EC836" s="5"/>
      <c r="ED836" s="3"/>
      <c r="EE836" s="34"/>
      <c r="EJ836" s="5"/>
      <c r="EK836" s="5"/>
      <c r="EL836" s="3"/>
      <c r="EM836" s="34"/>
      <c r="ER836" s="5"/>
      <c r="ES836" s="5"/>
      <c r="ET836" s="3"/>
      <c r="EU836" s="34"/>
      <c r="EZ836" s="5"/>
      <c r="FA836" s="5"/>
      <c r="FB836" s="3"/>
      <c r="FC836" s="34"/>
      <c r="FH836" s="5"/>
      <c r="FJ836" s="3"/>
      <c r="FK836" s="34"/>
      <c r="FP836" s="5"/>
      <c r="FQ836" s="5"/>
      <c r="FR836" s="3"/>
      <c r="FS836" s="34"/>
      <c r="FX836" s="5"/>
      <c r="FY836" s="5"/>
      <c r="FZ836" s="3"/>
      <c r="GA836" s="34"/>
      <c r="GF836" s="5"/>
      <c r="GG836" s="5"/>
      <c r="GH836" s="3"/>
      <c r="GI836" s="34"/>
      <c r="GN836" s="5"/>
      <c r="GO836" s="5"/>
      <c r="GP836" s="3"/>
      <c r="GQ836" s="34"/>
      <c r="GV836" s="5"/>
      <c r="GW836" s="5"/>
      <c r="GX836" s="3"/>
      <c r="GY836" s="34"/>
      <c r="HD836" s="5"/>
      <c r="HE836" s="5"/>
      <c r="HF836" s="3"/>
      <c r="HG836" s="34"/>
      <c r="HL836" s="5"/>
      <c r="HM836" s="5"/>
      <c r="HN836" s="3"/>
      <c r="HO836" s="34"/>
      <c r="HT836" s="5"/>
      <c r="HU836" s="5"/>
      <c r="HV836" s="3"/>
      <c r="HW836" s="34"/>
      <c r="IB836" s="5"/>
      <c r="IC836" s="5"/>
      <c r="ID836" s="3"/>
      <c r="IE836" s="34"/>
      <c r="IJ836" s="5"/>
    </row>
    <row r="837" spans="6:244" s="1" customFormat="1" ht="13.5">
      <c r="F837" s="3"/>
      <c r="G837" s="34"/>
      <c r="L837" s="5"/>
      <c r="M837" s="5"/>
      <c r="N837" s="3"/>
      <c r="O837" s="34"/>
      <c r="T837" s="5"/>
      <c r="U837" s="5"/>
      <c r="V837" s="3"/>
      <c r="W837" s="34"/>
      <c r="AB837" s="5"/>
      <c r="AC837" s="5"/>
      <c r="AD837" s="3"/>
      <c r="AE837" s="34"/>
      <c r="AJ837" s="5"/>
      <c r="AK837" s="5"/>
      <c r="AL837" s="3"/>
      <c r="AM837" s="34"/>
      <c r="AR837" s="5"/>
      <c r="AS837" s="5"/>
      <c r="AT837" s="3"/>
      <c r="AU837" s="34"/>
      <c r="AZ837" s="5"/>
      <c r="BA837" s="5"/>
      <c r="BB837" s="3"/>
      <c r="BC837" s="34"/>
      <c r="BH837" s="5"/>
      <c r="BI837" s="5"/>
      <c r="BJ837" s="3"/>
      <c r="BK837" s="34"/>
      <c r="BP837" s="5"/>
      <c r="BQ837" s="5"/>
      <c r="BR837" s="3"/>
      <c r="BS837" s="34"/>
      <c r="BX837" s="5"/>
      <c r="BY837" s="5"/>
      <c r="BZ837" s="3"/>
      <c r="CA837" s="34"/>
      <c r="CF837" s="5"/>
      <c r="CH837" s="3"/>
      <c r="CI837" s="34"/>
      <c r="CN837" s="5"/>
      <c r="CO837" s="5"/>
      <c r="CP837" s="3"/>
      <c r="CQ837" s="34"/>
      <c r="CV837" s="5"/>
      <c r="CW837" s="5"/>
      <c r="CX837" s="3"/>
      <c r="CY837" s="34"/>
      <c r="DD837" s="5"/>
      <c r="DE837" s="5"/>
      <c r="DF837" s="3"/>
      <c r="DG837" s="34"/>
      <c r="DL837" s="5"/>
      <c r="DM837" s="5"/>
      <c r="DN837" s="3"/>
      <c r="DO837" s="34"/>
      <c r="DT837" s="5"/>
      <c r="DU837" s="5"/>
      <c r="DV837" s="3"/>
      <c r="DW837" s="34"/>
      <c r="EB837" s="5"/>
      <c r="EC837" s="5"/>
      <c r="ED837" s="3"/>
      <c r="EE837" s="34"/>
      <c r="EJ837" s="5"/>
      <c r="EK837" s="5"/>
      <c r="EL837" s="3"/>
      <c r="EM837" s="34"/>
      <c r="ER837" s="5"/>
      <c r="ES837" s="5"/>
      <c r="ET837" s="3"/>
      <c r="EU837" s="34"/>
      <c r="EZ837" s="5"/>
      <c r="FA837" s="5"/>
      <c r="FB837" s="3"/>
      <c r="FC837" s="34"/>
      <c r="FH837" s="5"/>
      <c r="FJ837" s="3"/>
      <c r="FK837" s="34"/>
      <c r="FP837" s="5"/>
      <c r="FQ837" s="5"/>
      <c r="FR837" s="3"/>
      <c r="FS837" s="34"/>
      <c r="FX837" s="5"/>
      <c r="FY837" s="5"/>
      <c r="FZ837" s="3"/>
      <c r="GA837" s="34"/>
      <c r="GF837" s="5"/>
      <c r="GG837" s="5"/>
      <c r="GH837" s="3"/>
      <c r="GI837" s="34"/>
      <c r="GN837" s="5"/>
      <c r="GO837" s="5"/>
      <c r="GP837" s="3"/>
      <c r="GQ837" s="34"/>
      <c r="GV837" s="5"/>
      <c r="GW837" s="5"/>
      <c r="GX837" s="3"/>
      <c r="GY837" s="34"/>
      <c r="HD837" s="5"/>
      <c r="HE837" s="5"/>
      <c r="HF837" s="3"/>
      <c r="HG837" s="34"/>
      <c r="HL837" s="5"/>
      <c r="HM837" s="5"/>
      <c r="HN837" s="3"/>
      <c r="HO837" s="34"/>
      <c r="HT837" s="5"/>
      <c r="HU837" s="5"/>
      <c r="HV837" s="3"/>
      <c r="HW837" s="34"/>
      <c r="IB837" s="5"/>
      <c r="IC837" s="5"/>
      <c r="ID837" s="3"/>
      <c r="IE837" s="34"/>
      <c r="IJ837" s="5"/>
    </row>
    <row r="838" spans="6:244" s="1" customFormat="1" ht="13.5">
      <c r="F838" s="3"/>
      <c r="G838" s="34"/>
      <c r="L838" s="5"/>
      <c r="M838" s="5"/>
      <c r="N838" s="3"/>
      <c r="O838" s="34"/>
      <c r="T838" s="5"/>
      <c r="U838" s="5"/>
      <c r="V838" s="3"/>
      <c r="W838" s="34"/>
      <c r="AB838" s="5"/>
      <c r="AC838" s="5"/>
      <c r="AD838" s="3"/>
      <c r="AE838" s="34"/>
      <c r="AJ838" s="5"/>
      <c r="AK838" s="5"/>
      <c r="AL838" s="3"/>
      <c r="AM838" s="34"/>
      <c r="AR838" s="5"/>
      <c r="AS838" s="5"/>
      <c r="AT838" s="3"/>
      <c r="AU838" s="34"/>
      <c r="AZ838" s="5"/>
      <c r="BA838" s="5"/>
      <c r="BB838" s="3"/>
      <c r="BC838" s="34"/>
      <c r="BH838" s="5"/>
      <c r="BI838" s="5"/>
      <c r="BJ838" s="3"/>
      <c r="BK838" s="34"/>
      <c r="BP838" s="5"/>
      <c r="BQ838" s="5"/>
      <c r="BR838" s="3"/>
      <c r="BS838" s="34"/>
      <c r="BX838" s="5"/>
      <c r="BY838" s="5"/>
      <c r="BZ838" s="3"/>
      <c r="CA838" s="34"/>
      <c r="CF838" s="5"/>
      <c r="CH838" s="3"/>
      <c r="CI838" s="34"/>
      <c r="CN838" s="5"/>
      <c r="CO838" s="5"/>
      <c r="CP838" s="3"/>
      <c r="CQ838" s="34"/>
      <c r="CV838" s="5"/>
      <c r="CW838" s="5"/>
      <c r="CX838" s="3"/>
      <c r="CY838" s="34"/>
      <c r="DD838" s="5"/>
      <c r="DE838" s="5"/>
      <c r="DF838" s="3"/>
      <c r="DG838" s="34"/>
      <c r="DL838" s="5"/>
      <c r="DM838" s="5"/>
      <c r="DN838" s="3"/>
      <c r="DO838" s="34"/>
      <c r="DT838" s="5"/>
      <c r="DU838" s="5"/>
      <c r="DV838" s="3"/>
      <c r="DW838" s="34"/>
      <c r="EB838" s="5"/>
      <c r="EC838" s="5"/>
      <c r="ED838" s="3"/>
      <c r="EE838" s="34"/>
      <c r="EJ838" s="5"/>
      <c r="EK838" s="5"/>
      <c r="EL838" s="3"/>
      <c r="EM838" s="34"/>
      <c r="ER838" s="5"/>
      <c r="ES838" s="5"/>
      <c r="ET838" s="3"/>
      <c r="EU838" s="34"/>
      <c r="EZ838" s="5"/>
      <c r="FA838" s="5"/>
      <c r="FB838" s="3"/>
      <c r="FC838" s="34"/>
      <c r="FH838" s="5"/>
      <c r="FJ838" s="3"/>
      <c r="FK838" s="34"/>
      <c r="FP838" s="5"/>
      <c r="FQ838" s="5"/>
      <c r="FR838" s="3"/>
      <c r="FS838" s="34"/>
      <c r="FX838" s="5"/>
      <c r="FY838" s="5"/>
      <c r="FZ838" s="3"/>
      <c r="GA838" s="34"/>
      <c r="GF838" s="5"/>
      <c r="GG838" s="5"/>
      <c r="GH838" s="3"/>
      <c r="GI838" s="34"/>
      <c r="GN838" s="5"/>
      <c r="GO838" s="5"/>
      <c r="GP838" s="3"/>
      <c r="GQ838" s="34"/>
      <c r="GV838" s="5"/>
      <c r="GW838" s="5"/>
      <c r="GX838" s="3"/>
      <c r="GY838" s="34"/>
      <c r="HD838" s="5"/>
      <c r="HE838" s="5"/>
      <c r="HF838" s="3"/>
      <c r="HG838" s="34"/>
      <c r="HL838" s="5"/>
      <c r="HM838" s="5"/>
      <c r="HN838" s="3"/>
      <c r="HO838" s="34"/>
      <c r="HT838" s="5"/>
      <c r="HU838" s="5"/>
      <c r="HV838" s="3"/>
      <c r="HW838" s="34"/>
      <c r="IB838" s="5"/>
      <c r="IC838" s="5"/>
      <c r="ID838" s="3"/>
      <c r="IE838" s="34"/>
      <c r="IJ838" s="5"/>
    </row>
    <row r="839" spans="6:244" s="1" customFormat="1" ht="13.5">
      <c r="F839" s="3"/>
      <c r="G839" s="34"/>
      <c r="L839" s="5"/>
      <c r="M839" s="5"/>
      <c r="N839" s="3"/>
      <c r="O839" s="34"/>
      <c r="T839" s="5"/>
      <c r="U839" s="5"/>
      <c r="V839" s="3"/>
      <c r="W839" s="34"/>
      <c r="AB839" s="5"/>
      <c r="AC839" s="5"/>
      <c r="AD839" s="3"/>
      <c r="AE839" s="34"/>
      <c r="AJ839" s="5"/>
      <c r="AK839" s="5"/>
      <c r="AL839" s="3"/>
      <c r="AM839" s="34"/>
      <c r="AR839" s="5"/>
      <c r="AS839" s="5"/>
      <c r="AT839" s="3"/>
      <c r="AU839" s="34"/>
      <c r="AZ839" s="5"/>
      <c r="BA839" s="5"/>
      <c r="BB839" s="3"/>
      <c r="BC839" s="34"/>
      <c r="BH839" s="5"/>
      <c r="BI839" s="5"/>
      <c r="BJ839" s="3"/>
      <c r="BK839" s="34"/>
      <c r="BP839" s="5"/>
      <c r="BQ839" s="5"/>
      <c r="BR839" s="3"/>
      <c r="BS839" s="34"/>
      <c r="BX839" s="5"/>
      <c r="BY839" s="5"/>
      <c r="BZ839" s="3"/>
      <c r="CA839" s="34"/>
      <c r="CF839" s="5"/>
      <c r="CH839" s="3"/>
      <c r="CI839" s="34"/>
      <c r="CN839" s="5"/>
      <c r="CO839" s="5"/>
      <c r="CP839" s="3"/>
      <c r="CQ839" s="34"/>
      <c r="CV839" s="5"/>
      <c r="CW839" s="5"/>
      <c r="CX839" s="3"/>
      <c r="CY839" s="34"/>
      <c r="DD839" s="5"/>
      <c r="DE839" s="5"/>
      <c r="DF839" s="3"/>
      <c r="DG839" s="34"/>
      <c r="DL839" s="5"/>
      <c r="DM839" s="5"/>
      <c r="DN839" s="3"/>
      <c r="DO839" s="34"/>
      <c r="DT839" s="5"/>
      <c r="DU839" s="5"/>
      <c r="DV839" s="3"/>
      <c r="DW839" s="34"/>
      <c r="EB839" s="5"/>
      <c r="EC839" s="5"/>
      <c r="ED839" s="3"/>
      <c r="EE839" s="34"/>
      <c r="EJ839" s="5"/>
      <c r="EK839" s="5"/>
      <c r="EL839" s="3"/>
      <c r="EM839" s="34"/>
      <c r="ER839" s="5"/>
      <c r="ES839" s="5"/>
      <c r="ET839" s="3"/>
      <c r="EU839" s="34"/>
      <c r="EZ839" s="5"/>
      <c r="FA839" s="5"/>
      <c r="FB839" s="3"/>
      <c r="FC839" s="34"/>
      <c r="FH839" s="5"/>
      <c r="FJ839" s="3"/>
      <c r="FK839" s="34"/>
      <c r="FP839" s="5"/>
      <c r="FQ839" s="5"/>
      <c r="FR839" s="3"/>
      <c r="FS839" s="34"/>
      <c r="FX839" s="5"/>
      <c r="FY839" s="5"/>
      <c r="FZ839" s="3"/>
      <c r="GA839" s="34"/>
      <c r="GF839" s="5"/>
      <c r="GG839" s="5"/>
      <c r="GH839" s="3"/>
      <c r="GI839" s="34"/>
      <c r="GN839" s="5"/>
      <c r="GO839" s="5"/>
      <c r="GP839" s="3"/>
      <c r="GQ839" s="34"/>
      <c r="GV839" s="5"/>
      <c r="GW839" s="5"/>
      <c r="GX839" s="3"/>
      <c r="GY839" s="34"/>
      <c r="HD839" s="5"/>
      <c r="HE839" s="5"/>
      <c r="HF839" s="3"/>
      <c r="HG839" s="34"/>
      <c r="HL839" s="5"/>
      <c r="HM839" s="5"/>
      <c r="HN839" s="3"/>
      <c r="HO839" s="34"/>
      <c r="HT839" s="5"/>
      <c r="HU839" s="5"/>
      <c r="HV839" s="3"/>
      <c r="HW839" s="34"/>
      <c r="IB839" s="5"/>
      <c r="IC839" s="5"/>
      <c r="ID839" s="3"/>
      <c r="IE839" s="34"/>
      <c r="IJ839" s="5"/>
    </row>
    <row r="840" spans="6:244" s="1" customFormat="1" ht="13.5">
      <c r="F840" s="3"/>
      <c r="G840" s="34"/>
      <c r="L840" s="5"/>
      <c r="M840" s="5"/>
      <c r="N840" s="3"/>
      <c r="O840" s="34"/>
      <c r="T840" s="5"/>
      <c r="U840" s="5"/>
      <c r="V840" s="3"/>
      <c r="W840" s="34"/>
      <c r="AB840" s="5"/>
      <c r="AC840" s="5"/>
      <c r="AD840" s="3"/>
      <c r="AE840" s="34"/>
      <c r="AJ840" s="5"/>
      <c r="AK840" s="5"/>
      <c r="AL840" s="3"/>
      <c r="AM840" s="34"/>
      <c r="AR840" s="5"/>
      <c r="AS840" s="5"/>
      <c r="AT840" s="3"/>
      <c r="AU840" s="34"/>
      <c r="AZ840" s="5"/>
      <c r="BA840" s="5"/>
      <c r="BB840" s="3"/>
      <c r="BC840" s="34"/>
      <c r="BH840" s="5"/>
      <c r="BI840" s="5"/>
      <c r="BJ840" s="3"/>
      <c r="BK840" s="34"/>
      <c r="BP840" s="5"/>
      <c r="BQ840" s="5"/>
      <c r="BR840" s="3"/>
      <c r="BS840" s="34"/>
      <c r="BX840" s="5"/>
      <c r="BY840" s="5"/>
      <c r="BZ840" s="3"/>
      <c r="CA840" s="34"/>
      <c r="CF840" s="5"/>
      <c r="CH840" s="3"/>
      <c r="CI840" s="34"/>
      <c r="CN840" s="5"/>
      <c r="CO840" s="5"/>
      <c r="CP840" s="3"/>
      <c r="CQ840" s="34"/>
      <c r="CV840" s="5"/>
      <c r="CW840" s="5"/>
      <c r="CX840" s="3"/>
      <c r="CY840" s="34"/>
      <c r="DD840" s="5"/>
      <c r="DE840" s="5"/>
      <c r="DF840" s="3"/>
      <c r="DG840" s="34"/>
      <c r="DL840" s="5"/>
      <c r="DM840" s="5"/>
      <c r="DN840" s="3"/>
      <c r="DO840" s="34"/>
      <c r="DT840" s="5"/>
      <c r="DU840" s="5"/>
      <c r="DV840" s="3"/>
      <c r="DW840" s="34"/>
      <c r="EB840" s="5"/>
      <c r="EC840" s="5"/>
      <c r="ED840" s="3"/>
      <c r="EE840" s="34"/>
      <c r="EJ840" s="5"/>
      <c r="EK840" s="5"/>
      <c r="EL840" s="3"/>
      <c r="EM840" s="34"/>
      <c r="ER840" s="5"/>
      <c r="ES840" s="5"/>
      <c r="ET840" s="3"/>
      <c r="EU840" s="34"/>
      <c r="EZ840" s="5"/>
      <c r="FA840" s="5"/>
      <c r="FB840" s="3"/>
      <c r="FC840" s="34"/>
      <c r="FH840" s="5"/>
      <c r="FJ840" s="3"/>
      <c r="FK840" s="34"/>
      <c r="FP840" s="5"/>
      <c r="FQ840" s="5"/>
      <c r="FR840" s="3"/>
      <c r="FS840" s="34"/>
      <c r="FX840" s="5"/>
      <c r="FY840" s="5"/>
      <c r="FZ840" s="3"/>
      <c r="GA840" s="34"/>
      <c r="GF840" s="5"/>
      <c r="GG840" s="5"/>
      <c r="GH840" s="3"/>
      <c r="GI840" s="34"/>
      <c r="GN840" s="5"/>
      <c r="GO840" s="5"/>
      <c r="GP840" s="3"/>
      <c r="GQ840" s="34"/>
      <c r="GV840" s="5"/>
      <c r="GW840" s="5"/>
      <c r="GX840" s="3"/>
      <c r="GY840" s="34"/>
      <c r="HD840" s="5"/>
      <c r="HE840" s="5"/>
      <c r="HF840" s="3"/>
      <c r="HG840" s="34"/>
      <c r="HL840" s="5"/>
      <c r="HM840" s="5"/>
      <c r="HN840" s="3"/>
      <c r="HO840" s="34"/>
      <c r="HT840" s="5"/>
      <c r="HU840" s="5"/>
      <c r="HV840" s="3"/>
      <c r="HW840" s="34"/>
      <c r="IB840" s="5"/>
      <c r="IC840" s="5"/>
      <c r="ID840" s="3"/>
      <c r="IE840" s="34"/>
      <c r="IJ840" s="5"/>
    </row>
    <row r="841" spans="6:244" s="1" customFormat="1" ht="13.5">
      <c r="F841" s="3"/>
      <c r="G841" s="34"/>
      <c r="L841" s="5"/>
      <c r="M841" s="5"/>
      <c r="N841" s="3"/>
      <c r="O841" s="34"/>
      <c r="T841" s="5"/>
      <c r="U841" s="5"/>
      <c r="V841" s="3"/>
      <c r="W841" s="34"/>
      <c r="AB841" s="5"/>
      <c r="AC841" s="5"/>
      <c r="AD841" s="3"/>
      <c r="AE841" s="34"/>
      <c r="AJ841" s="5"/>
      <c r="AK841" s="5"/>
      <c r="AL841" s="3"/>
      <c r="AM841" s="34"/>
      <c r="AR841" s="5"/>
      <c r="AS841" s="5"/>
      <c r="AT841" s="3"/>
      <c r="AU841" s="34"/>
      <c r="AZ841" s="5"/>
      <c r="BA841" s="5"/>
      <c r="BB841" s="3"/>
      <c r="BC841" s="34"/>
      <c r="BH841" s="5"/>
      <c r="BI841" s="5"/>
      <c r="BJ841" s="3"/>
      <c r="BK841" s="34"/>
      <c r="BP841" s="5"/>
      <c r="BQ841" s="5"/>
      <c r="BR841" s="3"/>
      <c r="BS841" s="34"/>
      <c r="BX841" s="5"/>
      <c r="BY841" s="5"/>
      <c r="BZ841" s="3"/>
      <c r="CA841" s="34"/>
      <c r="CF841" s="5"/>
      <c r="CH841" s="3"/>
      <c r="CI841" s="34"/>
      <c r="CN841" s="5"/>
      <c r="CO841" s="5"/>
      <c r="CP841" s="3"/>
      <c r="CQ841" s="34"/>
      <c r="CV841" s="5"/>
      <c r="CW841" s="5"/>
      <c r="CX841" s="3"/>
      <c r="CY841" s="34"/>
      <c r="DD841" s="5"/>
      <c r="DE841" s="5"/>
      <c r="DF841" s="3"/>
      <c r="DG841" s="34"/>
      <c r="DL841" s="5"/>
      <c r="DM841" s="5"/>
      <c r="DN841" s="3"/>
      <c r="DO841" s="34"/>
      <c r="DT841" s="5"/>
      <c r="DU841" s="5"/>
      <c r="DV841" s="3"/>
      <c r="DW841" s="34"/>
      <c r="EB841" s="5"/>
      <c r="EC841" s="5"/>
      <c r="ED841" s="3"/>
      <c r="EE841" s="34"/>
      <c r="EJ841" s="5"/>
      <c r="EK841" s="5"/>
      <c r="EL841" s="3"/>
      <c r="EM841" s="34"/>
      <c r="ER841" s="5"/>
      <c r="ES841" s="5"/>
      <c r="ET841" s="3"/>
      <c r="EU841" s="34"/>
      <c r="EZ841" s="5"/>
      <c r="FA841" s="5"/>
      <c r="FB841" s="3"/>
      <c r="FC841" s="34"/>
      <c r="FH841" s="5"/>
      <c r="FJ841" s="3"/>
      <c r="FK841" s="34"/>
      <c r="FP841" s="5"/>
      <c r="FQ841" s="5"/>
      <c r="FR841" s="3"/>
      <c r="FS841" s="34"/>
      <c r="FX841" s="5"/>
      <c r="FY841" s="5"/>
      <c r="FZ841" s="3"/>
      <c r="GA841" s="34"/>
      <c r="GF841" s="5"/>
      <c r="GG841" s="5"/>
      <c r="GH841" s="3"/>
      <c r="GI841" s="34"/>
      <c r="GN841" s="5"/>
      <c r="GO841" s="5"/>
      <c r="GP841" s="3"/>
      <c r="GQ841" s="34"/>
      <c r="GV841" s="5"/>
      <c r="GW841" s="5"/>
      <c r="GX841" s="3"/>
      <c r="GY841" s="34"/>
      <c r="HD841" s="5"/>
      <c r="HE841" s="5"/>
      <c r="HF841" s="3"/>
      <c r="HG841" s="34"/>
      <c r="HL841" s="5"/>
      <c r="HM841" s="5"/>
      <c r="HN841" s="3"/>
      <c r="HO841" s="34"/>
      <c r="HT841" s="5"/>
      <c r="HU841" s="5"/>
      <c r="HV841" s="3"/>
      <c r="HW841" s="34"/>
      <c r="IB841" s="5"/>
      <c r="IC841" s="5"/>
      <c r="ID841" s="3"/>
      <c r="IE841" s="34"/>
      <c r="IJ841" s="5"/>
    </row>
    <row r="842" spans="6:244" s="1" customFormat="1" ht="13.5">
      <c r="F842" s="3"/>
      <c r="G842" s="34"/>
      <c r="L842" s="5"/>
      <c r="M842" s="5"/>
      <c r="N842" s="3"/>
      <c r="O842" s="34"/>
      <c r="T842" s="5"/>
      <c r="U842" s="5"/>
      <c r="V842" s="3"/>
      <c r="W842" s="34"/>
      <c r="AB842" s="5"/>
      <c r="AC842" s="5"/>
      <c r="AD842" s="3"/>
      <c r="AE842" s="34"/>
      <c r="AJ842" s="5"/>
      <c r="AK842" s="5"/>
      <c r="AL842" s="3"/>
      <c r="AM842" s="34"/>
      <c r="AR842" s="5"/>
      <c r="AS842" s="5"/>
      <c r="AT842" s="3"/>
      <c r="AU842" s="34"/>
      <c r="AZ842" s="5"/>
      <c r="BA842" s="5"/>
      <c r="BB842" s="3"/>
      <c r="BC842" s="34"/>
      <c r="BH842" s="5"/>
      <c r="BI842" s="5"/>
      <c r="BJ842" s="3"/>
      <c r="BK842" s="34"/>
      <c r="BP842" s="5"/>
      <c r="BQ842" s="5"/>
      <c r="BR842" s="3"/>
      <c r="BS842" s="34"/>
      <c r="BX842" s="5"/>
      <c r="BY842" s="5"/>
      <c r="BZ842" s="3"/>
      <c r="CA842" s="34"/>
      <c r="CF842" s="5"/>
      <c r="CH842" s="3"/>
      <c r="CI842" s="34"/>
      <c r="CN842" s="5"/>
      <c r="CO842" s="5"/>
      <c r="CP842" s="3"/>
      <c r="CQ842" s="34"/>
      <c r="CV842" s="5"/>
      <c r="CW842" s="5"/>
      <c r="CX842" s="3"/>
      <c r="CY842" s="34"/>
      <c r="DD842" s="5"/>
      <c r="DE842" s="5"/>
      <c r="DF842" s="3"/>
      <c r="DG842" s="34"/>
      <c r="DL842" s="5"/>
      <c r="DM842" s="5"/>
      <c r="DN842" s="3"/>
      <c r="DO842" s="34"/>
      <c r="DT842" s="5"/>
      <c r="DU842" s="5"/>
      <c r="DV842" s="3"/>
      <c r="DW842" s="34"/>
      <c r="EB842" s="5"/>
      <c r="EC842" s="5"/>
      <c r="ED842" s="3"/>
      <c r="EE842" s="34"/>
      <c r="EJ842" s="5"/>
      <c r="EK842" s="5"/>
      <c r="EL842" s="3"/>
      <c r="EM842" s="34"/>
      <c r="ER842" s="5"/>
      <c r="ES842" s="5"/>
      <c r="ET842" s="3"/>
      <c r="EU842" s="34"/>
      <c r="EZ842" s="5"/>
      <c r="FA842" s="5"/>
      <c r="FB842" s="3"/>
      <c r="FC842" s="34"/>
      <c r="FH842" s="5"/>
      <c r="FJ842" s="3"/>
      <c r="FK842" s="34"/>
      <c r="FP842" s="5"/>
      <c r="FQ842" s="5"/>
      <c r="FR842" s="3"/>
      <c r="FS842" s="34"/>
      <c r="FX842" s="5"/>
      <c r="FY842" s="5"/>
      <c r="FZ842" s="3"/>
      <c r="GA842" s="34"/>
      <c r="GF842" s="5"/>
      <c r="GG842" s="5"/>
      <c r="GH842" s="3"/>
      <c r="GI842" s="34"/>
      <c r="GN842" s="5"/>
      <c r="GO842" s="5"/>
      <c r="GP842" s="3"/>
      <c r="GQ842" s="34"/>
      <c r="GV842" s="5"/>
      <c r="GW842" s="5"/>
      <c r="GX842" s="3"/>
      <c r="GY842" s="34"/>
      <c r="HD842" s="5"/>
      <c r="HE842" s="5"/>
      <c r="HF842" s="3"/>
      <c r="HG842" s="34"/>
      <c r="HL842" s="5"/>
      <c r="HM842" s="5"/>
      <c r="HN842" s="3"/>
      <c r="HO842" s="34"/>
      <c r="HT842" s="5"/>
      <c r="HU842" s="5"/>
      <c r="HV842" s="3"/>
      <c r="HW842" s="34"/>
      <c r="IB842" s="5"/>
      <c r="IC842" s="5"/>
      <c r="ID842" s="3"/>
      <c r="IE842" s="34"/>
      <c r="IJ842" s="5"/>
    </row>
    <row r="843" spans="6:244" s="1" customFormat="1" ht="13.5">
      <c r="F843" s="3"/>
      <c r="G843" s="34"/>
      <c r="L843" s="5"/>
      <c r="M843" s="5"/>
      <c r="N843" s="3"/>
      <c r="O843" s="34"/>
      <c r="T843" s="5"/>
      <c r="U843" s="5"/>
      <c r="V843" s="3"/>
      <c r="W843" s="34"/>
      <c r="AB843" s="5"/>
      <c r="AC843" s="5"/>
      <c r="AD843" s="3"/>
      <c r="AE843" s="34"/>
      <c r="AJ843" s="5"/>
      <c r="AK843" s="5"/>
      <c r="AL843" s="3"/>
      <c r="AM843" s="34"/>
      <c r="AR843" s="5"/>
      <c r="AS843" s="5"/>
      <c r="AT843" s="3"/>
      <c r="AU843" s="34"/>
      <c r="AZ843" s="5"/>
      <c r="BA843" s="5"/>
      <c r="BB843" s="3"/>
      <c r="BC843" s="34"/>
      <c r="BH843" s="5"/>
      <c r="BI843" s="5"/>
      <c r="BJ843" s="3"/>
      <c r="BK843" s="34"/>
      <c r="BP843" s="5"/>
      <c r="BQ843" s="5"/>
      <c r="BR843" s="3"/>
      <c r="BS843" s="34"/>
      <c r="BX843" s="5"/>
      <c r="BY843" s="5"/>
      <c r="BZ843" s="3"/>
      <c r="CA843" s="34"/>
      <c r="CF843" s="5"/>
      <c r="CH843" s="3"/>
      <c r="CI843" s="34"/>
      <c r="CN843" s="5"/>
      <c r="CO843" s="5"/>
      <c r="CP843" s="3"/>
      <c r="CQ843" s="34"/>
      <c r="CV843" s="5"/>
      <c r="CW843" s="5"/>
      <c r="CX843" s="3"/>
      <c r="CY843" s="34"/>
      <c r="DD843" s="5"/>
      <c r="DE843" s="5"/>
      <c r="DF843" s="3"/>
      <c r="DG843" s="34"/>
      <c r="DL843" s="5"/>
      <c r="DM843" s="5"/>
      <c r="DN843" s="3"/>
      <c r="DO843" s="34"/>
      <c r="DT843" s="5"/>
      <c r="DU843" s="5"/>
      <c r="DV843" s="3"/>
      <c r="DW843" s="34"/>
      <c r="EB843" s="5"/>
      <c r="EC843" s="5"/>
      <c r="ED843" s="3"/>
      <c r="EE843" s="34"/>
      <c r="EJ843" s="5"/>
      <c r="EK843" s="5"/>
      <c r="EL843" s="3"/>
      <c r="EM843" s="34"/>
      <c r="ER843" s="5"/>
      <c r="ES843" s="5"/>
      <c r="ET843" s="3"/>
      <c r="EU843" s="34"/>
      <c r="EZ843" s="5"/>
      <c r="FA843" s="5"/>
      <c r="FB843" s="3"/>
      <c r="FC843" s="34"/>
      <c r="FH843" s="5"/>
      <c r="FJ843" s="3"/>
      <c r="FK843" s="34"/>
      <c r="FP843" s="5"/>
      <c r="FQ843" s="5"/>
      <c r="FR843" s="3"/>
      <c r="FS843" s="34"/>
      <c r="FX843" s="5"/>
      <c r="FY843" s="5"/>
      <c r="FZ843" s="3"/>
      <c r="GA843" s="34"/>
      <c r="GF843" s="5"/>
      <c r="GG843" s="5"/>
      <c r="GH843" s="3"/>
      <c r="GI843" s="34"/>
      <c r="GN843" s="5"/>
      <c r="GO843" s="5"/>
      <c r="GP843" s="3"/>
      <c r="GQ843" s="34"/>
      <c r="GV843" s="5"/>
      <c r="GW843" s="5"/>
      <c r="GX843" s="3"/>
      <c r="GY843" s="34"/>
      <c r="HD843" s="5"/>
      <c r="HE843" s="5"/>
      <c r="HF843" s="3"/>
      <c r="HG843" s="34"/>
      <c r="HL843" s="5"/>
      <c r="HM843" s="5"/>
      <c r="HN843" s="3"/>
      <c r="HO843" s="34"/>
      <c r="HT843" s="5"/>
      <c r="HU843" s="5"/>
      <c r="HV843" s="3"/>
      <c r="HW843" s="34"/>
      <c r="IB843" s="5"/>
      <c r="IC843" s="5"/>
      <c r="ID843" s="3"/>
      <c r="IE843" s="34"/>
      <c r="IJ843" s="5"/>
    </row>
    <row r="844" spans="6:244" s="1" customFormat="1" ht="13.5">
      <c r="F844" s="3"/>
      <c r="G844" s="34"/>
      <c r="L844" s="5"/>
      <c r="M844" s="5"/>
      <c r="N844" s="3"/>
      <c r="O844" s="34"/>
      <c r="T844" s="5"/>
      <c r="U844" s="5"/>
      <c r="V844" s="3"/>
      <c r="W844" s="34"/>
      <c r="AB844" s="5"/>
      <c r="AC844" s="5"/>
      <c r="AD844" s="3"/>
      <c r="AE844" s="34"/>
      <c r="AJ844" s="5"/>
      <c r="AK844" s="5"/>
      <c r="AL844" s="3"/>
      <c r="AM844" s="34"/>
      <c r="AR844" s="5"/>
      <c r="AS844" s="5"/>
      <c r="AT844" s="3"/>
      <c r="AU844" s="34"/>
      <c r="AZ844" s="5"/>
      <c r="BA844" s="5"/>
      <c r="BB844" s="3"/>
      <c r="BC844" s="34"/>
      <c r="BH844" s="5"/>
      <c r="BI844" s="5"/>
      <c r="BJ844" s="3"/>
      <c r="BK844" s="34"/>
      <c r="BP844" s="5"/>
      <c r="BQ844" s="5"/>
      <c r="BR844" s="3"/>
      <c r="BS844" s="34"/>
      <c r="BX844" s="5"/>
      <c r="BY844" s="5"/>
      <c r="BZ844" s="3"/>
      <c r="CA844" s="34"/>
      <c r="CF844" s="5"/>
      <c r="CH844" s="3"/>
      <c r="CI844" s="34"/>
      <c r="CN844" s="5"/>
      <c r="CO844" s="5"/>
      <c r="CP844" s="3"/>
      <c r="CQ844" s="34"/>
      <c r="CV844" s="5"/>
      <c r="CW844" s="5"/>
      <c r="CX844" s="3"/>
      <c r="CY844" s="34"/>
      <c r="DD844" s="5"/>
      <c r="DE844" s="5"/>
      <c r="DF844" s="3"/>
      <c r="DG844" s="34"/>
      <c r="DL844" s="5"/>
      <c r="DM844" s="5"/>
      <c r="DN844" s="3"/>
      <c r="DO844" s="34"/>
      <c r="DT844" s="5"/>
      <c r="DU844" s="5"/>
      <c r="DV844" s="3"/>
      <c r="DW844" s="34"/>
      <c r="EB844" s="5"/>
      <c r="EC844" s="5"/>
      <c r="ED844" s="3"/>
      <c r="EE844" s="34"/>
      <c r="EJ844" s="5"/>
      <c r="EK844" s="5"/>
      <c r="EL844" s="3"/>
      <c r="EM844" s="34"/>
      <c r="ER844" s="5"/>
      <c r="ES844" s="5"/>
      <c r="ET844" s="3"/>
      <c r="EU844" s="34"/>
      <c r="EZ844" s="5"/>
      <c r="FA844" s="5"/>
      <c r="FB844" s="3"/>
      <c r="FC844" s="34"/>
      <c r="FH844" s="5"/>
      <c r="FJ844" s="3"/>
      <c r="FK844" s="34"/>
      <c r="FP844" s="5"/>
      <c r="FQ844" s="5"/>
      <c r="FR844" s="3"/>
      <c r="FS844" s="34"/>
      <c r="FX844" s="5"/>
      <c r="FY844" s="5"/>
      <c r="FZ844" s="3"/>
      <c r="GA844" s="34"/>
      <c r="GF844" s="5"/>
      <c r="GG844" s="5"/>
      <c r="GH844" s="3"/>
      <c r="GI844" s="34"/>
      <c r="GN844" s="5"/>
      <c r="GO844" s="5"/>
      <c r="GP844" s="3"/>
      <c r="GQ844" s="34"/>
      <c r="GV844" s="5"/>
      <c r="GW844" s="5"/>
      <c r="GX844" s="3"/>
      <c r="GY844" s="34"/>
      <c r="HD844" s="5"/>
      <c r="HE844" s="5"/>
      <c r="HF844" s="3"/>
      <c r="HG844" s="34"/>
      <c r="HL844" s="5"/>
      <c r="HM844" s="5"/>
      <c r="HN844" s="3"/>
      <c r="HO844" s="34"/>
      <c r="HT844" s="5"/>
      <c r="HU844" s="5"/>
      <c r="HV844" s="3"/>
      <c r="HW844" s="34"/>
      <c r="IB844" s="5"/>
      <c r="IC844" s="5"/>
      <c r="ID844" s="3"/>
      <c r="IE844" s="34"/>
      <c r="IJ844" s="5"/>
    </row>
    <row r="845" spans="6:244" s="1" customFormat="1" ht="13.5">
      <c r="F845" s="3"/>
      <c r="G845" s="34"/>
      <c r="L845" s="5"/>
      <c r="M845" s="5"/>
      <c r="N845" s="3"/>
      <c r="O845" s="34"/>
      <c r="T845" s="5"/>
      <c r="U845" s="5"/>
      <c r="V845" s="3"/>
      <c r="W845" s="34"/>
      <c r="AB845" s="5"/>
      <c r="AC845" s="5"/>
      <c r="AD845" s="3"/>
      <c r="AE845" s="34"/>
      <c r="AJ845" s="5"/>
      <c r="AK845" s="5"/>
      <c r="AL845" s="3"/>
      <c r="AM845" s="34"/>
      <c r="AR845" s="5"/>
      <c r="AS845" s="5"/>
      <c r="AT845" s="3"/>
      <c r="AU845" s="34"/>
      <c r="AZ845" s="5"/>
      <c r="BA845" s="5"/>
      <c r="BB845" s="3"/>
      <c r="BC845" s="34"/>
      <c r="BH845" s="5"/>
      <c r="BI845" s="5"/>
      <c r="BJ845" s="3"/>
      <c r="BK845" s="34"/>
      <c r="BP845" s="5"/>
      <c r="BQ845" s="5"/>
      <c r="BR845" s="3"/>
      <c r="BS845" s="34"/>
      <c r="BX845" s="5"/>
      <c r="BY845" s="5"/>
      <c r="BZ845" s="3"/>
      <c r="CA845" s="34"/>
      <c r="CF845" s="5"/>
      <c r="CH845" s="3"/>
      <c r="CI845" s="34"/>
      <c r="CN845" s="5"/>
      <c r="CO845" s="5"/>
      <c r="CP845" s="3"/>
      <c r="CQ845" s="34"/>
      <c r="CV845" s="5"/>
      <c r="CW845" s="5"/>
      <c r="CX845" s="3"/>
      <c r="CY845" s="34"/>
      <c r="DD845" s="5"/>
      <c r="DE845" s="5"/>
      <c r="DF845" s="3"/>
      <c r="DG845" s="34"/>
      <c r="DL845" s="5"/>
      <c r="DM845" s="5"/>
      <c r="DN845" s="3"/>
      <c r="DO845" s="34"/>
      <c r="DT845" s="5"/>
      <c r="DU845" s="5"/>
      <c r="DV845" s="3"/>
      <c r="DW845" s="34"/>
      <c r="EB845" s="5"/>
      <c r="EC845" s="5"/>
      <c r="ED845" s="3"/>
      <c r="EE845" s="34"/>
      <c r="EJ845" s="5"/>
      <c r="EK845" s="5"/>
      <c r="EL845" s="3"/>
      <c r="EM845" s="34"/>
      <c r="ER845" s="5"/>
      <c r="ES845" s="5"/>
      <c r="ET845" s="3"/>
      <c r="EU845" s="34"/>
      <c r="EZ845" s="5"/>
      <c r="FA845" s="5"/>
      <c r="FB845" s="3"/>
      <c r="FC845" s="34"/>
      <c r="FH845" s="5"/>
      <c r="FJ845" s="3"/>
      <c r="FK845" s="34"/>
      <c r="FP845" s="5"/>
      <c r="FQ845" s="5"/>
      <c r="FR845" s="3"/>
      <c r="FS845" s="34"/>
      <c r="FX845" s="5"/>
      <c r="FY845" s="5"/>
      <c r="FZ845" s="3"/>
      <c r="GA845" s="34"/>
      <c r="GF845" s="5"/>
      <c r="GG845" s="5"/>
      <c r="GH845" s="3"/>
      <c r="GI845" s="34"/>
      <c r="GN845" s="5"/>
      <c r="GO845" s="5"/>
      <c r="GP845" s="3"/>
      <c r="GQ845" s="34"/>
      <c r="GV845" s="5"/>
      <c r="GW845" s="5"/>
      <c r="GX845" s="3"/>
      <c r="GY845" s="34"/>
      <c r="HD845" s="5"/>
      <c r="HE845" s="5"/>
      <c r="HF845" s="3"/>
      <c r="HG845" s="34"/>
      <c r="HL845" s="5"/>
      <c r="HM845" s="5"/>
      <c r="HN845" s="3"/>
      <c r="HO845" s="34"/>
      <c r="HT845" s="5"/>
      <c r="HU845" s="5"/>
      <c r="HV845" s="3"/>
      <c r="HW845" s="34"/>
      <c r="IB845" s="5"/>
      <c r="IC845" s="5"/>
      <c r="ID845" s="3"/>
      <c r="IE845" s="34"/>
      <c r="IJ845" s="5"/>
    </row>
    <row r="846" spans="6:244" s="1" customFormat="1" ht="13.5">
      <c r="F846" s="3"/>
      <c r="G846" s="34"/>
      <c r="L846" s="5"/>
      <c r="M846" s="5"/>
      <c r="N846" s="3"/>
      <c r="O846" s="34"/>
      <c r="T846" s="5"/>
      <c r="U846" s="5"/>
      <c r="V846" s="3"/>
      <c r="W846" s="34"/>
      <c r="AB846" s="5"/>
      <c r="AC846" s="5"/>
      <c r="AD846" s="3"/>
      <c r="AE846" s="34"/>
      <c r="AJ846" s="5"/>
      <c r="AK846" s="5"/>
      <c r="AL846" s="3"/>
      <c r="AM846" s="34"/>
      <c r="AR846" s="5"/>
      <c r="AS846" s="5"/>
      <c r="AT846" s="3"/>
      <c r="AU846" s="34"/>
      <c r="AZ846" s="5"/>
      <c r="BA846" s="5"/>
      <c r="BB846" s="3"/>
      <c r="BC846" s="34"/>
      <c r="BH846" s="5"/>
      <c r="BI846" s="5"/>
      <c r="BJ846" s="3"/>
      <c r="BK846" s="34"/>
      <c r="BP846" s="5"/>
      <c r="BQ846" s="5"/>
      <c r="BR846" s="3"/>
      <c r="BS846" s="34"/>
      <c r="BX846" s="5"/>
      <c r="BY846" s="5"/>
      <c r="BZ846" s="3"/>
      <c r="CA846" s="34"/>
      <c r="CF846" s="5"/>
      <c r="CH846" s="3"/>
      <c r="CI846" s="34"/>
      <c r="CN846" s="5"/>
      <c r="CO846" s="5"/>
      <c r="CP846" s="3"/>
      <c r="CQ846" s="34"/>
      <c r="CV846" s="5"/>
      <c r="CW846" s="5"/>
      <c r="CX846" s="3"/>
      <c r="CY846" s="34"/>
      <c r="DD846" s="5"/>
      <c r="DE846" s="5"/>
      <c r="DF846" s="3"/>
      <c r="DG846" s="34"/>
      <c r="DL846" s="5"/>
      <c r="DM846" s="5"/>
      <c r="DN846" s="3"/>
      <c r="DO846" s="34"/>
      <c r="DT846" s="5"/>
      <c r="DU846" s="5"/>
      <c r="DV846" s="3"/>
      <c r="DW846" s="34"/>
      <c r="EB846" s="5"/>
      <c r="EC846" s="5"/>
      <c r="ED846" s="3"/>
      <c r="EE846" s="34"/>
      <c r="EJ846" s="5"/>
      <c r="EK846" s="5"/>
      <c r="EL846" s="3"/>
      <c r="EM846" s="34"/>
      <c r="ER846" s="5"/>
      <c r="ES846" s="5"/>
      <c r="ET846" s="3"/>
      <c r="EU846" s="34"/>
      <c r="EZ846" s="5"/>
      <c r="FA846" s="5"/>
      <c r="FB846" s="3"/>
      <c r="FC846" s="34"/>
      <c r="FH846" s="5"/>
      <c r="FJ846" s="3"/>
      <c r="FK846" s="34"/>
      <c r="FP846" s="5"/>
      <c r="FQ846" s="5"/>
      <c r="FR846" s="3"/>
      <c r="FS846" s="34"/>
      <c r="FX846" s="5"/>
      <c r="FY846" s="5"/>
      <c r="FZ846" s="3"/>
      <c r="GA846" s="34"/>
      <c r="GF846" s="5"/>
      <c r="GG846" s="5"/>
      <c r="GH846" s="3"/>
      <c r="GI846" s="34"/>
      <c r="GN846" s="5"/>
      <c r="GO846" s="5"/>
      <c r="GP846" s="3"/>
      <c r="GQ846" s="34"/>
      <c r="GV846" s="5"/>
      <c r="GW846" s="5"/>
      <c r="GX846" s="3"/>
      <c r="GY846" s="34"/>
      <c r="HD846" s="5"/>
      <c r="HE846" s="5"/>
      <c r="HF846" s="3"/>
      <c r="HG846" s="34"/>
      <c r="HL846" s="5"/>
      <c r="HM846" s="5"/>
      <c r="HN846" s="3"/>
      <c r="HO846" s="34"/>
      <c r="HT846" s="5"/>
      <c r="HU846" s="5"/>
      <c r="HV846" s="3"/>
      <c r="HW846" s="34"/>
      <c r="IB846" s="5"/>
      <c r="IC846" s="5"/>
      <c r="ID846" s="3"/>
      <c r="IE846" s="34"/>
      <c r="IJ846" s="5"/>
    </row>
    <row r="847" spans="6:244" s="1" customFormat="1" ht="13.5">
      <c r="F847" s="3"/>
      <c r="G847" s="34"/>
      <c r="L847" s="5"/>
      <c r="M847" s="5"/>
      <c r="N847" s="3"/>
      <c r="O847" s="34"/>
      <c r="T847" s="5"/>
      <c r="U847" s="5"/>
      <c r="V847" s="3"/>
      <c r="W847" s="34"/>
      <c r="AB847" s="5"/>
      <c r="AC847" s="5"/>
      <c r="AD847" s="3"/>
      <c r="AE847" s="34"/>
      <c r="AJ847" s="5"/>
      <c r="AK847" s="5"/>
      <c r="AL847" s="3"/>
      <c r="AM847" s="34"/>
      <c r="AR847" s="5"/>
      <c r="AS847" s="5"/>
      <c r="AT847" s="3"/>
      <c r="AU847" s="34"/>
      <c r="AZ847" s="5"/>
      <c r="BA847" s="5"/>
      <c r="BB847" s="3"/>
      <c r="BC847" s="34"/>
      <c r="BH847" s="5"/>
      <c r="BI847" s="5"/>
      <c r="BJ847" s="3"/>
      <c r="BK847" s="34"/>
      <c r="BP847" s="5"/>
      <c r="BQ847" s="5"/>
      <c r="BR847" s="3"/>
      <c r="BS847" s="34"/>
      <c r="BX847" s="5"/>
      <c r="BY847" s="5"/>
      <c r="BZ847" s="3"/>
      <c r="CA847" s="34"/>
      <c r="CF847" s="5"/>
      <c r="CH847" s="3"/>
      <c r="CI847" s="34"/>
      <c r="CN847" s="5"/>
      <c r="CO847" s="5"/>
      <c r="CP847" s="3"/>
      <c r="CQ847" s="34"/>
      <c r="CV847" s="5"/>
      <c r="CW847" s="5"/>
      <c r="CX847" s="3"/>
      <c r="CY847" s="34"/>
      <c r="DD847" s="5"/>
      <c r="DE847" s="5"/>
      <c r="DF847" s="3"/>
      <c r="DG847" s="34"/>
      <c r="DL847" s="5"/>
      <c r="DM847" s="5"/>
      <c r="DN847" s="3"/>
      <c r="DO847" s="34"/>
      <c r="DT847" s="5"/>
      <c r="DU847" s="5"/>
      <c r="DV847" s="3"/>
      <c r="DW847" s="34"/>
      <c r="EB847" s="5"/>
      <c r="EC847" s="5"/>
      <c r="ED847" s="3"/>
      <c r="EE847" s="34"/>
      <c r="EJ847" s="5"/>
      <c r="EK847" s="5"/>
      <c r="EL847" s="3"/>
      <c r="EM847" s="34"/>
      <c r="ER847" s="5"/>
      <c r="ES847" s="5"/>
      <c r="ET847" s="3"/>
      <c r="EU847" s="34"/>
      <c r="EZ847" s="5"/>
      <c r="FA847" s="5"/>
      <c r="FB847" s="3"/>
      <c r="FC847" s="34"/>
      <c r="FH847" s="5"/>
      <c r="FJ847" s="3"/>
      <c r="FK847" s="34"/>
      <c r="FP847" s="5"/>
      <c r="FQ847" s="5"/>
      <c r="FR847" s="3"/>
      <c r="FS847" s="34"/>
      <c r="FX847" s="5"/>
      <c r="FY847" s="5"/>
      <c r="FZ847" s="3"/>
      <c r="GA847" s="34"/>
      <c r="GF847" s="5"/>
      <c r="GG847" s="5"/>
      <c r="GH847" s="3"/>
      <c r="GI847" s="34"/>
      <c r="GN847" s="5"/>
      <c r="GO847" s="5"/>
      <c r="GP847" s="3"/>
      <c r="GQ847" s="34"/>
      <c r="GV847" s="5"/>
      <c r="GW847" s="5"/>
      <c r="GX847" s="3"/>
      <c r="GY847" s="34"/>
      <c r="HD847" s="5"/>
      <c r="HE847" s="5"/>
      <c r="HF847" s="3"/>
      <c r="HG847" s="34"/>
      <c r="HL847" s="5"/>
      <c r="HM847" s="5"/>
      <c r="HN847" s="3"/>
      <c r="HO847" s="34"/>
      <c r="HT847" s="5"/>
      <c r="HU847" s="5"/>
      <c r="HV847" s="3"/>
      <c r="HW847" s="34"/>
      <c r="IB847" s="5"/>
      <c r="IC847" s="5"/>
      <c r="ID847" s="3"/>
      <c r="IE847" s="34"/>
      <c r="IJ847" s="5"/>
    </row>
    <row r="848" spans="6:244" s="1" customFormat="1" ht="13.5">
      <c r="F848" s="3"/>
      <c r="G848" s="34"/>
      <c r="L848" s="5"/>
      <c r="M848" s="5"/>
      <c r="N848" s="3"/>
      <c r="O848" s="34"/>
      <c r="T848" s="5"/>
      <c r="U848" s="5"/>
      <c r="V848" s="3"/>
      <c r="W848" s="34"/>
      <c r="AB848" s="5"/>
      <c r="AC848" s="5"/>
      <c r="AD848" s="3"/>
      <c r="AE848" s="34"/>
      <c r="AJ848" s="5"/>
      <c r="AK848" s="5"/>
      <c r="AL848" s="3"/>
      <c r="AM848" s="34"/>
      <c r="AR848" s="5"/>
      <c r="AS848" s="5"/>
      <c r="AT848" s="3"/>
      <c r="AU848" s="34"/>
      <c r="AZ848" s="5"/>
      <c r="BA848" s="5"/>
      <c r="BB848" s="3"/>
      <c r="BC848" s="34"/>
      <c r="BH848" s="5"/>
      <c r="BI848" s="5"/>
      <c r="BJ848" s="3"/>
      <c r="BK848" s="34"/>
      <c r="BP848" s="5"/>
      <c r="BQ848" s="5"/>
      <c r="BR848" s="3"/>
      <c r="BS848" s="34"/>
      <c r="BX848" s="5"/>
      <c r="BY848" s="5"/>
      <c r="BZ848" s="3"/>
      <c r="CA848" s="34"/>
      <c r="CF848" s="5"/>
      <c r="CH848" s="3"/>
      <c r="CI848" s="34"/>
      <c r="CN848" s="5"/>
      <c r="CO848" s="5"/>
      <c r="CP848" s="3"/>
      <c r="CQ848" s="34"/>
      <c r="CV848" s="5"/>
      <c r="CW848" s="5"/>
      <c r="CX848" s="3"/>
      <c r="CY848" s="34"/>
      <c r="DD848" s="5"/>
      <c r="DE848" s="5"/>
      <c r="DF848" s="3"/>
      <c r="DG848" s="34"/>
      <c r="DL848" s="5"/>
      <c r="DM848" s="5"/>
      <c r="DN848" s="3"/>
      <c r="DO848" s="34"/>
      <c r="DT848" s="5"/>
      <c r="DU848" s="5"/>
      <c r="DV848" s="3"/>
      <c r="DW848" s="34"/>
      <c r="EB848" s="5"/>
      <c r="EC848" s="5"/>
      <c r="ED848" s="3"/>
      <c r="EE848" s="34"/>
      <c r="EJ848" s="5"/>
      <c r="EK848" s="5"/>
      <c r="EL848" s="3"/>
      <c r="EM848" s="34"/>
      <c r="ER848" s="5"/>
      <c r="ES848" s="5"/>
      <c r="ET848" s="3"/>
      <c r="EU848" s="34"/>
      <c r="EZ848" s="5"/>
      <c r="FA848" s="5"/>
      <c r="FB848" s="3"/>
      <c r="FC848" s="34"/>
      <c r="FH848" s="5"/>
      <c r="FJ848" s="3"/>
      <c r="FK848" s="34"/>
      <c r="FP848" s="5"/>
      <c r="FQ848" s="5"/>
      <c r="FR848" s="3"/>
      <c r="FS848" s="34"/>
      <c r="FX848" s="5"/>
      <c r="FY848" s="5"/>
      <c r="FZ848" s="3"/>
      <c r="GA848" s="34"/>
      <c r="GF848" s="5"/>
      <c r="GG848" s="5"/>
      <c r="GH848" s="3"/>
      <c r="GI848" s="34"/>
      <c r="GN848" s="5"/>
      <c r="GO848" s="5"/>
      <c r="GP848" s="3"/>
      <c r="GQ848" s="34"/>
      <c r="GV848" s="5"/>
      <c r="GW848" s="5"/>
      <c r="GX848" s="3"/>
      <c r="GY848" s="34"/>
      <c r="HD848" s="5"/>
      <c r="HE848" s="5"/>
      <c r="HF848" s="3"/>
      <c r="HG848" s="34"/>
      <c r="HL848" s="5"/>
      <c r="HM848" s="5"/>
      <c r="HN848" s="3"/>
      <c r="HO848" s="34"/>
      <c r="HT848" s="5"/>
      <c r="HU848" s="5"/>
      <c r="HV848" s="3"/>
      <c r="HW848" s="34"/>
      <c r="IB848" s="5"/>
      <c r="IC848" s="5"/>
      <c r="ID848" s="3"/>
      <c r="IE848" s="34"/>
      <c r="IJ848" s="5"/>
    </row>
    <row r="849" spans="6:244" s="1" customFormat="1" ht="13.5">
      <c r="F849" s="3"/>
      <c r="G849" s="34"/>
      <c r="L849" s="5"/>
      <c r="M849" s="5"/>
      <c r="N849" s="3"/>
      <c r="O849" s="34"/>
      <c r="T849" s="5"/>
      <c r="U849" s="5"/>
      <c r="V849" s="3"/>
      <c r="W849" s="34"/>
      <c r="AB849" s="5"/>
      <c r="AC849" s="5"/>
      <c r="AD849" s="3"/>
      <c r="AE849" s="34"/>
      <c r="AJ849" s="5"/>
      <c r="AK849" s="5"/>
      <c r="AL849" s="3"/>
      <c r="AM849" s="34"/>
      <c r="AR849" s="5"/>
      <c r="AS849" s="5"/>
      <c r="AT849" s="3"/>
      <c r="AU849" s="34"/>
      <c r="AZ849" s="5"/>
      <c r="BA849" s="5"/>
      <c r="BB849" s="3"/>
      <c r="BC849" s="34"/>
      <c r="BH849" s="5"/>
      <c r="BI849" s="5"/>
      <c r="BJ849" s="3"/>
      <c r="BK849" s="34"/>
      <c r="BP849" s="5"/>
      <c r="BQ849" s="5"/>
      <c r="BR849" s="3"/>
      <c r="BS849" s="34"/>
      <c r="BX849" s="5"/>
      <c r="BY849" s="5"/>
      <c r="BZ849" s="3"/>
      <c r="CA849" s="34"/>
      <c r="CF849" s="5"/>
      <c r="CH849" s="3"/>
      <c r="CI849" s="34"/>
      <c r="CN849" s="5"/>
      <c r="CO849" s="5"/>
      <c r="CP849" s="3"/>
      <c r="CQ849" s="34"/>
      <c r="CV849" s="5"/>
      <c r="CW849" s="5"/>
      <c r="CX849" s="3"/>
      <c r="CY849" s="34"/>
      <c r="DD849" s="5"/>
      <c r="DE849" s="5"/>
      <c r="DF849" s="3"/>
      <c r="DG849" s="34"/>
      <c r="DL849" s="5"/>
      <c r="DM849" s="5"/>
      <c r="DN849" s="3"/>
      <c r="DO849" s="34"/>
      <c r="DT849" s="5"/>
      <c r="DU849" s="5"/>
      <c r="DV849" s="3"/>
      <c r="DW849" s="34"/>
      <c r="EB849" s="5"/>
      <c r="EC849" s="5"/>
      <c r="ED849" s="3"/>
      <c r="EE849" s="34"/>
      <c r="EJ849" s="5"/>
      <c r="EK849" s="5"/>
      <c r="EL849" s="3"/>
      <c r="EM849" s="34"/>
      <c r="ER849" s="5"/>
      <c r="ES849" s="5"/>
      <c r="ET849" s="3"/>
      <c r="EU849" s="34"/>
      <c r="EZ849" s="5"/>
      <c r="FA849" s="5"/>
      <c r="FB849" s="3"/>
      <c r="FC849" s="34"/>
      <c r="FH849" s="5"/>
      <c r="FJ849" s="3"/>
      <c r="FK849" s="34"/>
      <c r="FP849" s="5"/>
      <c r="FQ849" s="5"/>
      <c r="FR849" s="3"/>
      <c r="FS849" s="34"/>
      <c r="FX849" s="5"/>
      <c r="FY849" s="5"/>
      <c r="FZ849" s="3"/>
      <c r="GA849" s="34"/>
      <c r="GF849" s="5"/>
      <c r="GG849" s="5"/>
      <c r="GH849" s="3"/>
      <c r="GI849" s="34"/>
      <c r="GN849" s="5"/>
      <c r="GO849" s="5"/>
      <c r="GP849" s="3"/>
      <c r="GQ849" s="34"/>
      <c r="GV849" s="5"/>
      <c r="GW849" s="5"/>
      <c r="GX849" s="3"/>
      <c r="GY849" s="34"/>
      <c r="HD849" s="5"/>
      <c r="HE849" s="5"/>
      <c r="HF849" s="3"/>
      <c r="HG849" s="34"/>
      <c r="HL849" s="5"/>
      <c r="HM849" s="5"/>
      <c r="HN849" s="3"/>
      <c r="HO849" s="34"/>
      <c r="HT849" s="5"/>
      <c r="HU849" s="5"/>
      <c r="HV849" s="3"/>
      <c r="HW849" s="34"/>
      <c r="IB849" s="5"/>
      <c r="IC849" s="5"/>
      <c r="ID849" s="3"/>
      <c r="IE849" s="34"/>
      <c r="IJ849" s="5"/>
    </row>
    <row r="850" spans="6:244" s="1" customFormat="1" ht="13.5">
      <c r="F850" s="3"/>
      <c r="G850" s="34"/>
      <c r="L850" s="5"/>
      <c r="M850" s="5"/>
      <c r="N850" s="3"/>
      <c r="O850" s="34"/>
      <c r="T850" s="5"/>
      <c r="U850" s="5"/>
      <c r="V850" s="3"/>
      <c r="W850" s="34"/>
      <c r="AB850" s="5"/>
      <c r="AC850" s="5"/>
      <c r="AD850" s="3"/>
      <c r="AE850" s="34"/>
      <c r="AJ850" s="5"/>
      <c r="AK850" s="5"/>
      <c r="AL850" s="3"/>
      <c r="AM850" s="34"/>
      <c r="AR850" s="5"/>
      <c r="AS850" s="5"/>
      <c r="AT850" s="3"/>
      <c r="AU850" s="34"/>
      <c r="AZ850" s="5"/>
      <c r="BA850" s="5"/>
      <c r="BB850" s="3"/>
      <c r="BC850" s="34"/>
      <c r="BH850" s="5"/>
      <c r="BI850" s="5"/>
      <c r="BJ850" s="3"/>
      <c r="BK850" s="34"/>
      <c r="BP850" s="5"/>
      <c r="BQ850" s="5"/>
      <c r="BR850" s="3"/>
      <c r="BS850" s="34"/>
      <c r="BX850" s="5"/>
      <c r="BY850" s="5"/>
      <c r="BZ850" s="3"/>
      <c r="CA850" s="34"/>
      <c r="CF850" s="5"/>
      <c r="CH850" s="3"/>
      <c r="CI850" s="34"/>
      <c r="CN850" s="5"/>
      <c r="CO850" s="5"/>
      <c r="CP850" s="3"/>
      <c r="CQ850" s="34"/>
      <c r="CV850" s="5"/>
      <c r="CW850" s="5"/>
      <c r="CX850" s="3"/>
      <c r="CY850" s="34"/>
      <c r="DD850" s="5"/>
      <c r="DE850" s="5"/>
      <c r="DF850" s="3"/>
      <c r="DG850" s="34"/>
      <c r="DL850" s="5"/>
      <c r="DM850" s="5"/>
      <c r="DN850" s="3"/>
      <c r="DO850" s="34"/>
      <c r="DT850" s="5"/>
      <c r="DU850" s="5"/>
      <c r="DV850" s="3"/>
      <c r="DW850" s="34"/>
      <c r="EB850" s="5"/>
      <c r="EC850" s="5"/>
      <c r="ED850" s="3"/>
      <c r="EE850" s="34"/>
      <c r="EJ850" s="5"/>
      <c r="EK850" s="5"/>
      <c r="EL850" s="3"/>
      <c r="EM850" s="34"/>
      <c r="ER850" s="5"/>
      <c r="ES850" s="5"/>
      <c r="ET850" s="3"/>
      <c r="EU850" s="34"/>
      <c r="EZ850" s="5"/>
      <c r="FA850" s="5"/>
      <c r="FB850" s="3"/>
      <c r="FC850" s="34"/>
      <c r="FH850" s="5"/>
      <c r="FJ850" s="3"/>
      <c r="FK850" s="34"/>
      <c r="FP850" s="5"/>
      <c r="FQ850" s="5"/>
      <c r="FR850" s="3"/>
      <c r="FS850" s="34"/>
      <c r="FX850" s="5"/>
      <c r="FY850" s="5"/>
      <c r="FZ850" s="3"/>
      <c r="GA850" s="34"/>
      <c r="GF850" s="5"/>
      <c r="GG850" s="5"/>
      <c r="GH850" s="3"/>
      <c r="GI850" s="34"/>
      <c r="GN850" s="5"/>
      <c r="GO850" s="5"/>
      <c r="GP850" s="3"/>
      <c r="GQ850" s="34"/>
      <c r="GV850" s="5"/>
      <c r="GW850" s="5"/>
      <c r="GX850" s="3"/>
      <c r="GY850" s="34"/>
      <c r="HD850" s="5"/>
      <c r="HE850" s="5"/>
      <c r="HF850" s="3"/>
      <c r="HG850" s="34"/>
      <c r="HL850" s="5"/>
      <c r="HM850" s="5"/>
      <c r="HN850" s="3"/>
      <c r="HO850" s="34"/>
      <c r="HT850" s="5"/>
      <c r="HU850" s="5"/>
      <c r="HV850" s="3"/>
      <c r="HW850" s="34"/>
      <c r="IB850" s="5"/>
      <c r="IC850" s="5"/>
      <c r="ID850" s="3"/>
      <c r="IE850" s="34"/>
      <c r="IJ850" s="5"/>
    </row>
    <row r="851" spans="6:244" s="1" customFormat="1" ht="13.5">
      <c r="F851" s="3"/>
      <c r="G851" s="34"/>
      <c r="L851" s="5"/>
      <c r="M851" s="5"/>
      <c r="N851" s="3"/>
      <c r="O851" s="34"/>
      <c r="T851" s="5"/>
      <c r="U851" s="5"/>
      <c r="V851" s="3"/>
      <c r="W851" s="34"/>
      <c r="AB851" s="5"/>
      <c r="AC851" s="5"/>
      <c r="AD851" s="3"/>
      <c r="AE851" s="34"/>
      <c r="AJ851" s="5"/>
      <c r="AK851" s="5"/>
      <c r="AL851" s="3"/>
      <c r="AM851" s="34"/>
      <c r="AR851" s="5"/>
      <c r="AS851" s="5"/>
      <c r="AT851" s="3"/>
      <c r="AU851" s="34"/>
      <c r="AZ851" s="5"/>
      <c r="BA851" s="5"/>
      <c r="BB851" s="3"/>
      <c r="BC851" s="34"/>
      <c r="BH851" s="5"/>
      <c r="BI851" s="5"/>
      <c r="BJ851" s="3"/>
      <c r="BK851" s="34"/>
      <c r="BP851" s="5"/>
      <c r="BQ851" s="5"/>
      <c r="BR851" s="3"/>
      <c r="BS851" s="34"/>
      <c r="BX851" s="5"/>
      <c r="BY851" s="5"/>
      <c r="BZ851" s="3"/>
      <c r="CA851" s="34"/>
      <c r="CF851" s="5"/>
      <c r="CH851" s="3"/>
      <c r="CI851" s="34"/>
      <c r="CN851" s="5"/>
      <c r="CO851" s="5"/>
      <c r="CP851" s="3"/>
      <c r="CQ851" s="34"/>
      <c r="CV851" s="5"/>
      <c r="CW851" s="5"/>
      <c r="CX851" s="3"/>
      <c r="CY851" s="34"/>
      <c r="DD851" s="5"/>
      <c r="DE851" s="5"/>
      <c r="DF851" s="3"/>
      <c r="DG851" s="34"/>
      <c r="DL851" s="5"/>
      <c r="DM851" s="5"/>
      <c r="DN851" s="3"/>
      <c r="DO851" s="34"/>
      <c r="DT851" s="5"/>
      <c r="DU851" s="5"/>
      <c r="DV851" s="3"/>
      <c r="DW851" s="34"/>
      <c r="EB851" s="5"/>
      <c r="EC851" s="5"/>
      <c r="ED851" s="3"/>
      <c r="EE851" s="34"/>
      <c r="EJ851" s="5"/>
      <c r="EK851" s="5"/>
      <c r="EL851" s="3"/>
      <c r="EM851" s="34"/>
      <c r="ER851" s="5"/>
      <c r="ES851" s="5"/>
      <c r="ET851" s="3"/>
      <c r="EU851" s="34"/>
      <c r="EZ851" s="5"/>
      <c r="FA851" s="5"/>
      <c r="FB851" s="3"/>
      <c r="FC851" s="34"/>
      <c r="FH851" s="5"/>
      <c r="FJ851" s="3"/>
      <c r="FK851" s="34"/>
      <c r="FP851" s="5"/>
      <c r="FQ851" s="5"/>
      <c r="FR851" s="3"/>
      <c r="FS851" s="34"/>
      <c r="FX851" s="5"/>
      <c r="FY851" s="5"/>
      <c r="FZ851" s="3"/>
      <c r="GA851" s="34"/>
      <c r="GF851" s="5"/>
      <c r="GG851" s="5"/>
      <c r="GH851" s="3"/>
      <c r="GI851" s="34"/>
      <c r="GN851" s="5"/>
      <c r="GO851" s="5"/>
      <c r="GP851" s="3"/>
      <c r="GQ851" s="34"/>
      <c r="GV851" s="5"/>
      <c r="GW851" s="5"/>
      <c r="GX851" s="3"/>
      <c r="GY851" s="34"/>
      <c r="HD851" s="5"/>
      <c r="HE851" s="5"/>
      <c r="HF851" s="3"/>
      <c r="HG851" s="34"/>
      <c r="HL851" s="5"/>
      <c r="HM851" s="5"/>
      <c r="HN851" s="3"/>
      <c r="HO851" s="34"/>
      <c r="HT851" s="5"/>
      <c r="HU851" s="5"/>
      <c r="HV851" s="3"/>
      <c r="HW851" s="34"/>
      <c r="IB851" s="5"/>
      <c r="IC851" s="5"/>
      <c r="ID851" s="3"/>
      <c r="IE851" s="34"/>
      <c r="IJ851" s="5"/>
    </row>
    <row r="852" spans="6:244" s="1" customFormat="1" ht="13.5">
      <c r="F852" s="3"/>
      <c r="G852" s="34"/>
      <c r="L852" s="5"/>
      <c r="M852" s="5"/>
      <c r="N852" s="3"/>
      <c r="O852" s="34"/>
      <c r="T852" s="5"/>
      <c r="U852" s="5"/>
      <c r="V852" s="3"/>
      <c r="W852" s="34"/>
      <c r="AB852" s="5"/>
      <c r="AC852" s="5"/>
      <c r="AD852" s="3"/>
      <c r="AE852" s="34"/>
      <c r="AJ852" s="5"/>
      <c r="AK852" s="5"/>
      <c r="AL852" s="3"/>
      <c r="AM852" s="34"/>
      <c r="AR852" s="5"/>
      <c r="AS852" s="5"/>
      <c r="AT852" s="3"/>
      <c r="AU852" s="34"/>
      <c r="AZ852" s="5"/>
      <c r="BA852" s="5"/>
      <c r="BB852" s="3"/>
      <c r="BC852" s="34"/>
      <c r="BH852" s="5"/>
      <c r="BI852" s="5"/>
      <c r="BJ852" s="3"/>
      <c r="BK852" s="34"/>
      <c r="BP852" s="5"/>
      <c r="BQ852" s="5"/>
      <c r="BR852" s="3"/>
      <c r="BS852" s="34"/>
      <c r="BX852" s="5"/>
      <c r="BY852" s="5"/>
      <c r="BZ852" s="3"/>
      <c r="CA852" s="34"/>
      <c r="CF852" s="5"/>
      <c r="CH852" s="3"/>
      <c r="CI852" s="34"/>
      <c r="CN852" s="5"/>
      <c r="CO852" s="5"/>
      <c r="CP852" s="3"/>
      <c r="CQ852" s="34"/>
      <c r="CV852" s="5"/>
      <c r="CW852" s="5"/>
      <c r="CX852" s="3"/>
      <c r="CY852" s="34"/>
      <c r="DD852" s="5"/>
      <c r="DE852" s="5"/>
      <c r="DF852" s="3"/>
      <c r="DG852" s="34"/>
      <c r="DL852" s="5"/>
      <c r="DM852" s="5"/>
      <c r="DN852" s="3"/>
      <c r="DO852" s="34"/>
      <c r="DT852" s="5"/>
      <c r="DU852" s="5"/>
      <c r="DV852" s="3"/>
      <c r="DW852" s="34"/>
      <c r="EB852" s="5"/>
      <c r="EC852" s="5"/>
      <c r="ED852" s="3"/>
      <c r="EE852" s="34"/>
      <c r="EJ852" s="5"/>
      <c r="EK852" s="5"/>
      <c r="EL852" s="3"/>
      <c r="EM852" s="34"/>
      <c r="ER852" s="5"/>
      <c r="ES852" s="5"/>
      <c r="ET852" s="3"/>
      <c r="EU852" s="34"/>
      <c r="EZ852" s="5"/>
      <c r="FA852" s="5"/>
      <c r="FB852" s="3"/>
      <c r="FC852" s="34"/>
      <c r="FH852" s="5"/>
      <c r="FJ852" s="3"/>
      <c r="FK852" s="34"/>
      <c r="FP852" s="5"/>
      <c r="FQ852" s="5"/>
      <c r="FR852" s="3"/>
      <c r="FS852" s="34"/>
      <c r="FX852" s="5"/>
      <c r="FY852" s="5"/>
      <c r="FZ852" s="3"/>
      <c r="GA852" s="34"/>
      <c r="GF852" s="5"/>
      <c r="GG852" s="5"/>
      <c r="GH852" s="3"/>
      <c r="GI852" s="34"/>
      <c r="GN852" s="5"/>
      <c r="GO852" s="5"/>
      <c r="GP852" s="3"/>
      <c r="GQ852" s="34"/>
      <c r="GV852" s="5"/>
      <c r="GW852" s="5"/>
      <c r="GX852" s="3"/>
      <c r="GY852" s="34"/>
      <c r="HD852" s="5"/>
      <c r="HE852" s="5"/>
      <c r="HF852" s="3"/>
      <c r="HG852" s="34"/>
      <c r="HL852" s="5"/>
      <c r="HM852" s="5"/>
      <c r="HN852" s="3"/>
      <c r="HO852" s="34"/>
      <c r="HT852" s="5"/>
      <c r="HU852" s="5"/>
      <c r="HV852" s="3"/>
      <c r="HW852" s="34"/>
      <c r="IB852" s="5"/>
      <c r="IC852" s="5"/>
      <c r="ID852" s="3"/>
      <c r="IE852" s="34"/>
      <c r="IJ852" s="5"/>
    </row>
    <row r="853" spans="6:244" s="1" customFormat="1" ht="13.5">
      <c r="F853" s="3"/>
      <c r="G853" s="34"/>
      <c r="L853" s="5"/>
      <c r="M853" s="5"/>
      <c r="N853" s="3"/>
      <c r="O853" s="34"/>
      <c r="T853" s="5"/>
      <c r="U853" s="5"/>
      <c r="V853" s="3"/>
      <c r="W853" s="34"/>
      <c r="AB853" s="5"/>
      <c r="AC853" s="5"/>
      <c r="AD853" s="3"/>
      <c r="AE853" s="34"/>
      <c r="AJ853" s="5"/>
      <c r="AK853" s="5"/>
      <c r="AL853" s="3"/>
      <c r="AM853" s="34"/>
      <c r="AR853" s="5"/>
      <c r="AS853" s="5"/>
      <c r="AT853" s="3"/>
      <c r="AU853" s="34"/>
      <c r="AZ853" s="5"/>
      <c r="BA853" s="5"/>
      <c r="BB853" s="3"/>
      <c r="BC853" s="34"/>
      <c r="BH853" s="5"/>
      <c r="BI853" s="5"/>
      <c r="BJ853" s="3"/>
      <c r="BK853" s="34"/>
      <c r="BP853" s="5"/>
      <c r="BQ853" s="5"/>
      <c r="BR853" s="3"/>
      <c r="BS853" s="34"/>
      <c r="BX853" s="5"/>
      <c r="BY853" s="5"/>
      <c r="BZ853" s="3"/>
      <c r="CA853" s="34"/>
      <c r="CF853" s="5"/>
      <c r="CH853" s="3"/>
      <c r="CI853" s="34"/>
      <c r="CN853" s="5"/>
      <c r="CO853" s="5"/>
      <c r="CP853" s="3"/>
      <c r="CQ853" s="34"/>
      <c r="CV853" s="5"/>
      <c r="CW853" s="5"/>
      <c r="CX853" s="3"/>
      <c r="CY853" s="34"/>
      <c r="DD853" s="5"/>
      <c r="DE853" s="5"/>
      <c r="DF853" s="3"/>
      <c r="DG853" s="34"/>
      <c r="DL853" s="5"/>
      <c r="DM853" s="5"/>
      <c r="DN853" s="3"/>
      <c r="DO853" s="34"/>
      <c r="DT853" s="5"/>
      <c r="DU853" s="5"/>
      <c r="DV853" s="3"/>
      <c r="DW853" s="34"/>
      <c r="EB853" s="5"/>
      <c r="EC853" s="5"/>
      <c r="ED853" s="3"/>
      <c r="EE853" s="34"/>
      <c r="EJ853" s="5"/>
      <c r="EK853" s="5"/>
      <c r="EL853" s="3"/>
      <c r="EM853" s="34"/>
      <c r="ER853" s="5"/>
      <c r="ES853" s="5"/>
      <c r="ET853" s="3"/>
      <c r="EU853" s="34"/>
      <c r="EZ853" s="5"/>
      <c r="FA853" s="5"/>
      <c r="FB853" s="3"/>
      <c r="FC853" s="34"/>
      <c r="FH853" s="5"/>
      <c r="FJ853" s="3"/>
      <c r="FK853" s="34"/>
      <c r="FP853" s="5"/>
      <c r="FQ853" s="5"/>
      <c r="FR853" s="3"/>
      <c r="FS853" s="34"/>
      <c r="FX853" s="5"/>
      <c r="FY853" s="5"/>
      <c r="FZ853" s="3"/>
      <c r="GA853" s="34"/>
      <c r="GF853" s="5"/>
      <c r="GG853" s="5"/>
      <c r="GH853" s="3"/>
      <c r="GI853" s="34"/>
      <c r="GN853" s="5"/>
      <c r="GO853" s="5"/>
      <c r="GP853" s="3"/>
      <c r="GQ853" s="34"/>
      <c r="GV853" s="5"/>
      <c r="GW853" s="5"/>
      <c r="GX853" s="3"/>
      <c r="GY853" s="34"/>
      <c r="HD853" s="5"/>
      <c r="HE853" s="5"/>
      <c r="HF853" s="3"/>
      <c r="HG853" s="34"/>
      <c r="HL853" s="5"/>
      <c r="HM853" s="5"/>
      <c r="HN853" s="3"/>
      <c r="HO853" s="34"/>
      <c r="HT853" s="5"/>
      <c r="HU853" s="5"/>
      <c r="HV853" s="3"/>
      <c r="HW853" s="34"/>
      <c r="IB853" s="5"/>
      <c r="IC853" s="5"/>
      <c r="ID853" s="3"/>
      <c r="IE853" s="34"/>
      <c r="IJ853" s="5"/>
    </row>
    <row r="854" spans="6:244" s="1" customFormat="1" ht="13.5">
      <c r="F854" s="3"/>
      <c r="G854" s="34"/>
      <c r="L854" s="5"/>
      <c r="M854" s="5"/>
      <c r="N854" s="3"/>
      <c r="O854" s="34"/>
      <c r="T854" s="5"/>
      <c r="U854" s="5"/>
      <c r="V854" s="3"/>
      <c r="W854" s="34"/>
      <c r="AB854" s="5"/>
      <c r="AC854" s="5"/>
      <c r="AD854" s="3"/>
      <c r="AE854" s="34"/>
      <c r="AJ854" s="5"/>
      <c r="AK854" s="5"/>
      <c r="AL854" s="3"/>
      <c r="AM854" s="34"/>
      <c r="AR854" s="5"/>
      <c r="AS854" s="5"/>
      <c r="AT854" s="3"/>
      <c r="AU854" s="34"/>
      <c r="AZ854" s="5"/>
      <c r="BA854" s="5"/>
      <c r="BB854" s="3"/>
      <c r="BC854" s="34"/>
      <c r="BH854" s="5"/>
      <c r="BI854" s="5"/>
      <c r="BJ854" s="3"/>
      <c r="BK854" s="34"/>
      <c r="BP854" s="5"/>
      <c r="BQ854" s="5"/>
      <c r="BR854" s="3"/>
      <c r="BS854" s="34"/>
      <c r="BX854" s="5"/>
      <c r="BY854" s="5"/>
      <c r="BZ854" s="3"/>
      <c r="CA854" s="34"/>
      <c r="CF854" s="5"/>
      <c r="CH854" s="3"/>
      <c r="CI854" s="34"/>
      <c r="CN854" s="5"/>
      <c r="CO854" s="5"/>
      <c r="CP854" s="3"/>
      <c r="CQ854" s="34"/>
      <c r="CV854" s="5"/>
      <c r="CW854" s="5"/>
      <c r="CX854" s="3"/>
      <c r="CY854" s="34"/>
      <c r="DD854" s="5"/>
      <c r="DE854" s="5"/>
      <c r="DF854" s="3"/>
      <c r="DG854" s="34"/>
      <c r="DL854" s="5"/>
      <c r="DM854" s="5"/>
      <c r="DN854" s="3"/>
      <c r="DO854" s="34"/>
      <c r="DT854" s="5"/>
      <c r="DU854" s="5"/>
      <c r="DV854" s="3"/>
      <c r="DW854" s="34"/>
      <c r="EB854" s="5"/>
      <c r="EC854" s="5"/>
      <c r="ED854" s="3"/>
      <c r="EE854" s="34"/>
      <c r="EJ854" s="5"/>
      <c r="EK854" s="5"/>
      <c r="EL854" s="3"/>
      <c r="EM854" s="34"/>
      <c r="ER854" s="5"/>
      <c r="ES854" s="5"/>
      <c r="ET854" s="3"/>
      <c r="EU854" s="34"/>
      <c r="EZ854" s="5"/>
      <c r="FA854" s="5"/>
      <c r="FB854" s="3"/>
      <c r="FC854" s="34"/>
      <c r="FH854" s="5"/>
      <c r="FJ854" s="3"/>
      <c r="FK854" s="34"/>
      <c r="FP854" s="5"/>
      <c r="FQ854" s="5"/>
      <c r="FR854" s="3"/>
      <c r="FS854" s="34"/>
      <c r="FX854" s="5"/>
      <c r="FY854" s="5"/>
      <c r="FZ854" s="3"/>
      <c r="GA854" s="34"/>
      <c r="GF854" s="5"/>
      <c r="GG854" s="5"/>
      <c r="GH854" s="3"/>
      <c r="GI854" s="34"/>
      <c r="GN854" s="5"/>
      <c r="GO854" s="5"/>
      <c r="GP854" s="3"/>
      <c r="GQ854" s="34"/>
      <c r="GV854" s="5"/>
      <c r="GW854" s="5"/>
      <c r="GX854" s="3"/>
      <c r="GY854" s="34"/>
      <c r="HD854" s="5"/>
      <c r="HE854" s="5"/>
      <c r="HF854" s="3"/>
      <c r="HG854" s="34"/>
      <c r="HL854" s="5"/>
      <c r="HM854" s="5"/>
      <c r="HN854" s="3"/>
      <c r="HO854" s="34"/>
      <c r="HT854" s="5"/>
      <c r="HU854" s="5"/>
      <c r="HV854" s="3"/>
      <c r="HW854" s="34"/>
      <c r="IB854" s="5"/>
      <c r="IC854" s="5"/>
      <c r="ID854" s="3"/>
      <c r="IE854" s="34"/>
      <c r="IJ854" s="5"/>
    </row>
    <row r="855" spans="6:244" s="1" customFormat="1" ht="13.5">
      <c r="F855" s="3"/>
      <c r="G855" s="34"/>
      <c r="L855" s="5"/>
      <c r="M855" s="5"/>
      <c r="N855" s="3"/>
      <c r="O855" s="34"/>
      <c r="T855" s="5"/>
      <c r="U855" s="5"/>
      <c r="V855" s="3"/>
      <c r="W855" s="34"/>
      <c r="AB855" s="5"/>
      <c r="AC855" s="5"/>
      <c r="AD855" s="3"/>
      <c r="AE855" s="34"/>
      <c r="AJ855" s="5"/>
      <c r="AK855" s="5"/>
      <c r="AL855" s="3"/>
      <c r="AM855" s="34"/>
      <c r="AR855" s="5"/>
      <c r="AS855" s="5"/>
      <c r="AT855" s="3"/>
      <c r="AU855" s="34"/>
      <c r="AZ855" s="5"/>
      <c r="BA855" s="5"/>
      <c r="BB855" s="3"/>
      <c r="BC855" s="34"/>
      <c r="BH855" s="5"/>
      <c r="BI855" s="5"/>
      <c r="BJ855" s="3"/>
      <c r="BK855" s="34"/>
      <c r="BP855" s="5"/>
      <c r="BQ855" s="5"/>
      <c r="BR855" s="3"/>
      <c r="BS855" s="34"/>
      <c r="BX855" s="5"/>
      <c r="BY855" s="5"/>
      <c r="BZ855" s="3"/>
      <c r="CA855" s="34"/>
      <c r="CF855" s="5"/>
      <c r="CH855" s="3"/>
      <c r="CI855" s="34"/>
      <c r="CN855" s="5"/>
      <c r="CO855" s="5"/>
      <c r="CP855" s="3"/>
      <c r="CQ855" s="34"/>
      <c r="CV855" s="5"/>
      <c r="CW855" s="5"/>
      <c r="CX855" s="3"/>
      <c r="CY855" s="34"/>
      <c r="DD855" s="5"/>
      <c r="DE855" s="5"/>
      <c r="DF855" s="3"/>
      <c r="DG855" s="34"/>
      <c r="DL855" s="5"/>
      <c r="DM855" s="5"/>
      <c r="DN855" s="3"/>
      <c r="DO855" s="34"/>
      <c r="DT855" s="5"/>
      <c r="DU855" s="5"/>
      <c r="DV855" s="3"/>
      <c r="DW855" s="34"/>
      <c r="EB855" s="5"/>
      <c r="EC855" s="5"/>
      <c r="ED855" s="3"/>
      <c r="EE855" s="34"/>
      <c r="EJ855" s="5"/>
      <c r="EK855" s="5"/>
      <c r="EL855" s="3"/>
      <c r="EM855" s="34"/>
      <c r="ER855" s="5"/>
      <c r="ES855" s="5"/>
      <c r="ET855" s="3"/>
      <c r="EU855" s="34"/>
      <c r="EZ855" s="5"/>
      <c r="FA855" s="5"/>
      <c r="FB855" s="3"/>
      <c r="FC855" s="34"/>
      <c r="FH855" s="5"/>
      <c r="FJ855" s="3"/>
      <c r="FK855" s="34"/>
      <c r="FP855" s="5"/>
      <c r="FQ855" s="5"/>
      <c r="FR855" s="3"/>
      <c r="FS855" s="34"/>
      <c r="FX855" s="5"/>
      <c r="FY855" s="5"/>
      <c r="FZ855" s="3"/>
      <c r="GA855" s="34"/>
      <c r="GF855" s="5"/>
      <c r="GG855" s="5"/>
      <c r="GH855" s="3"/>
      <c r="GI855" s="34"/>
      <c r="GN855" s="5"/>
      <c r="GO855" s="5"/>
      <c r="GP855" s="3"/>
      <c r="GQ855" s="34"/>
      <c r="GV855" s="5"/>
      <c r="GW855" s="5"/>
      <c r="GX855" s="3"/>
      <c r="GY855" s="34"/>
      <c r="HD855" s="5"/>
      <c r="HE855" s="5"/>
      <c r="HF855" s="3"/>
      <c r="HG855" s="34"/>
      <c r="HL855" s="5"/>
      <c r="HM855" s="5"/>
      <c r="HN855" s="3"/>
      <c r="HO855" s="34"/>
      <c r="HT855" s="5"/>
      <c r="HU855" s="5"/>
      <c r="HV855" s="3"/>
      <c r="HW855" s="34"/>
      <c r="IB855" s="5"/>
      <c r="IC855" s="5"/>
      <c r="ID855" s="3"/>
      <c r="IE855" s="34"/>
      <c r="IJ855" s="5"/>
    </row>
    <row r="856" spans="6:244" s="1" customFormat="1" ht="13.5">
      <c r="F856" s="3"/>
      <c r="G856" s="34"/>
      <c r="L856" s="5"/>
      <c r="M856" s="5"/>
      <c r="N856" s="3"/>
      <c r="O856" s="34"/>
      <c r="T856" s="5"/>
      <c r="U856" s="5"/>
      <c r="V856" s="3"/>
      <c r="W856" s="34"/>
      <c r="AB856" s="5"/>
      <c r="AC856" s="5"/>
      <c r="AD856" s="3"/>
      <c r="AE856" s="34"/>
      <c r="AJ856" s="5"/>
      <c r="AK856" s="5"/>
      <c r="AL856" s="3"/>
      <c r="AM856" s="34"/>
      <c r="AR856" s="5"/>
      <c r="AS856" s="5"/>
      <c r="AT856" s="3"/>
      <c r="AU856" s="34"/>
      <c r="AZ856" s="5"/>
      <c r="BA856" s="5"/>
      <c r="BB856" s="3"/>
      <c r="BC856" s="34"/>
      <c r="BH856" s="5"/>
      <c r="BI856" s="5"/>
      <c r="BJ856" s="3"/>
      <c r="BK856" s="34"/>
      <c r="BP856" s="5"/>
      <c r="BQ856" s="5"/>
      <c r="BR856" s="3"/>
      <c r="BS856" s="34"/>
      <c r="BX856" s="5"/>
      <c r="BY856" s="5"/>
      <c r="BZ856" s="3"/>
      <c r="CA856" s="34"/>
      <c r="CF856" s="5"/>
      <c r="CH856" s="3"/>
      <c r="CI856" s="34"/>
      <c r="CN856" s="5"/>
      <c r="CO856" s="5"/>
      <c r="CP856" s="3"/>
      <c r="CQ856" s="34"/>
      <c r="CV856" s="5"/>
      <c r="CW856" s="5"/>
      <c r="CX856" s="3"/>
      <c r="CY856" s="34"/>
      <c r="DD856" s="5"/>
      <c r="DE856" s="5"/>
      <c r="DF856" s="3"/>
      <c r="DG856" s="34"/>
      <c r="DL856" s="5"/>
      <c r="DM856" s="5"/>
      <c r="DN856" s="3"/>
      <c r="DO856" s="34"/>
      <c r="DT856" s="5"/>
      <c r="DU856" s="5"/>
      <c r="DV856" s="3"/>
      <c r="DW856" s="34"/>
      <c r="EB856" s="5"/>
      <c r="EC856" s="5"/>
      <c r="ED856" s="3"/>
      <c r="EE856" s="34"/>
      <c r="EJ856" s="5"/>
      <c r="EK856" s="5"/>
      <c r="EL856" s="3"/>
      <c r="EM856" s="34"/>
      <c r="ER856" s="5"/>
      <c r="ES856" s="5"/>
      <c r="ET856" s="3"/>
      <c r="EU856" s="34"/>
      <c r="EZ856" s="5"/>
      <c r="FA856" s="5"/>
      <c r="FB856" s="3"/>
      <c r="FC856" s="34"/>
      <c r="FH856" s="5"/>
      <c r="FJ856" s="3"/>
      <c r="FK856" s="34"/>
      <c r="FP856" s="5"/>
      <c r="FQ856" s="5"/>
      <c r="FR856" s="3"/>
      <c r="FS856" s="34"/>
      <c r="FX856" s="5"/>
      <c r="FY856" s="5"/>
      <c r="FZ856" s="3"/>
      <c r="GA856" s="34"/>
      <c r="GF856" s="5"/>
      <c r="GG856" s="5"/>
      <c r="GH856" s="3"/>
      <c r="GI856" s="34"/>
      <c r="GN856" s="5"/>
      <c r="GO856" s="5"/>
      <c r="GP856" s="3"/>
      <c r="GQ856" s="34"/>
      <c r="GV856" s="5"/>
      <c r="GW856" s="5"/>
      <c r="GX856" s="3"/>
      <c r="GY856" s="34"/>
      <c r="HD856" s="5"/>
      <c r="HE856" s="5"/>
      <c r="HF856" s="3"/>
      <c r="HG856" s="34"/>
      <c r="HL856" s="5"/>
      <c r="HM856" s="5"/>
      <c r="HN856" s="3"/>
      <c r="HO856" s="34"/>
      <c r="HT856" s="5"/>
      <c r="HU856" s="5"/>
      <c r="HV856" s="3"/>
      <c r="HW856" s="34"/>
      <c r="IB856" s="5"/>
      <c r="IC856" s="5"/>
      <c r="ID856" s="3"/>
      <c r="IE856" s="34"/>
      <c r="IJ856" s="5"/>
    </row>
    <row r="857" spans="6:244" s="1" customFormat="1" ht="13.5">
      <c r="F857" s="3"/>
      <c r="G857" s="34"/>
      <c r="L857" s="5"/>
      <c r="M857" s="5"/>
      <c r="N857" s="3"/>
      <c r="O857" s="34"/>
      <c r="T857" s="5"/>
      <c r="U857" s="5"/>
      <c r="V857" s="3"/>
      <c r="W857" s="34"/>
      <c r="AB857" s="5"/>
      <c r="AC857" s="5"/>
      <c r="AD857" s="3"/>
      <c r="AE857" s="34"/>
      <c r="AJ857" s="5"/>
      <c r="AK857" s="5"/>
      <c r="AL857" s="3"/>
      <c r="AM857" s="34"/>
      <c r="AR857" s="5"/>
      <c r="AS857" s="5"/>
      <c r="AT857" s="3"/>
      <c r="AU857" s="34"/>
      <c r="AZ857" s="5"/>
      <c r="BA857" s="5"/>
      <c r="BB857" s="3"/>
      <c r="BC857" s="34"/>
      <c r="BH857" s="5"/>
      <c r="BI857" s="5"/>
      <c r="BJ857" s="3"/>
      <c r="BK857" s="34"/>
      <c r="BP857" s="5"/>
      <c r="BQ857" s="5"/>
      <c r="BR857" s="3"/>
      <c r="BS857" s="34"/>
      <c r="BX857" s="5"/>
      <c r="BY857" s="5"/>
      <c r="BZ857" s="3"/>
      <c r="CA857" s="34"/>
      <c r="CF857" s="5"/>
      <c r="CH857" s="3"/>
      <c r="CI857" s="34"/>
      <c r="CN857" s="5"/>
      <c r="CO857" s="5"/>
      <c r="CP857" s="3"/>
      <c r="CQ857" s="34"/>
      <c r="CV857" s="5"/>
      <c r="CW857" s="5"/>
      <c r="CX857" s="3"/>
      <c r="CY857" s="34"/>
      <c r="DD857" s="5"/>
      <c r="DE857" s="5"/>
      <c r="DF857" s="3"/>
      <c r="DG857" s="34"/>
      <c r="DL857" s="5"/>
      <c r="DM857" s="5"/>
      <c r="DN857" s="3"/>
      <c r="DO857" s="34"/>
      <c r="DT857" s="5"/>
      <c r="DU857" s="5"/>
      <c r="DV857" s="3"/>
      <c r="DW857" s="34"/>
      <c r="EB857" s="5"/>
      <c r="EC857" s="5"/>
      <c r="ED857" s="3"/>
      <c r="EE857" s="34"/>
      <c r="EJ857" s="5"/>
      <c r="EK857" s="5"/>
      <c r="EL857" s="3"/>
      <c r="EM857" s="34"/>
      <c r="ER857" s="5"/>
      <c r="ES857" s="5"/>
      <c r="ET857" s="3"/>
      <c r="EU857" s="34"/>
      <c r="EZ857" s="5"/>
      <c r="FA857" s="5"/>
      <c r="FB857" s="3"/>
      <c r="FC857" s="34"/>
      <c r="FH857" s="5"/>
      <c r="FJ857" s="3"/>
      <c r="FK857" s="34"/>
      <c r="FP857" s="5"/>
      <c r="FQ857" s="5"/>
      <c r="FR857" s="3"/>
      <c r="FS857" s="34"/>
      <c r="FX857" s="5"/>
      <c r="FY857" s="5"/>
      <c r="FZ857" s="3"/>
      <c r="GA857" s="34"/>
      <c r="GF857" s="5"/>
      <c r="GG857" s="5"/>
      <c r="GH857" s="3"/>
      <c r="GI857" s="34"/>
      <c r="GN857" s="5"/>
      <c r="GO857" s="5"/>
      <c r="GP857" s="3"/>
      <c r="GQ857" s="34"/>
      <c r="GV857" s="5"/>
      <c r="GW857" s="5"/>
      <c r="GX857" s="3"/>
      <c r="GY857" s="34"/>
      <c r="HD857" s="5"/>
      <c r="HE857" s="5"/>
      <c r="HF857" s="3"/>
      <c r="HG857" s="34"/>
      <c r="HL857" s="5"/>
      <c r="HM857" s="5"/>
      <c r="HN857" s="3"/>
      <c r="HO857" s="34"/>
      <c r="HT857" s="5"/>
      <c r="HU857" s="5"/>
      <c r="HV857" s="3"/>
      <c r="HW857" s="34"/>
      <c r="IB857" s="5"/>
      <c r="IC857" s="5"/>
      <c r="ID857" s="3"/>
      <c r="IE857" s="34"/>
      <c r="IJ857" s="5"/>
    </row>
    <row r="858" spans="6:244" s="1" customFormat="1" ht="13.5">
      <c r="F858" s="3"/>
      <c r="G858" s="34"/>
      <c r="L858" s="5"/>
      <c r="M858" s="5"/>
      <c r="N858" s="3"/>
      <c r="O858" s="34"/>
      <c r="T858" s="5"/>
      <c r="U858" s="5"/>
      <c r="V858" s="3"/>
      <c r="W858" s="34"/>
      <c r="AB858" s="5"/>
      <c r="AC858" s="5"/>
      <c r="AD858" s="3"/>
      <c r="AE858" s="34"/>
      <c r="AJ858" s="5"/>
      <c r="AK858" s="5"/>
      <c r="AL858" s="3"/>
      <c r="AM858" s="34"/>
      <c r="AR858" s="5"/>
      <c r="AS858" s="5"/>
      <c r="AT858" s="3"/>
      <c r="AU858" s="34"/>
      <c r="AZ858" s="5"/>
      <c r="BA858" s="5"/>
      <c r="BB858" s="3"/>
      <c r="BC858" s="34"/>
      <c r="BH858" s="5"/>
      <c r="BI858" s="5"/>
      <c r="BJ858" s="3"/>
      <c r="BK858" s="34"/>
      <c r="BP858" s="5"/>
      <c r="BQ858" s="5"/>
      <c r="BR858" s="3"/>
      <c r="BS858" s="34"/>
      <c r="BX858" s="5"/>
      <c r="BY858" s="5"/>
      <c r="BZ858" s="3"/>
      <c r="CA858" s="34"/>
      <c r="CF858" s="5"/>
      <c r="CH858" s="3"/>
      <c r="CI858" s="34"/>
      <c r="CN858" s="5"/>
      <c r="CO858" s="5"/>
      <c r="CP858" s="3"/>
      <c r="CQ858" s="34"/>
      <c r="CV858" s="5"/>
      <c r="CW858" s="5"/>
      <c r="CX858" s="3"/>
      <c r="CY858" s="34"/>
      <c r="DD858" s="5"/>
      <c r="DE858" s="5"/>
      <c r="DF858" s="3"/>
      <c r="DG858" s="34"/>
      <c r="DL858" s="5"/>
      <c r="DM858" s="5"/>
      <c r="DN858" s="3"/>
      <c r="DO858" s="34"/>
      <c r="DT858" s="5"/>
      <c r="DU858" s="5"/>
      <c r="DV858" s="3"/>
      <c r="DW858" s="34"/>
      <c r="EB858" s="5"/>
      <c r="EC858" s="5"/>
      <c r="ED858" s="3"/>
      <c r="EE858" s="34"/>
      <c r="EJ858" s="5"/>
      <c r="EK858" s="5"/>
      <c r="EL858" s="3"/>
      <c r="EM858" s="34"/>
      <c r="ER858" s="5"/>
      <c r="ES858" s="5"/>
      <c r="ET858" s="3"/>
      <c r="EU858" s="34"/>
      <c r="EZ858" s="5"/>
      <c r="FA858" s="5"/>
      <c r="FB858" s="3"/>
      <c r="FC858" s="34"/>
      <c r="FH858" s="5"/>
      <c r="FJ858" s="3"/>
      <c r="FK858" s="34"/>
      <c r="FP858" s="5"/>
      <c r="FQ858" s="5"/>
      <c r="FR858" s="3"/>
      <c r="FS858" s="34"/>
      <c r="FX858" s="5"/>
      <c r="FY858" s="5"/>
      <c r="FZ858" s="3"/>
      <c r="GA858" s="34"/>
      <c r="GF858" s="5"/>
      <c r="GG858" s="5"/>
      <c r="GH858" s="3"/>
      <c r="GI858" s="34"/>
      <c r="GN858" s="5"/>
      <c r="GO858" s="5"/>
      <c r="GP858" s="3"/>
      <c r="GQ858" s="34"/>
      <c r="GV858" s="5"/>
      <c r="GW858" s="5"/>
      <c r="GX858" s="3"/>
      <c r="GY858" s="34"/>
      <c r="HD858" s="5"/>
      <c r="HE858" s="5"/>
      <c r="HF858" s="3"/>
      <c r="HG858" s="34"/>
      <c r="HL858" s="5"/>
      <c r="HM858" s="5"/>
      <c r="HN858" s="3"/>
      <c r="HO858" s="34"/>
      <c r="HT858" s="5"/>
      <c r="HU858" s="5"/>
      <c r="HV858" s="3"/>
      <c r="HW858" s="34"/>
      <c r="IB858" s="5"/>
      <c r="IC858" s="5"/>
      <c r="ID858" s="3"/>
      <c r="IE858" s="34"/>
      <c r="IJ858" s="5"/>
    </row>
    <row r="859" spans="6:244" s="1" customFormat="1" ht="13.5">
      <c r="F859" s="3"/>
      <c r="G859" s="34"/>
      <c r="L859" s="5"/>
      <c r="M859" s="5"/>
      <c r="N859" s="3"/>
      <c r="O859" s="34"/>
      <c r="T859" s="5"/>
      <c r="U859" s="5"/>
      <c r="V859" s="3"/>
      <c r="W859" s="34"/>
      <c r="AB859" s="5"/>
      <c r="AC859" s="5"/>
      <c r="AD859" s="3"/>
      <c r="AE859" s="34"/>
      <c r="AJ859" s="5"/>
      <c r="AK859" s="5"/>
      <c r="AL859" s="3"/>
      <c r="AM859" s="34"/>
      <c r="AR859" s="5"/>
      <c r="AS859" s="5"/>
      <c r="AT859" s="3"/>
      <c r="AU859" s="34"/>
      <c r="AZ859" s="5"/>
      <c r="BA859" s="5"/>
      <c r="BB859" s="3"/>
      <c r="BC859" s="34"/>
      <c r="BH859" s="5"/>
      <c r="BI859" s="5"/>
      <c r="BJ859" s="3"/>
      <c r="BK859" s="34"/>
      <c r="BP859" s="5"/>
      <c r="BQ859" s="5"/>
      <c r="BR859" s="3"/>
      <c r="BS859" s="34"/>
      <c r="BX859" s="5"/>
      <c r="BY859" s="5"/>
      <c r="BZ859" s="3"/>
      <c r="CA859" s="34"/>
      <c r="CF859" s="5"/>
      <c r="CH859" s="3"/>
      <c r="CI859" s="34"/>
      <c r="CN859" s="5"/>
      <c r="CO859" s="5"/>
      <c r="CP859" s="3"/>
      <c r="CQ859" s="34"/>
      <c r="CV859" s="5"/>
      <c r="CW859" s="5"/>
      <c r="CX859" s="3"/>
      <c r="CY859" s="34"/>
      <c r="DD859" s="5"/>
      <c r="DE859" s="5"/>
      <c r="DF859" s="3"/>
      <c r="DG859" s="34"/>
      <c r="DL859" s="5"/>
      <c r="DM859" s="5"/>
      <c r="DN859" s="3"/>
      <c r="DO859" s="34"/>
      <c r="DT859" s="5"/>
      <c r="DU859" s="5"/>
      <c r="DV859" s="3"/>
      <c r="DW859" s="34"/>
      <c r="EB859" s="5"/>
      <c r="EC859" s="5"/>
      <c r="ED859" s="3"/>
      <c r="EE859" s="34"/>
      <c r="EJ859" s="5"/>
      <c r="EK859" s="5"/>
      <c r="EL859" s="3"/>
      <c r="EM859" s="34"/>
      <c r="ER859" s="5"/>
      <c r="ES859" s="5"/>
      <c r="ET859" s="3"/>
      <c r="EU859" s="34"/>
      <c r="EZ859" s="5"/>
      <c r="FA859" s="5"/>
      <c r="FB859" s="3"/>
      <c r="FC859" s="34"/>
      <c r="FH859" s="5"/>
      <c r="FJ859" s="3"/>
      <c r="FK859" s="34"/>
      <c r="FP859" s="5"/>
      <c r="FQ859" s="5"/>
      <c r="FR859" s="3"/>
      <c r="FS859" s="34"/>
      <c r="FX859" s="5"/>
      <c r="FY859" s="5"/>
      <c r="FZ859" s="3"/>
      <c r="GA859" s="34"/>
      <c r="GF859" s="5"/>
      <c r="GG859" s="5"/>
      <c r="GH859" s="3"/>
      <c r="GI859" s="34"/>
      <c r="GN859" s="5"/>
      <c r="GO859" s="5"/>
      <c r="GP859" s="3"/>
      <c r="GQ859" s="34"/>
      <c r="GV859" s="5"/>
      <c r="GW859" s="5"/>
      <c r="GX859" s="3"/>
      <c r="GY859" s="34"/>
      <c r="HD859" s="5"/>
      <c r="HE859" s="5"/>
      <c r="HF859" s="3"/>
      <c r="HG859" s="34"/>
      <c r="HL859" s="5"/>
      <c r="HM859" s="5"/>
      <c r="HN859" s="3"/>
      <c r="HO859" s="34"/>
      <c r="HT859" s="5"/>
      <c r="HU859" s="5"/>
      <c r="HV859" s="3"/>
      <c r="HW859" s="34"/>
      <c r="IB859" s="5"/>
      <c r="IC859" s="5"/>
      <c r="ID859" s="3"/>
      <c r="IE859" s="34"/>
      <c r="IJ859" s="5"/>
    </row>
    <row r="860" spans="6:244" s="1" customFormat="1" ht="13.5">
      <c r="F860" s="3"/>
      <c r="G860" s="34"/>
      <c r="L860" s="5"/>
      <c r="M860" s="5"/>
      <c r="N860" s="3"/>
      <c r="O860" s="34"/>
      <c r="T860" s="5"/>
      <c r="U860" s="5"/>
      <c r="V860" s="3"/>
      <c r="W860" s="34"/>
      <c r="AB860" s="5"/>
      <c r="AC860" s="5"/>
      <c r="AD860" s="3"/>
      <c r="AE860" s="34"/>
      <c r="AJ860" s="5"/>
      <c r="AK860" s="5"/>
      <c r="AL860" s="3"/>
      <c r="AM860" s="34"/>
      <c r="AR860" s="5"/>
      <c r="AS860" s="5"/>
      <c r="AT860" s="3"/>
      <c r="AU860" s="34"/>
      <c r="AZ860" s="5"/>
      <c r="BA860" s="5"/>
      <c r="BB860" s="3"/>
      <c r="BC860" s="34"/>
      <c r="BH860" s="5"/>
      <c r="BI860" s="5"/>
      <c r="BJ860" s="3"/>
      <c r="BK860" s="34"/>
      <c r="BP860" s="5"/>
      <c r="BQ860" s="5"/>
      <c r="BR860" s="3"/>
      <c r="BS860" s="34"/>
      <c r="BX860" s="5"/>
      <c r="BY860" s="5"/>
      <c r="BZ860" s="3"/>
      <c r="CA860" s="34"/>
      <c r="CF860" s="5"/>
      <c r="CH860" s="3"/>
      <c r="CI860" s="34"/>
      <c r="CN860" s="5"/>
      <c r="CO860" s="5"/>
      <c r="CP860" s="3"/>
      <c r="CQ860" s="34"/>
      <c r="CV860" s="5"/>
      <c r="CW860" s="5"/>
      <c r="CX860" s="3"/>
      <c r="CY860" s="34"/>
      <c r="DD860" s="5"/>
      <c r="DE860" s="5"/>
      <c r="DF860" s="3"/>
      <c r="DG860" s="34"/>
      <c r="DL860" s="5"/>
      <c r="DM860" s="5"/>
      <c r="DN860" s="3"/>
      <c r="DO860" s="34"/>
      <c r="DT860" s="5"/>
      <c r="DU860" s="5"/>
      <c r="DV860" s="3"/>
      <c r="DW860" s="34"/>
      <c r="EB860" s="5"/>
      <c r="EC860" s="5"/>
      <c r="ED860" s="3"/>
      <c r="EE860" s="34"/>
      <c r="EJ860" s="5"/>
      <c r="EK860" s="5"/>
      <c r="EL860" s="3"/>
      <c r="EM860" s="34"/>
      <c r="ER860" s="5"/>
      <c r="ES860" s="5"/>
      <c r="ET860" s="3"/>
      <c r="EU860" s="34"/>
      <c r="EZ860" s="5"/>
      <c r="FA860" s="5"/>
      <c r="FB860" s="3"/>
      <c r="FC860" s="34"/>
      <c r="FH860" s="5"/>
      <c r="FJ860" s="3"/>
      <c r="FK860" s="34"/>
      <c r="FP860" s="5"/>
      <c r="FQ860" s="5"/>
      <c r="FR860" s="3"/>
      <c r="FS860" s="34"/>
      <c r="FX860" s="5"/>
      <c r="FY860" s="5"/>
      <c r="FZ860" s="3"/>
      <c r="GA860" s="34"/>
      <c r="GF860" s="5"/>
      <c r="GG860" s="5"/>
      <c r="GH860" s="3"/>
      <c r="GI860" s="34"/>
      <c r="GN860" s="5"/>
      <c r="GO860" s="5"/>
      <c r="GP860" s="3"/>
      <c r="GQ860" s="34"/>
      <c r="GV860" s="5"/>
      <c r="GW860" s="5"/>
      <c r="GX860" s="3"/>
      <c r="GY860" s="34"/>
      <c r="HD860" s="5"/>
      <c r="HE860" s="5"/>
      <c r="HF860" s="3"/>
      <c r="HG860" s="34"/>
      <c r="HL860" s="5"/>
      <c r="HM860" s="5"/>
      <c r="HN860" s="3"/>
      <c r="HO860" s="34"/>
      <c r="HT860" s="5"/>
      <c r="HU860" s="5"/>
      <c r="HV860" s="3"/>
      <c r="HW860" s="34"/>
      <c r="IB860" s="5"/>
      <c r="IC860" s="5"/>
      <c r="ID860" s="3"/>
      <c r="IE860" s="34"/>
      <c r="IJ860" s="5"/>
    </row>
    <row r="861" spans="6:244" s="1" customFormat="1" ht="13.5">
      <c r="F861" s="3"/>
      <c r="G861" s="34"/>
      <c r="L861" s="5"/>
      <c r="M861" s="5"/>
      <c r="N861" s="3"/>
      <c r="O861" s="34"/>
      <c r="T861" s="5"/>
      <c r="U861" s="5"/>
      <c r="V861" s="3"/>
      <c r="W861" s="34"/>
      <c r="AB861" s="5"/>
      <c r="AC861" s="5"/>
      <c r="AD861" s="3"/>
      <c r="AE861" s="34"/>
      <c r="AJ861" s="5"/>
      <c r="AK861" s="5"/>
      <c r="AL861" s="3"/>
      <c r="AM861" s="34"/>
      <c r="AR861" s="5"/>
      <c r="AS861" s="5"/>
      <c r="AT861" s="3"/>
      <c r="AU861" s="34"/>
      <c r="AZ861" s="5"/>
      <c r="BA861" s="5"/>
      <c r="BB861" s="3"/>
      <c r="BC861" s="34"/>
      <c r="BH861" s="5"/>
      <c r="BI861" s="5"/>
      <c r="BJ861" s="3"/>
      <c r="BK861" s="34"/>
      <c r="BP861" s="5"/>
      <c r="BQ861" s="5"/>
      <c r="BR861" s="3"/>
      <c r="BS861" s="34"/>
      <c r="BX861" s="5"/>
      <c r="BY861" s="5"/>
      <c r="BZ861" s="3"/>
      <c r="CA861" s="34"/>
      <c r="CF861" s="5"/>
      <c r="CH861" s="3"/>
      <c r="CI861" s="34"/>
      <c r="CN861" s="5"/>
      <c r="CO861" s="5"/>
      <c r="CP861" s="3"/>
      <c r="CQ861" s="34"/>
      <c r="CV861" s="5"/>
      <c r="CW861" s="5"/>
      <c r="CX861" s="3"/>
      <c r="CY861" s="34"/>
      <c r="DD861" s="5"/>
      <c r="DE861" s="5"/>
      <c r="DF861" s="3"/>
      <c r="DG861" s="34"/>
      <c r="DL861" s="5"/>
      <c r="DM861" s="5"/>
      <c r="DN861" s="3"/>
      <c r="DO861" s="34"/>
      <c r="DT861" s="5"/>
      <c r="DU861" s="5"/>
      <c r="DV861" s="3"/>
      <c r="DW861" s="34"/>
      <c r="EB861" s="5"/>
      <c r="EC861" s="5"/>
      <c r="ED861" s="3"/>
      <c r="EE861" s="34"/>
      <c r="EJ861" s="5"/>
      <c r="EK861" s="5"/>
      <c r="EL861" s="3"/>
      <c r="EM861" s="34"/>
      <c r="ER861" s="5"/>
      <c r="ES861" s="5"/>
      <c r="ET861" s="3"/>
      <c r="EU861" s="34"/>
      <c r="EZ861" s="5"/>
      <c r="FA861" s="5"/>
      <c r="FB861" s="3"/>
      <c r="FC861" s="34"/>
      <c r="FH861" s="5"/>
      <c r="FJ861" s="3"/>
      <c r="FK861" s="34"/>
      <c r="FP861" s="5"/>
      <c r="FQ861" s="5"/>
      <c r="FR861" s="3"/>
      <c r="FS861" s="34"/>
      <c r="FX861" s="5"/>
      <c r="FY861" s="5"/>
      <c r="FZ861" s="3"/>
      <c r="GA861" s="34"/>
      <c r="GF861" s="5"/>
      <c r="GG861" s="5"/>
      <c r="GH861" s="3"/>
      <c r="GI861" s="34"/>
      <c r="GN861" s="5"/>
      <c r="GO861" s="5"/>
      <c r="GP861" s="3"/>
      <c r="GQ861" s="34"/>
      <c r="GV861" s="5"/>
      <c r="GW861" s="5"/>
      <c r="GX861" s="3"/>
      <c r="GY861" s="34"/>
      <c r="HD861" s="5"/>
      <c r="HE861" s="5"/>
      <c r="HF861" s="3"/>
      <c r="HG861" s="34"/>
      <c r="HL861" s="5"/>
      <c r="HM861" s="5"/>
      <c r="HN861" s="3"/>
      <c r="HO861" s="34"/>
      <c r="HT861" s="5"/>
      <c r="HU861" s="5"/>
      <c r="HV861" s="3"/>
      <c r="HW861" s="34"/>
      <c r="IB861" s="5"/>
      <c r="IC861" s="5"/>
      <c r="ID861" s="3"/>
      <c r="IE861" s="34"/>
      <c r="IJ861" s="5"/>
    </row>
    <row r="862" spans="6:244" s="1" customFormat="1" ht="13.5">
      <c r="F862" s="3"/>
      <c r="G862" s="34"/>
      <c r="L862" s="5"/>
      <c r="M862" s="5"/>
      <c r="N862" s="3"/>
      <c r="O862" s="34"/>
      <c r="T862" s="5"/>
      <c r="U862" s="5"/>
      <c r="V862" s="3"/>
      <c r="W862" s="34"/>
      <c r="AB862" s="5"/>
      <c r="AC862" s="5"/>
      <c r="AD862" s="3"/>
      <c r="AE862" s="34"/>
      <c r="AJ862" s="5"/>
      <c r="AK862" s="5"/>
      <c r="AL862" s="3"/>
      <c r="AM862" s="34"/>
      <c r="AR862" s="5"/>
      <c r="AS862" s="5"/>
      <c r="AT862" s="3"/>
      <c r="AU862" s="34"/>
      <c r="AZ862" s="5"/>
      <c r="BA862" s="5"/>
      <c r="BB862" s="3"/>
      <c r="BC862" s="34"/>
      <c r="BH862" s="5"/>
      <c r="BI862" s="5"/>
      <c r="BJ862" s="3"/>
      <c r="BK862" s="34"/>
      <c r="BP862" s="5"/>
      <c r="BQ862" s="5"/>
      <c r="BR862" s="3"/>
      <c r="BS862" s="34"/>
      <c r="BX862" s="5"/>
      <c r="BY862" s="5"/>
      <c r="BZ862" s="3"/>
      <c r="CA862" s="34"/>
      <c r="CF862" s="5"/>
      <c r="CH862" s="3"/>
      <c r="CI862" s="34"/>
      <c r="CN862" s="5"/>
      <c r="CO862" s="5"/>
      <c r="CP862" s="3"/>
      <c r="CQ862" s="34"/>
      <c r="CV862" s="5"/>
      <c r="CW862" s="5"/>
      <c r="CX862" s="3"/>
      <c r="CY862" s="34"/>
      <c r="DD862" s="5"/>
      <c r="DE862" s="5"/>
      <c r="DF862" s="3"/>
      <c r="DG862" s="34"/>
      <c r="DL862" s="5"/>
      <c r="DM862" s="5"/>
      <c r="DN862" s="3"/>
      <c r="DO862" s="34"/>
      <c r="DT862" s="5"/>
      <c r="DU862" s="5"/>
      <c r="DV862" s="3"/>
      <c r="DW862" s="34"/>
      <c r="EB862" s="5"/>
      <c r="EC862" s="5"/>
      <c r="ED862" s="3"/>
      <c r="EE862" s="34"/>
      <c r="EJ862" s="5"/>
      <c r="EK862" s="5"/>
      <c r="EL862" s="3"/>
      <c r="EM862" s="34"/>
      <c r="ER862" s="5"/>
      <c r="ES862" s="5"/>
      <c r="ET862" s="3"/>
      <c r="EU862" s="34"/>
      <c r="EZ862" s="5"/>
      <c r="FA862" s="5"/>
      <c r="FB862" s="3"/>
      <c r="FC862" s="34"/>
      <c r="FH862" s="5"/>
      <c r="FJ862" s="3"/>
      <c r="FK862" s="34"/>
      <c r="FP862" s="5"/>
      <c r="FQ862" s="5"/>
      <c r="FR862" s="3"/>
      <c r="FS862" s="34"/>
      <c r="FX862" s="5"/>
      <c r="FY862" s="5"/>
      <c r="FZ862" s="3"/>
      <c r="GA862" s="34"/>
      <c r="GF862" s="5"/>
      <c r="GG862" s="5"/>
      <c r="GH862" s="3"/>
      <c r="GI862" s="34"/>
      <c r="GN862" s="5"/>
      <c r="GO862" s="5"/>
      <c r="GP862" s="3"/>
      <c r="GQ862" s="34"/>
      <c r="GV862" s="5"/>
      <c r="GW862" s="5"/>
      <c r="GX862" s="3"/>
      <c r="GY862" s="34"/>
      <c r="HD862" s="5"/>
      <c r="HE862" s="5"/>
      <c r="HF862" s="3"/>
      <c r="HG862" s="34"/>
      <c r="HL862" s="5"/>
      <c r="HM862" s="5"/>
      <c r="HN862" s="3"/>
      <c r="HO862" s="34"/>
      <c r="HT862" s="5"/>
      <c r="HU862" s="5"/>
      <c r="HV862" s="3"/>
      <c r="HW862" s="34"/>
      <c r="IB862" s="5"/>
      <c r="IC862" s="5"/>
      <c r="ID862" s="3"/>
      <c r="IE862" s="34"/>
      <c r="IJ862" s="5"/>
    </row>
    <row r="863" spans="6:244" s="1" customFormat="1" ht="13.5">
      <c r="F863" s="3"/>
      <c r="G863" s="34"/>
      <c r="L863" s="5"/>
      <c r="M863" s="5"/>
      <c r="N863" s="3"/>
      <c r="O863" s="34"/>
      <c r="T863" s="5"/>
      <c r="U863" s="5"/>
      <c r="V863" s="3"/>
      <c r="W863" s="34"/>
      <c r="AB863" s="5"/>
      <c r="AC863" s="5"/>
      <c r="AD863" s="3"/>
      <c r="AE863" s="34"/>
      <c r="AJ863" s="5"/>
      <c r="AK863" s="5"/>
      <c r="AL863" s="3"/>
      <c r="AM863" s="34"/>
      <c r="AR863" s="5"/>
      <c r="AS863" s="5"/>
      <c r="AT863" s="3"/>
      <c r="AU863" s="34"/>
      <c r="AZ863" s="5"/>
      <c r="BA863" s="5"/>
      <c r="BB863" s="3"/>
      <c r="BC863" s="34"/>
      <c r="BH863" s="5"/>
      <c r="BI863" s="5"/>
      <c r="BJ863" s="3"/>
      <c r="BK863" s="34"/>
      <c r="BP863" s="5"/>
      <c r="BQ863" s="5"/>
      <c r="BR863" s="3"/>
      <c r="BS863" s="34"/>
      <c r="BX863" s="5"/>
      <c r="BY863" s="5"/>
      <c r="BZ863" s="3"/>
      <c r="CA863" s="34"/>
      <c r="CF863" s="5"/>
      <c r="CH863" s="3"/>
      <c r="CI863" s="34"/>
      <c r="CN863" s="5"/>
      <c r="CO863" s="5"/>
      <c r="CP863" s="3"/>
      <c r="CQ863" s="34"/>
      <c r="CV863" s="5"/>
      <c r="CW863" s="5"/>
      <c r="CX863" s="3"/>
      <c r="CY863" s="34"/>
      <c r="DD863" s="5"/>
      <c r="DE863" s="5"/>
      <c r="DF863" s="3"/>
      <c r="DG863" s="34"/>
      <c r="DL863" s="5"/>
      <c r="DM863" s="5"/>
      <c r="DN863" s="3"/>
      <c r="DO863" s="34"/>
      <c r="DT863" s="5"/>
      <c r="DU863" s="5"/>
      <c r="DV863" s="3"/>
      <c r="DW863" s="34"/>
      <c r="EB863" s="5"/>
      <c r="EC863" s="5"/>
      <c r="ED863" s="3"/>
      <c r="EE863" s="34"/>
      <c r="EJ863" s="5"/>
      <c r="EK863" s="5"/>
      <c r="EL863" s="3"/>
      <c r="EM863" s="34"/>
      <c r="ER863" s="5"/>
      <c r="ES863" s="5"/>
      <c r="ET863" s="3"/>
      <c r="EU863" s="34"/>
      <c r="EZ863" s="5"/>
      <c r="FA863" s="5"/>
      <c r="FB863" s="3"/>
      <c r="FC863" s="34"/>
      <c r="FH863" s="5"/>
      <c r="FJ863" s="3"/>
      <c r="FK863" s="34"/>
      <c r="FP863" s="5"/>
      <c r="FQ863" s="5"/>
      <c r="FR863" s="3"/>
      <c r="FS863" s="34"/>
      <c r="FX863" s="5"/>
      <c r="FY863" s="5"/>
      <c r="FZ863" s="3"/>
      <c r="GA863" s="34"/>
      <c r="GF863" s="5"/>
      <c r="GG863" s="5"/>
      <c r="GH863" s="3"/>
      <c r="GI863" s="34"/>
      <c r="GN863" s="5"/>
      <c r="GO863" s="5"/>
      <c r="GP863" s="3"/>
      <c r="GQ863" s="34"/>
      <c r="GV863" s="5"/>
      <c r="GW863" s="5"/>
      <c r="GX863" s="3"/>
      <c r="GY863" s="34"/>
      <c r="HD863" s="5"/>
      <c r="HE863" s="5"/>
      <c r="HF863" s="3"/>
      <c r="HG863" s="34"/>
      <c r="HL863" s="5"/>
      <c r="HM863" s="5"/>
      <c r="HN863" s="3"/>
      <c r="HO863" s="34"/>
      <c r="HT863" s="5"/>
      <c r="HU863" s="5"/>
      <c r="HV863" s="3"/>
      <c r="HW863" s="34"/>
      <c r="IB863" s="5"/>
      <c r="IC863" s="5"/>
      <c r="ID863" s="3"/>
      <c r="IE863" s="34"/>
      <c r="IJ863" s="5"/>
    </row>
    <row r="864" spans="6:244" s="1" customFormat="1" ht="13.5">
      <c r="F864" s="3"/>
      <c r="G864" s="34"/>
      <c r="L864" s="5"/>
      <c r="M864" s="5"/>
      <c r="N864" s="3"/>
      <c r="O864" s="34"/>
      <c r="T864" s="5"/>
      <c r="U864" s="5"/>
      <c r="V864" s="3"/>
      <c r="W864" s="34"/>
      <c r="AB864" s="5"/>
      <c r="AC864" s="5"/>
      <c r="AD864" s="3"/>
      <c r="AE864" s="34"/>
      <c r="AJ864" s="5"/>
      <c r="AK864" s="5"/>
      <c r="AL864" s="3"/>
      <c r="AM864" s="34"/>
      <c r="AR864" s="5"/>
      <c r="AS864" s="5"/>
      <c r="AT864" s="3"/>
      <c r="AU864" s="34"/>
      <c r="AZ864" s="5"/>
      <c r="BA864" s="5"/>
      <c r="BB864" s="3"/>
      <c r="BC864" s="34"/>
      <c r="BH864" s="5"/>
      <c r="BI864" s="5"/>
      <c r="BJ864" s="3"/>
      <c r="BK864" s="34"/>
      <c r="BP864" s="5"/>
      <c r="BQ864" s="5"/>
      <c r="BR864" s="3"/>
      <c r="BS864" s="34"/>
      <c r="BX864" s="5"/>
      <c r="BY864" s="5"/>
      <c r="BZ864" s="3"/>
      <c r="CA864" s="34"/>
      <c r="CF864" s="5"/>
      <c r="CH864" s="3"/>
      <c r="CI864" s="34"/>
      <c r="CN864" s="5"/>
      <c r="CO864" s="5"/>
      <c r="CP864" s="3"/>
      <c r="CQ864" s="34"/>
      <c r="CV864" s="5"/>
      <c r="CW864" s="5"/>
      <c r="CX864" s="3"/>
      <c r="CY864" s="34"/>
      <c r="DD864" s="5"/>
      <c r="DE864" s="5"/>
      <c r="DF864" s="3"/>
      <c r="DG864" s="34"/>
      <c r="DL864" s="5"/>
      <c r="DM864" s="5"/>
      <c r="DN864" s="3"/>
      <c r="DO864" s="34"/>
      <c r="DT864" s="5"/>
      <c r="DU864" s="5"/>
      <c r="DV864" s="3"/>
      <c r="DW864" s="34"/>
      <c r="EB864" s="5"/>
      <c r="EC864" s="5"/>
      <c r="ED864" s="3"/>
      <c r="EE864" s="34"/>
      <c r="EJ864" s="5"/>
      <c r="EK864" s="5"/>
      <c r="EL864" s="3"/>
      <c r="EM864" s="34"/>
      <c r="ER864" s="5"/>
      <c r="ES864" s="5"/>
      <c r="ET864" s="3"/>
      <c r="EU864" s="34"/>
      <c r="EZ864" s="5"/>
      <c r="FA864" s="5"/>
      <c r="FB864" s="3"/>
      <c r="FC864" s="34"/>
      <c r="FH864" s="5"/>
      <c r="FJ864" s="3"/>
      <c r="FK864" s="34"/>
      <c r="FP864" s="5"/>
      <c r="FQ864" s="5"/>
      <c r="FR864" s="3"/>
      <c r="FS864" s="34"/>
      <c r="FX864" s="5"/>
      <c r="FY864" s="5"/>
      <c r="FZ864" s="3"/>
      <c r="GA864" s="34"/>
      <c r="GF864" s="5"/>
      <c r="GG864" s="5"/>
      <c r="GH864" s="3"/>
      <c r="GI864" s="34"/>
      <c r="GN864" s="5"/>
      <c r="GO864" s="5"/>
      <c r="GP864" s="3"/>
      <c r="GQ864" s="34"/>
      <c r="GV864" s="5"/>
      <c r="GW864" s="5"/>
      <c r="GX864" s="3"/>
      <c r="GY864" s="34"/>
      <c r="HD864" s="5"/>
      <c r="HE864" s="5"/>
      <c r="HF864" s="3"/>
      <c r="HG864" s="34"/>
      <c r="HL864" s="5"/>
      <c r="HM864" s="5"/>
      <c r="HN864" s="3"/>
      <c r="HO864" s="34"/>
      <c r="HT864" s="5"/>
      <c r="HU864" s="5"/>
      <c r="HV864" s="3"/>
      <c r="HW864" s="34"/>
      <c r="IB864" s="5"/>
      <c r="IC864" s="5"/>
      <c r="ID864" s="3"/>
      <c r="IE864" s="34"/>
      <c r="IJ864" s="5"/>
    </row>
    <row r="865" spans="6:244" s="1" customFormat="1" ht="13.5">
      <c r="F865" s="3"/>
      <c r="G865" s="34"/>
      <c r="L865" s="5"/>
      <c r="M865" s="5"/>
      <c r="N865" s="3"/>
      <c r="O865" s="34"/>
      <c r="T865" s="5"/>
      <c r="U865" s="5"/>
      <c r="V865" s="3"/>
      <c r="W865" s="34"/>
      <c r="AB865" s="5"/>
      <c r="AC865" s="5"/>
      <c r="AD865" s="3"/>
      <c r="AE865" s="34"/>
      <c r="AJ865" s="5"/>
      <c r="AK865" s="5"/>
      <c r="AL865" s="3"/>
      <c r="AM865" s="34"/>
      <c r="AR865" s="5"/>
      <c r="AS865" s="5"/>
      <c r="AT865" s="3"/>
      <c r="AU865" s="34"/>
      <c r="AZ865" s="5"/>
      <c r="BA865" s="5"/>
      <c r="BB865" s="3"/>
      <c r="BC865" s="34"/>
      <c r="BH865" s="5"/>
      <c r="BI865" s="5"/>
      <c r="BJ865" s="3"/>
      <c r="BK865" s="34"/>
      <c r="BP865" s="5"/>
      <c r="BQ865" s="5"/>
      <c r="BR865" s="3"/>
      <c r="BS865" s="34"/>
      <c r="BX865" s="5"/>
      <c r="BY865" s="5"/>
      <c r="BZ865" s="3"/>
      <c r="CA865" s="34"/>
      <c r="CF865" s="5"/>
      <c r="CH865" s="3"/>
      <c r="CI865" s="34"/>
      <c r="CN865" s="5"/>
      <c r="CO865" s="5"/>
      <c r="CP865" s="3"/>
      <c r="CQ865" s="34"/>
      <c r="CV865" s="5"/>
      <c r="CW865" s="5"/>
      <c r="CX865" s="3"/>
      <c r="CY865" s="34"/>
      <c r="DD865" s="5"/>
      <c r="DE865" s="5"/>
      <c r="DF865" s="3"/>
      <c r="DG865" s="34"/>
      <c r="DL865" s="5"/>
      <c r="DM865" s="5"/>
      <c r="DN865" s="3"/>
      <c r="DO865" s="34"/>
      <c r="DT865" s="5"/>
      <c r="DU865" s="5"/>
      <c r="DV865" s="3"/>
      <c r="DW865" s="34"/>
      <c r="EB865" s="5"/>
      <c r="EC865" s="5"/>
      <c r="ED865" s="3"/>
      <c r="EE865" s="34"/>
      <c r="EJ865" s="5"/>
      <c r="EK865" s="5"/>
      <c r="EL865" s="3"/>
      <c r="EM865" s="34"/>
      <c r="ER865" s="5"/>
      <c r="ES865" s="5"/>
      <c r="ET865" s="3"/>
      <c r="EU865" s="34"/>
      <c r="EZ865" s="5"/>
      <c r="FA865" s="5"/>
      <c r="FB865" s="3"/>
      <c r="FC865" s="34"/>
      <c r="FH865" s="5"/>
      <c r="FJ865" s="3"/>
      <c r="FK865" s="34"/>
      <c r="FP865" s="5"/>
      <c r="FQ865" s="5"/>
      <c r="FR865" s="3"/>
      <c r="FS865" s="34"/>
      <c r="FX865" s="5"/>
      <c r="FY865" s="5"/>
      <c r="FZ865" s="3"/>
      <c r="GA865" s="34"/>
      <c r="GF865" s="5"/>
      <c r="GG865" s="5"/>
      <c r="GH865" s="3"/>
      <c r="GI865" s="34"/>
      <c r="GN865" s="5"/>
      <c r="GO865" s="5"/>
      <c r="GP865" s="3"/>
      <c r="GQ865" s="34"/>
      <c r="GV865" s="5"/>
      <c r="GW865" s="5"/>
      <c r="GX865" s="3"/>
      <c r="GY865" s="34"/>
      <c r="HD865" s="5"/>
      <c r="HE865" s="5"/>
      <c r="HF865" s="3"/>
      <c r="HG865" s="34"/>
      <c r="HL865" s="5"/>
      <c r="HM865" s="5"/>
      <c r="HN865" s="3"/>
      <c r="HO865" s="34"/>
      <c r="HT865" s="5"/>
      <c r="HU865" s="5"/>
      <c r="HV865" s="3"/>
      <c r="HW865" s="34"/>
      <c r="IB865" s="5"/>
      <c r="IC865" s="5"/>
      <c r="ID865" s="3"/>
      <c r="IE865" s="34"/>
      <c r="IJ865" s="5"/>
    </row>
    <row r="866" spans="6:244" s="1" customFormat="1" ht="13.5">
      <c r="F866" s="3"/>
      <c r="G866" s="34"/>
      <c r="L866" s="5"/>
      <c r="M866" s="5"/>
      <c r="N866" s="3"/>
      <c r="O866" s="34"/>
      <c r="T866" s="5"/>
      <c r="U866" s="5"/>
      <c r="V866" s="3"/>
      <c r="W866" s="34"/>
      <c r="AB866" s="5"/>
      <c r="AC866" s="5"/>
      <c r="AD866" s="3"/>
      <c r="AE866" s="34"/>
      <c r="AJ866" s="5"/>
      <c r="AK866" s="5"/>
      <c r="AL866" s="3"/>
      <c r="AM866" s="34"/>
      <c r="AR866" s="5"/>
      <c r="AS866" s="5"/>
      <c r="AT866" s="3"/>
      <c r="AU866" s="34"/>
      <c r="AZ866" s="5"/>
      <c r="BA866" s="5"/>
      <c r="BB866" s="3"/>
      <c r="BC866" s="34"/>
      <c r="BH866" s="5"/>
      <c r="BI866" s="5"/>
      <c r="BJ866" s="3"/>
      <c r="BK866" s="34"/>
      <c r="BP866" s="5"/>
      <c r="BQ866" s="5"/>
      <c r="BR866" s="3"/>
      <c r="BS866" s="34"/>
      <c r="BX866" s="5"/>
      <c r="BY866" s="5"/>
      <c r="BZ866" s="3"/>
      <c r="CA866" s="34"/>
      <c r="CF866" s="5"/>
      <c r="CH866" s="3"/>
      <c r="CI866" s="34"/>
      <c r="CN866" s="5"/>
      <c r="CO866" s="5"/>
      <c r="CP866" s="3"/>
      <c r="CQ866" s="34"/>
      <c r="CV866" s="5"/>
      <c r="CW866" s="5"/>
      <c r="CX866" s="3"/>
      <c r="CY866" s="34"/>
      <c r="DD866" s="5"/>
      <c r="DE866" s="5"/>
      <c r="DF866" s="3"/>
      <c r="DG866" s="34"/>
      <c r="DL866" s="5"/>
      <c r="DM866" s="5"/>
      <c r="DN866" s="3"/>
      <c r="DO866" s="34"/>
      <c r="DT866" s="5"/>
      <c r="DU866" s="5"/>
      <c r="DV866" s="3"/>
      <c r="DW866" s="34"/>
      <c r="EB866" s="5"/>
      <c r="EC866" s="5"/>
      <c r="ED866" s="3"/>
      <c r="EE866" s="34"/>
      <c r="EJ866" s="5"/>
      <c r="EK866" s="5"/>
      <c r="EL866" s="3"/>
      <c r="EM866" s="34"/>
      <c r="ER866" s="5"/>
      <c r="ES866" s="5"/>
      <c r="ET866" s="3"/>
      <c r="EU866" s="34"/>
      <c r="EZ866" s="5"/>
      <c r="FA866" s="5"/>
      <c r="FB866" s="3"/>
      <c r="FC866" s="34"/>
      <c r="FH866" s="5"/>
      <c r="FJ866" s="3"/>
      <c r="FK866" s="34"/>
      <c r="FP866" s="5"/>
      <c r="FQ866" s="5"/>
      <c r="FR866" s="3"/>
      <c r="FS866" s="34"/>
      <c r="FX866" s="5"/>
      <c r="FY866" s="5"/>
      <c r="FZ866" s="3"/>
      <c r="GA866" s="34"/>
      <c r="GF866" s="5"/>
      <c r="GG866" s="5"/>
      <c r="GH866" s="3"/>
      <c r="GI866" s="34"/>
      <c r="GN866" s="5"/>
      <c r="GO866" s="5"/>
      <c r="GP866" s="3"/>
      <c r="GQ866" s="34"/>
      <c r="GV866" s="5"/>
      <c r="GW866" s="5"/>
      <c r="GX866" s="3"/>
      <c r="GY866" s="34"/>
      <c r="HD866" s="5"/>
      <c r="HE866" s="5"/>
      <c r="HF866" s="3"/>
      <c r="HG866" s="34"/>
      <c r="HL866" s="5"/>
      <c r="HM866" s="5"/>
      <c r="HN866" s="3"/>
      <c r="HO866" s="34"/>
      <c r="HT866" s="5"/>
      <c r="HU866" s="5"/>
      <c r="HV866" s="3"/>
      <c r="HW866" s="34"/>
      <c r="IB866" s="5"/>
      <c r="IC866" s="5"/>
      <c r="ID866" s="3"/>
      <c r="IE866" s="34"/>
      <c r="IJ866" s="5"/>
    </row>
    <row r="867" spans="6:244" s="1" customFormat="1" ht="13.5">
      <c r="F867" s="3"/>
      <c r="G867" s="34"/>
      <c r="L867" s="5"/>
      <c r="M867" s="5"/>
      <c r="N867" s="3"/>
      <c r="O867" s="34"/>
      <c r="T867" s="5"/>
      <c r="U867" s="5"/>
      <c r="V867" s="3"/>
      <c r="W867" s="34"/>
      <c r="AB867" s="5"/>
      <c r="AC867" s="5"/>
      <c r="AD867" s="3"/>
      <c r="AE867" s="34"/>
      <c r="AJ867" s="5"/>
      <c r="AK867" s="5"/>
      <c r="AL867" s="3"/>
      <c r="AM867" s="34"/>
      <c r="AR867" s="5"/>
      <c r="AS867" s="5"/>
      <c r="AT867" s="3"/>
      <c r="AU867" s="34"/>
      <c r="AZ867" s="5"/>
      <c r="BA867" s="5"/>
      <c r="BB867" s="3"/>
      <c r="BC867" s="34"/>
      <c r="BH867" s="5"/>
      <c r="BI867" s="5"/>
      <c r="BJ867" s="3"/>
      <c r="BK867" s="34"/>
      <c r="BP867" s="5"/>
      <c r="BQ867" s="5"/>
      <c r="BR867" s="3"/>
      <c r="BS867" s="34"/>
      <c r="BX867" s="5"/>
      <c r="BY867" s="5"/>
      <c r="BZ867" s="3"/>
      <c r="CA867" s="34"/>
      <c r="CF867" s="5"/>
      <c r="CH867" s="3"/>
      <c r="CI867" s="34"/>
      <c r="CN867" s="5"/>
      <c r="CO867" s="5"/>
      <c r="CP867" s="3"/>
      <c r="CQ867" s="34"/>
      <c r="CV867" s="5"/>
      <c r="CW867" s="5"/>
      <c r="CX867" s="3"/>
      <c r="CY867" s="34"/>
      <c r="DD867" s="5"/>
      <c r="DE867" s="5"/>
      <c r="DF867" s="3"/>
      <c r="DG867" s="34"/>
      <c r="DL867" s="5"/>
      <c r="DM867" s="5"/>
      <c r="DN867" s="3"/>
      <c r="DO867" s="34"/>
      <c r="DT867" s="5"/>
      <c r="DU867" s="5"/>
      <c r="DV867" s="3"/>
      <c r="DW867" s="34"/>
      <c r="EB867" s="5"/>
      <c r="EC867" s="5"/>
      <c r="ED867" s="3"/>
      <c r="EE867" s="34"/>
      <c r="EJ867" s="5"/>
      <c r="EK867" s="5"/>
      <c r="EL867" s="3"/>
      <c r="EM867" s="34"/>
      <c r="ER867" s="5"/>
      <c r="ES867" s="5"/>
      <c r="ET867" s="3"/>
      <c r="EU867" s="34"/>
      <c r="EZ867" s="5"/>
      <c r="FA867" s="5"/>
      <c r="FB867" s="3"/>
      <c r="FC867" s="34"/>
      <c r="FH867" s="5"/>
      <c r="FJ867" s="3"/>
      <c r="FK867" s="34"/>
      <c r="FP867" s="5"/>
      <c r="FQ867" s="5"/>
      <c r="FR867" s="3"/>
      <c r="FS867" s="34"/>
      <c r="FX867" s="5"/>
      <c r="FY867" s="5"/>
      <c r="FZ867" s="3"/>
      <c r="GA867" s="34"/>
      <c r="GF867" s="5"/>
      <c r="GG867" s="5"/>
      <c r="GH867" s="3"/>
      <c r="GI867" s="34"/>
      <c r="GN867" s="5"/>
      <c r="GO867" s="5"/>
      <c r="GP867" s="3"/>
      <c r="GQ867" s="34"/>
      <c r="GV867" s="5"/>
      <c r="GW867" s="5"/>
      <c r="GX867" s="3"/>
      <c r="GY867" s="34"/>
      <c r="HD867" s="5"/>
      <c r="HE867" s="5"/>
      <c r="HF867" s="3"/>
      <c r="HG867" s="34"/>
      <c r="HL867" s="5"/>
      <c r="HM867" s="5"/>
      <c r="HN867" s="3"/>
      <c r="HO867" s="34"/>
      <c r="HT867" s="5"/>
      <c r="HU867" s="5"/>
      <c r="HV867" s="3"/>
      <c r="HW867" s="34"/>
      <c r="IB867" s="5"/>
      <c r="IC867" s="5"/>
      <c r="ID867" s="3"/>
      <c r="IE867" s="34"/>
      <c r="IJ867" s="5"/>
    </row>
    <row r="868" spans="6:244" s="1" customFormat="1" ht="13.5">
      <c r="F868" s="3"/>
      <c r="G868" s="34"/>
      <c r="L868" s="5"/>
      <c r="M868" s="5"/>
      <c r="N868" s="3"/>
      <c r="O868" s="34"/>
      <c r="T868" s="5"/>
      <c r="U868" s="5"/>
      <c r="V868" s="3"/>
      <c r="W868" s="34"/>
      <c r="AB868" s="5"/>
      <c r="AC868" s="5"/>
      <c r="AD868" s="3"/>
      <c r="AE868" s="34"/>
      <c r="AJ868" s="5"/>
      <c r="AK868" s="5"/>
      <c r="AL868" s="3"/>
      <c r="AM868" s="34"/>
      <c r="AR868" s="5"/>
      <c r="AS868" s="5"/>
      <c r="AT868" s="3"/>
      <c r="AU868" s="34"/>
      <c r="AZ868" s="5"/>
      <c r="BA868" s="5"/>
      <c r="BB868" s="3"/>
      <c r="BC868" s="34"/>
      <c r="BH868" s="5"/>
      <c r="BI868" s="5"/>
      <c r="BJ868" s="3"/>
      <c r="BK868" s="34"/>
      <c r="BP868" s="5"/>
      <c r="BQ868" s="5"/>
      <c r="BR868" s="3"/>
      <c r="BS868" s="34"/>
      <c r="BX868" s="5"/>
      <c r="BY868" s="5"/>
      <c r="BZ868" s="3"/>
      <c r="CA868" s="34"/>
      <c r="CF868" s="5"/>
      <c r="CH868" s="3"/>
      <c r="CI868" s="34"/>
      <c r="CN868" s="5"/>
      <c r="CO868" s="5"/>
      <c r="CP868" s="3"/>
      <c r="CQ868" s="34"/>
      <c r="CV868" s="5"/>
      <c r="CW868" s="5"/>
      <c r="CX868" s="3"/>
      <c r="CY868" s="34"/>
      <c r="DD868" s="5"/>
      <c r="DE868" s="5"/>
      <c r="DF868" s="3"/>
      <c r="DG868" s="34"/>
      <c r="DL868" s="5"/>
      <c r="DM868" s="5"/>
      <c r="DN868" s="3"/>
      <c r="DO868" s="34"/>
      <c r="DT868" s="5"/>
      <c r="DU868" s="5"/>
      <c r="DV868" s="3"/>
      <c r="DW868" s="34"/>
      <c r="EB868" s="5"/>
      <c r="EC868" s="5"/>
      <c r="ED868" s="3"/>
      <c r="EE868" s="34"/>
      <c r="EJ868" s="5"/>
      <c r="EK868" s="5"/>
      <c r="EL868" s="3"/>
      <c r="EM868" s="34"/>
      <c r="ER868" s="5"/>
      <c r="ES868" s="5"/>
      <c r="ET868" s="3"/>
      <c r="EU868" s="34"/>
      <c r="EZ868" s="5"/>
      <c r="FA868" s="5"/>
      <c r="FB868" s="3"/>
      <c r="FC868" s="34"/>
      <c r="FH868" s="5"/>
      <c r="FJ868" s="3"/>
      <c r="FK868" s="34"/>
      <c r="FP868" s="5"/>
      <c r="FQ868" s="5"/>
      <c r="FR868" s="3"/>
      <c r="FS868" s="34"/>
      <c r="FX868" s="5"/>
      <c r="FY868" s="5"/>
      <c r="FZ868" s="3"/>
      <c r="GA868" s="34"/>
      <c r="GF868" s="5"/>
      <c r="GG868" s="5"/>
      <c r="GH868" s="3"/>
      <c r="GI868" s="34"/>
      <c r="GN868" s="5"/>
      <c r="GO868" s="5"/>
      <c r="GP868" s="3"/>
      <c r="GQ868" s="34"/>
      <c r="GV868" s="5"/>
      <c r="GW868" s="5"/>
      <c r="GX868" s="3"/>
      <c r="GY868" s="34"/>
      <c r="HD868" s="5"/>
      <c r="HE868" s="5"/>
      <c r="HF868" s="3"/>
      <c r="HG868" s="34"/>
      <c r="HL868" s="5"/>
      <c r="HM868" s="5"/>
      <c r="HN868" s="3"/>
      <c r="HO868" s="34"/>
      <c r="HT868" s="5"/>
      <c r="HU868" s="5"/>
      <c r="HV868" s="3"/>
      <c r="HW868" s="34"/>
      <c r="IB868" s="5"/>
      <c r="IC868" s="5"/>
      <c r="ID868" s="3"/>
      <c r="IE868" s="34"/>
      <c r="IJ868" s="5"/>
    </row>
    <row r="869" spans="6:244" s="1" customFormat="1" ht="13.5">
      <c r="F869" s="3"/>
      <c r="G869" s="34"/>
      <c r="L869" s="5"/>
      <c r="M869" s="5"/>
      <c r="N869" s="3"/>
      <c r="O869" s="34"/>
      <c r="T869" s="5"/>
      <c r="U869" s="5"/>
      <c r="V869" s="3"/>
      <c r="W869" s="34"/>
      <c r="AB869" s="5"/>
      <c r="AC869" s="5"/>
      <c r="AD869" s="3"/>
      <c r="AE869" s="34"/>
      <c r="AJ869" s="5"/>
      <c r="AK869" s="5"/>
      <c r="AL869" s="3"/>
      <c r="AM869" s="34"/>
      <c r="AR869" s="5"/>
      <c r="AS869" s="5"/>
      <c r="AT869" s="3"/>
      <c r="AU869" s="34"/>
      <c r="AZ869" s="5"/>
      <c r="BA869" s="5"/>
      <c r="BB869" s="3"/>
      <c r="BC869" s="34"/>
      <c r="BH869" s="5"/>
      <c r="BI869" s="5"/>
      <c r="BJ869" s="3"/>
      <c r="BK869" s="34"/>
      <c r="BP869" s="5"/>
      <c r="BQ869" s="5"/>
      <c r="BR869" s="3"/>
      <c r="BS869" s="34"/>
      <c r="BX869" s="5"/>
      <c r="BY869" s="5"/>
      <c r="BZ869" s="3"/>
      <c r="CA869" s="34"/>
      <c r="CF869" s="5"/>
      <c r="CH869" s="3"/>
      <c r="CI869" s="34"/>
      <c r="CN869" s="5"/>
      <c r="CO869" s="5"/>
      <c r="CP869" s="3"/>
      <c r="CQ869" s="34"/>
      <c r="CV869" s="5"/>
      <c r="CW869" s="5"/>
      <c r="CX869" s="3"/>
      <c r="CY869" s="34"/>
      <c r="DD869" s="5"/>
      <c r="DE869" s="5"/>
      <c r="DF869" s="3"/>
      <c r="DG869" s="34"/>
      <c r="DL869" s="5"/>
      <c r="DM869" s="5"/>
      <c r="DN869" s="3"/>
      <c r="DO869" s="34"/>
      <c r="DT869" s="5"/>
      <c r="DU869" s="5"/>
      <c r="DV869" s="3"/>
      <c r="DW869" s="34"/>
      <c r="EB869" s="5"/>
      <c r="EC869" s="5"/>
      <c r="ED869" s="3"/>
      <c r="EE869" s="34"/>
      <c r="EJ869" s="5"/>
      <c r="EK869" s="5"/>
      <c r="EL869" s="3"/>
      <c r="EM869" s="34"/>
      <c r="ER869" s="5"/>
      <c r="ES869" s="5"/>
      <c r="ET869" s="3"/>
      <c r="EU869" s="34"/>
      <c r="EZ869" s="5"/>
      <c r="FA869" s="5"/>
      <c r="FB869" s="3"/>
      <c r="FC869" s="34"/>
      <c r="FH869" s="5"/>
      <c r="FJ869" s="3"/>
      <c r="FK869" s="34"/>
      <c r="FP869" s="5"/>
      <c r="FQ869" s="5"/>
      <c r="FR869" s="3"/>
      <c r="FS869" s="34"/>
      <c r="FX869" s="5"/>
      <c r="FY869" s="5"/>
      <c r="FZ869" s="3"/>
      <c r="GA869" s="34"/>
      <c r="GF869" s="5"/>
      <c r="GG869" s="5"/>
      <c r="GH869" s="3"/>
      <c r="GI869" s="34"/>
      <c r="GN869" s="5"/>
      <c r="GO869" s="5"/>
      <c r="GP869" s="3"/>
      <c r="GQ869" s="34"/>
      <c r="GV869" s="5"/>
      <c r="GW869" s="5"/>
      <c r="GX869" s="3"/>
      <c r="GY869" s="34"/>
      <c r="HD869" s="5"/>
      <c r="HE869" s="5"/>
      <c r="HF869" s="3"/>
      <c r="HG869" s="34"/>
      <c r="HL869" s="5"/>
      <c r="HM869" s="5"/>
      <c r="HN869" s="3"/>
      <c r="HO869" s="34"/>
      <c r="HT869" s="5"/>
      <c r="HU869" s="5"/>
      <c r="HV869" s="3"/>
      <c r="HW869" s="34"/>
      <c r="IB869" s="5"/>
      <c r="IC869" s="5"/>
      <c r="ID869" s="3"/>
      <c r="IE869" s="34"/>
      <c r="IJ869" s="5"/>
    </row>
    <row r="870" spans="6:244" s="1" customFormat="1" ht="13.5">
      <c r="F870" s="3"/>
      <c r="G870" s="34"/>
      <c r="L870" s="5"/>
      <c r="M870" s="5"/>
      <c r="N870" s="3"/>
      <c r="O870" s="34"/>
      <c r="T870" s="5"/>
      <c r="U870" s="5"/>
      <c r="V870" s="3"/>
      <c r="W870" s="34"/>
      <c r="AB870" s="5"/>
      <c r="AC870" s="5"/>
      <c r="AD870" s="3"/>
      <c r="AE870" s="34"/>
      <c r="AJ870" s="5"/>
      <c r="AK870" s="5"/>
      <c r="AL870" s="3"/>
      <c r="AM870" s="34"/>
      <c r="AR870" s="5"/>
      <c r="AS870" s="5"/>
      <c r="AT870" s="3"/>
      <c r="AU870" s="34"/>
      <c r="AZ870" s="5"/>
      <c r="BA870" s="5"/>
      <c r="BB870" s="3"/>
      <c r="BC870" s="34"/>
      <c r="BH870" s="5"/>
      <c r="BI870" s="5"/>
      <c r="BJ870" s="3"/>
      <c r="BK870" s="34"/>
      <c r="BP870" s="5"/>
      <c r="BQ870" s="5"/>
      <c r="BR870" s="3"/>
      <c r="BS870" s="34"/>
      <c r="BX870" s="5"/>
      <c r="BY870" s="5"/>
      <c r="BZ870" s="3"/>
      <c r="CA870" s="34"/>
      <c r="CF870" s="5"/>
      <c r="CH870" s="3"/>
      <c r="CI870" s="34"/>
      <c r="CN870" s="5"/>
      <c r="CO870" s="5"/>
      <c r="CP870" s="3"/>
      <c r="CQ870" s="34"/>
      <c r="CV870" s="5"/>
      <c r="CW870" s="5"/>
      <c r="CX870" s="3"/>
      <c r="CY870" s="34"/>
      <c r="DD870" s="5"/>
      <c r="DE870" s="5"/>
      <c r="DF870" s="3"/>
      <c r="DG870" s="34"/>
      <c r="DL870" s="5"/>
      <c r="DM870" s="5"/>
      <c r="DN870" s="3"/>
      <c r="DO870" s="34"/>
      <c r="DT870" s="5"/>
      <c r="DU870" s="5"/>
      <c r="DV870" s="3"/>
      <c r="DW870" s="34"/>
      <c r="EB870" s="5"/>
      <c r="EC870" s="5"/>
      <c r="ED870" s="3"/>
      <c r="EE870" s="34"/>
      <c r="EJ870" s="5"/>
      <c r="EK870" s="5"/>
      <c r="EL870" s="3"/>
      <c r="EM870" s="34"/>
      <c r="ER870" s="5"/>
      <c r="ES870" s="5"/>
      <c r="ET870" s="3"/>
      <c r="EU870" s="34"/>
      <c r="EZ870" s="5"/>
      <c r="FA870" s="5"/>
      <c r="FB870" s="3"/>
      <c r="FC870" s="34"/>
      <c r="FH870" s="5"/>
      <c r="FJ870" s="3"/>
      <c r="FK870" s="34"/>
      <c r="FP870" s="5"/>
      <c r="FQ870" s="5"/>
      <c r="FR870" s="3"/>
      <c r="FS870" s="34"/>
      <c r="FX870" s="5"/>
      <c r="FY870" s="5"/>
      <c r="FZ870" s="3"/>
      <c r="GA870" s="34"/>
      <c r="GF870" s="5"/>
      <c r="GG870" s="5"/>
      <c r="GH870" s="3"/>
      <c r="GI870" s="34"/>
      <c r="GN870" s="5"/>
      <c r="GO870" s="5"/>
      <c r="GP870" s="3"/>
      <c r="GQ870" s="34"/>
      <c r="GV870" s="5"/>
      <c r="GW870" s="5"/>
      <c r="GX870" s="3"/>
      <c r="GY870" s="34"/>
      <c r="HD870" s="5"/>
      <c r="HE870" s="5"/>
      <c r="HF870" s="3"/>
      <c r="HG870" s="34"/>
      <c r="HL870" s="5"/>
      <c r="HM870" s="5"/>
      <c r="HN870" s="3"/>
      <c r="HO870" s="34"/>
      <c r="HT870" s="5"/>
      <c r="HU870" s="5"/>
      <c r="HV870" s="3"/>
      <c r="HW870" s="34"/>
      <c r="IB870" s="5"/>
      <c r="IC870" s="5"/>
      <c r="ID870" s="3"/>
      <c r="IE870" s="34"/>
      <c r="IJ870" s="5"/>
    </row>
    <row r="871" spans="6:244" s="1" customFormat="1" ht="13.5">
      <c r="F871" s="3"/>
      <c r="G871" s="34"/>
      <c r="L871" s="5"/>
      <c r="M871" s="5"/>
      <c r="N871" s="3"/>
      <c r="O871" s="34"/>
      <c r="T871" s="5"/>
      <c r="U871" s="5"/>
      <c r="V871" s="3"/>
      <c r="W871" s="34"/>
      <c r="AB871" s="5"/>
      <c r="AC871" s="5"/>
      <c r="AD871" s="3"/>
      <c r="AE871" s="34"/>
      <c r="AJ871" s="5"/>
      <c r="AK871" s="5"/>
      <c r="AL871" s="3"/>
      <c r="AM871" s="34"/>
      <c r="AR871" s="5"/>
      <c r="AS871" s="5"/>
      <c r="AT871" s="3"/>
      <c r="AU871" s="34"/>
      <c r="AZ871" s="5"/>
      <c r="BA871" s="5"/>
      <c r="BB871" s="3"/>
      <c r="BC871" s="34"/>
      <c r="BH871" s="5"/>
      <c r="BI871" s="5"/>
      <c r="BJ871" s="3"/>
      <c r="BK871" s="34"/>
      <c r="BP871" s="5"/>
      <c r="BQ871" s="5"/>
      <c r="BR871" s="3"/>
      <c r="BS871" s="34"/>
      <c r="BX871" s="5"/>
      <c r="BY871" s="5"/>
      <c r="BZ871" s="3"/>
      <c r="CA871" s="34"/>
      <c r="CF871" s="5"/>
      <c r="CH871" s="3"/>
      <c r="CI871" s="34"/>
      <c r="CN871" s="5"/>
      <c r="CO871" s="5"/>
      <c r="CP871" s="3"/>
      <c r="CQ871" s="34"/>
      <c r="CV871" s="5"/>
      <c r="CW871" s="5"/>
      <c r="CX871" s="3"/>
      <c r="CY871" s="34"/>
      <c r="DD871" s="5"/>
      <c r="DE871" s="5"/>
      <c r="DF871" s="3"/>
      <c r="DG871" s="34"/>
      <c r="DL871" s="5"/>
      <c r="DM871" s="5"/>
      <c r="DN871" s="3"/>
      <c r="DO871" s="34"/>
      <c r="DT871" s="5"/>
      <c r="DU871" s="5"/>
      <c r="DV871" s="3"/>
      <c r="DW871" s="34"/>
      <c r="EB871" s="5"/>
      <c r="EC871" s="5"/>
      <c r="ED871" s="3"/>
      <c r="EE871" s="34"/>
      <c r="EJ871" s="5"/>
      <c r="EK871" s="5"/>
      <c r="EL871" s="3"/>
      <c r="EM871" s="34"/>
      <c r="ER871" s="5"/>
      <c r="ES871" s="5"/>
      <c r="ET871" s="3"/>
      <c r="EU871" s="34"/>
      <c r="EZ871" s="5"/>
      <c r="FA871" s="5"/>
      <c r="FB871" s="3"/>
      <c r="FC871" s="34"/>
      <c r="FH871" s="5"/>
      <c r="FJ871" s="3"/>
      <c r="FK871" s="34"/>
      <c r="FP871" s="5"/>
      <c r="FQ871" s="5"/>
      <c r="FR871" s="3"/>
      <c r="FS871" s="34"/>
      <c r="FX871" s="5"/>
      <c r="FY871" s="5"/>
      <c r="FZ871" s="3"/>
      <c r="GA871" s="34"/>
      <c r="GF871" s="5"/>
      <c r="GG871" s="5"/>
      <c r="GH871" s="3"/>
      <c r="GI871" s="34"/>
      <c r="GN871" s="5"/>
      <c r="GO871" s="5"/>
      <c r="GP871" s="3"/>
      <c r="GQ871" s="34"/>
      <c r="GV871" s="5"/>
      <c r="GW871" s="5"/>
      <c r="GX871" s="3"/>
      <c r="GY871" s="34"/>
      <c r="HD871" s="5"/>
      <c r="HE871" s="5"/>
      <c r="HF871" s="3"/>
      <c r="HG871" s="34"/>
      <c r="HL871" s="5"/>
      <c r="HM871" s="5"/>
      <c r="HN871" s="3"/>
      <c r="HO871" s="34"/>
      <c r="HT871" s="5"/>
      <c r="HU871" s="5"/>
      <c r="HV871" s="3"/>
      <c r="HW871" s="34"/>
      <c r="IB871" s="5"/>
      <c r="IC871" s="5"/>
      <c r="ID871" s="3"/>
      <c r="IE871" s="34"/>
      <c r="IJ871" s="5"/>
    </row>
  </sheetData>
  <dataConsolidate link="1"/>
  <mergeCells count="31">
    <mergeCell ref="F2:G2"/>
    <mergeCell ref="N2:O2"/>
    <mergeCell ref="V2:W2"/>
    <mergeCell ref="AD2:AE2"/>
    <mergeCell ref="AL2:AM2"/>
    <mergeCell ref="DF2:DG2"/>
    <mergeCell ref="DN2:DO2"/>
    <mergeCell ref="DV2:DW2"/>
    <mergeCell ref="ED2:EE2"/>
    <mergeCell ref="AT2:AU2"/>
    <mergeCell ref="BB2:BC2"/>
    <mergeCell ref="BJ2:BK2"/>
    <mergeCell ref="BR2:BS2"/>
    <mergeCell ref="BZ2:CA2"/>
    <mergeCell ref="CH2:CI2"/>
    <mergeCell ref="ID2:IE2"/>
    <mergeCell ref="B2:B31"/>
    <mergeCell ref="GH2:GI2"/>
    <mergeCell ref="GP2:GQ2"/>
    <mergeCell ref="GX2:GY2"/>
    <mergeCell ref="HF2:HG2"/>
    <mergeCell ref="HN2:HO2"/>
    <mergeCell ref="HV2:HW2"/>
    <mergeCell ref="EL2:EM2"/>
    <mergeCell ref="ET2:EU2"/>
    <mergeCell ref="FB2:FC2"/>
    <mergeCell ref="FJ2:FK2"/>
    <mergeCell ref="FR2:FS2"/>
    <mergeCell ref="FZ2:GA2"/>
    <mergeCell ref="CP2:CQ2"/>
    <mergeCell ref="CX2:CY2"/>
  </mergeCells>
  <phoneticPr fontId="17"/>
  <dataValidations disablePrompts="1" count="4">
    <dataValidation allowBlank="1" showInputMessage="1" showErrorMessage="1" prompt="足取得期間を0にした上で指定する" sqref="G8 O8 W8 AE8 AM8 AU8 BC8 BK8 BS8 CA8 CI8 CQ8 CY8 DG8 DO8 DW8 EE8 EM8 EU8 FC8 FK8 FS8 GA8 GI8 GQ8 GY8 HG8 HO8 HW8 IE8" xr:uid="{8DFAD428-6DD1-4732-B90F-173B799E5032}"/>
    <dataValidation allowBlank="1" showInputMessage="1" showErrorMessage="1" prompt="分足：_x000a_1～3（日数）を指定_x000a_日足：_x000a_1～36（月数）を指定_x000a_本数指定：0" sqref="G6 CA6 W6 AE6 AM6 AU6 BC6 BK6 BS6 O6 CI6 FC6 CY6 DG6 DO6 DW6 EE6 EM6 EU6 CQ6 FK6 IE6 GA6 GI6 GQ6 GY6 HG6 HO6 HW6 FS6" xr:uid="{43029D66-930E-4E64-A7DA-C9286ECEE088}"/>
    <dataValidation type="list" allowBlank="1" showInputMessage="1" showErrorMessage="1" prompt="1：1分足_x000a_5：5分足_x000a_15：15分足_x000a_30：30分足_x000a_60：時足_x000a_D：日足" sqref="G5 O5 W5 AE5 AM5 AU5 BC5 BK5 BS5 CA5 CI5 CQ5 CY5 DG5 DO5 DW5 EE5 EM5 EU5 FC5 FK5 FS5 GA5 GI5 GQ5 GY5 HG5 HO5 HW5 IE5" xr:uid="{103FA302-1253-4808-B1AB-194C40CA60FD}">
      <formula1>"1,5,15,30,60,D"</formula1>
    </dataValidation>
    <dataValidation type="list" allowBlank="1" showInputMessage="1" showErrorMessage="1" prompt="D：降順_x000a_A：昇順" sqref="G7 O7 W7 AE7 AM7 AU7 BC7 BK7 BS7 CA7 CI7 CQ7 CY7 DG7 DO7 DW7 EE7 EM7 EU7 FC7 FK7 FS7 GA7 GI7 GQ7 GY7 HG7 HO7 HW7 IE7" xr:uid="{C6BD121C-882A-4079-8FC4-B070AD067BE7}">
      <formula1>"D,A"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earaあゆみ">
                <anchor moveWithCells="1" sizeWithCells="1">
                  <from>
                    <xdr:col>1</xdr:col>
                    <xdr:colOff>57150</xdr:colOff>
                    <xdr:row>35</xdr:row>
                    <xdr:rowOff>95250</xdr:rowOff>
                  </from>
                  <to>
                    <xdr:col>3</xdr:col>
                    <xdr:colOff>704850</xdr:colOff>
                    <xdr:row>37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3CA43-8413-4614-9365-011FBE37DD9D}">
  <sheetPr codeName="Sheet11"/>
  <dimension ref="A1:X50"/>
  <sheetViews>
    <sheetView tabSelected="1" zoomScaleNormal="100" workbookViewId="0">
      <selection activeCell="Y10" sqref="Y10"/>
    </sheetView>
  </sheetViews>
  <sheetFormatPr defaultRowHeight="18"/>
  <cols>
    <col min="1" max="1" width="0.625" style="44" customWidth="1"/>
    <col min="2" max="2" width="10.5" style="144" customWidth="1"/>
    <col min="3" max="4" width="5" style="144" customWidth="1"/>
    <col min="5" max="5" width="8.625" style="144" customWidth="1"/>
    <col min="6" max="6" width="8.125" style="144" customWidth="1"/>
    <col min="7" max="7" width="8.625" style="144" customWidth="1"/>
    <col min="8" max="9" width="5.25" style="144" customWidth="1"/>
    <col min="10" max="10" width="9.625" style="44" customWidth="1"/>
    <col min="11" max="11" width="8" style="44" customWidth="1"/>
    <col min="12" max="12" width="9.625" style="44" customWidth="1"/>
    <col min="13" max="13" width="8.375" style="44" customWidth="1"/>
    <col min="14" max="14" width="9.625" style="44" customWidth="1"/>
    <col min="15" max="15" width="14.125" style="44" customWidth="1"/>
    <col min="16" max="16" width="16" style="44" customWidth="1"/>
    <col min="17" max="17" width="10.25" style="44" customWidth="1"/>
    <col min="18" max="18" width="1" style="44" customWidth="1"/>
    <col min="19" max="16384" width="9" style="44"/>
  </cols>
  <sheetData>
    <row r="1" spans="1:24" ht="3" customHeight="1" thickBot="1">
      <c r="B1" s="45">
        <v>0</v>
      </c>
      <c r="C1" s="45">
        <v>1</v>
      </c>
      <c r="D1" s="45">
        <v>2</v>
      </c>
      <c r="E1" s="45">
        <v>3</v>
      </c>
      <c r="F1" s="45">
        <v>4</v>
      </c>
      <c r="G1" s="45">
        <v>5</v>
      </c>
      <c r="H1" s="45">
        <v>6</v>
      </c>
      <c r="I1" s="45">
        <v>7</v>
      </c>
      <c r="J1" s="45">
        <v>8</v>
      </c>
      <c r="K1" s="45">
        <v>9</v>
      </c>
      <c r="L1" s="45">
        <v>10</v>
      </c>
      <c r="M1" s="45">
        <v>11</v>
      </c>
      <c r="N1" s="45">
        <v>12</v>
      </c>
      <c r="O1" s="45">
        <v>13</v>
      </c>
    </row>
    <row r="2" spans="1:24" ht="20.25" thickBot="1">
      <c r="A2" s="44">
        <v>0</v>
      </c>
      <c r="B2" s="46">
        <v>1357</v>
      </c>
      <c r="C2" s="263" t="str" cm="1">
        <f t="array" ref="C2">[3]!QUOTE(B2,"","銘柄名")</f>
        <v>ＮＦ日経ダブインバ</v>
      </c>
      <c r="D2" s="264"/>
      <c r="E2" s="264"/>
      <c r="F2" s="265"/>
      <c r="G2" s="47" t="s">
        <v>22</v>
      </c>
      <c r="H2" s="266" cm="1">
        <f t="array" ref="H2">[3]!QUOTE($B$2,"","値幅上限")</f>
        <v>487</v>
      </c>
      <c r="I2" s="267"/>
      <c r="J2" s="268" t="s">
        <v>23</v>
      </c>
      <c r="K2" s="269"/>
      <c r="L2" s="269"/>
      <c r="M2" s="270"/>
      <c r="N2" s="271" t="s">
        <v>24</v>
      </c>
      <c r="O2" s="272"/>
      <c r="P2" s="273" t="s">
        <v>25</v>
      </c>
      <c r="Q2" s="272"/>
    </row>
    <row r="3" spans="1:24" ht="19.5" thickTop="1" thickBot="1">
      <c r="A3" s="44">
        <v>1</v>
      </c>
      <c r="B3" s="48" t="s">
        <v>26</v>
      </c>
      <c r="C3" s="251" t="e">
        <f ca="1">O8</f>
        <v>#NAME?</v>
      </c>
      <c r="D3" s="251"/>
      <c r="E3" s="49" t="s">
        <v>27</v>
      </c>
      <c r="F3" s="49" cm="1">
        <f t="array" ref="F3">[3]!QUOTE($B$2,"","前日終値")</f>
        <v>401</v>
      </c>
      <c r="G3" s="50" t="s">
        <v>28</v>
      </c>
      <c r="H3" s="252" cm="1">
        <f t="array" ref="H3">[3]!QUOTE($B$2,"","値幅下限")</f>
        <v>327</v>
      </c>
      <c r="I3" s="253"/>
      <c r="J3" s="51" t="e">
        <f t="array" aca="1" ref="J3:M11" ca="1">_xll.Get注文中個別銘柄_現物売(Cell_コード番号,Cell_Ord注文中_訂正完了Flg,Table_MyORDQUERY_注文中)</f>
        <v>#NAME?</v>
      </c>
      <c r="K3" s="52" t="e">
        <f ca="1"/>
        <v>#NAME?</v>
      </c>
      <c r="L3" s="52" t="e">
        <f ca="1"/>
        <v>#NAME?</v>
      </c>
      <c r="M3" s="53" t="e">
        <f ca="1"/>
        <v>#NAME?</v>
      </c>
      <c r="N3" s="57" t="e">
        <f t="array" aca="1" ref="N3:O15" ca="1">_xll.GetPositionItems_By銘柄コード(Cell_コード番号,Cell_Pos訂正完了Flg,Table_MyPosition_Today)</f>
        <v>#NAME?</v>
      </c>
      <c r="O3" s="58" t="e">
        <f ca="1"/>
        <v>#NAME?</v>
      </c>
      <c r="P3" s="68" t="s">
        <v>29</v>
      </c>
      <c r="Q3" s="58">
        <f>Cell_コード番号</f>
        <v>1357</v>
      </c>
    </row>
    <row r="4" spans="1:24" ht="18.75" thickTop="1">
      <c r="A4" s="44">
        <v>2</v>
      </c>
      <c r="B4" s="69" t="s">
        <v>30</v>
      </c>
      <c r="C4" s="255" t="e">
        <f ca="1">O14</f>
        <v>#NAME?</v>
      </c>
      <c r="D4" s="255"/>
      <c r="E4" s="49" t="s">
        <v>31</v>
      </c>
      <c r="F4" s="49" cm="1">
        <f t="array" ref="F4">[3]!QUOTE($B$2,"","始値")</f>
        <v>408</v>
      </c>
      <c r="G4" s="70" t="s">
        <v>32</v>
      </c>
      <c r="H4" s="256">
        <f>F4/F3-1</f>
        <v>1.7456359102244301E-2</v>
      </c>
      <c r="I4" s="257"/>
      <c r="J4" s="54" t="e">
        <f ca="1"/>
        <v>#NAME?</v>
      </c>
      <c r="K4" s="55" t="e">
        <f ca="1"/>
        <v>#NAME?</v>
      </c>
      <c r="L4" s="55" t="e">
        <f ca="1"/>
        <v>#NAME?</v>
      </c>
      <c r="M4" s="56" t="e">
        <f ca="1"/>
        <v>#NAME?</v>
      </c>
      <c r="N4" s="59" t="e">
        <f ca="1"/>
        <v>#NAME?</v>
      </c>
      <c r="O4" s="60" t="e">
        <f ca="1"/>
        <v>#NAME?</v>
      </c>
      <c r="P4" s="71" t="s">
        <v>33</v>
      </c>
      <c r="Q4" s="72"/>
    </row>
    <row r="5" spans="1:24">
      <c r="A5" s="44">
        <v>3</v>
      </c>
      <c r="B5" s="73" t="s">
        <v>34</v>
      </c>
      <c r="C5" s="258" t="e">
        <f ca="1">O15</f>
        <v>#NAME?</v>
      </c>
      <c r="D5" s="258"/>
      <c r="E5" s="74" t="s">
        <v>35</v>
      </c>
      <c r="F5" s="75" cm="1">
        <f t="array" ref="F5">[3]!QUOTE($B$2,"","現在値")</f>
        <v>407</v>
      </c>
      <c r="G5" s="70" t="s">
        <v>36</v>
      </c>
      <c r="H5" s="256">
        <f>F5/F3-1</f>
        <v>1.4962593516209433E-2</v>
      </c>
      <c r="I5" s="257"/>
      <c r="J5" s="54" t="e">
        <f ca="1"/>
        <v>#NAME?</v>
      </c>
      <c r="K5" s="55" t="e">
        <f ca="1"/>
        <v>#NAME?</v>
      </c>
      <c r="L5" s="55" t="e">
        <f ca="1"/>
        <v>#NAME?</v>
      </c>
      <c r="M5" s="53" t="e">
        <f ca="1"/>
        <v>#NAME?</v>
      </c>
      <c r="N5" s="61" t="e">
        <f ca="1"/>
        <v>#NAME?</v>
      </c>
      <c r="O5" s="62" t="e">
        <f ca="1"/>
        <v>#NAME?</v>
      </c>
      <c r="P5" s="76" t="s">
        <v>37</v>
      </c>
      <c r="Q5" s="77"/>
    </row>
    <row r="6" spans="1:24">
      <c r="A6" s="44">
        <v>4</v>
      </c>
      <c r="B6" s="78" t="s">
        <v>19</v>
      </c>
      <c r="C6" s="259" t="s">
        <v>38</v>
      </c>
      <c r="D6" s="259"/>
      <c r="E6" s="79">
        <f>1-G6</f>
        <v>0.50970000000000004</v>
      </c>
      <c r="F6" s="80" t="s">
        <v>39</v>
      </c>
      <c r="G6" s="81">
        <f>VALUE(O20)</f>
        <v>0.49030000000000001</v>
      </c>
      <c r="H6" s="259" t="s">
        <v>40</v>
      </c>
      <c r="I6" s="260"/>
      <c r="J6" s="54" t="e">
        <f ca="1"/>
        <v>#NAME?</v>
      </c>
      <c r="K6" s="55" t="e">
        <f ca="1"/>
        <v>#NAME?</v>
      </c>
      <c r="L6" s="55" t="e">
        <f ca="1"/>
        <v>#NAME?</v>
      </c>
      <c r="M6" s="53" t="e">
        <f ca="1"/>
        <v>#NAME?</v>
      </c>
      <c r="N6" s="61" t="e">
        <f ca="1"/>
        <v>#NAME?</v>
      </c>
      <c r="O6" s="62" t="e">
        <f ca="1"/>
        <v>#NAME?</v>
      </c>
      <c r="P6" s="76" t="s">
        <v>41</v>
      </c>
      <c r="Q6" s="82"/>
    </row>
    <row r="7" spans="1:24">
      <c r="A7" s="44">
        <v>5</v>
      </c>
      <c r="B7" s="78" cm="1">
        <f t="array" ref="B7">[3]!QUOTE(B2,"","出来高")</f>
        <v>66266930</v>
      </c>
      <c r="C7" s="83" t="s">
        <v>42</v>
      </c>
      <c r="D7" s="83" t="s">
        <v>43</v>
      </c>
      <c r="E7" s="83" t="s">
        <v>44</v>
      </c>
      <c r="F7" s="83" t="s">
        <v>45</v>
      </c>
      <c r="G7" s="83" t="s">
        <v>46</v>
      </c>
      <c r="H7" s="83" t="s">
        <v>47</v>
      </c>
      <c r="I7" s="84" t="s">
        <v>42</v>
      </c>
      <c r="J7" s="54" t="e">
        <f ca="1"/>
        <v>#NAME?</v>
      </c>
      <c r="K7" s="55" t="e">
        <f ca="1"/>
        <v>#NAME?</v>
      </c>
      <c r="L7" s="55" t="e">
        <f ca="1"/>
        <v>#NAME?</v>
      </c>
      <c r="M7" s="53" t="e">
        <f ca="1"/>
        <v>#NAME?</v>
      </c>
      <c r="N7" s="61" t="e">
        <f ca="1"/>
        <v>#NAME?</v>
      </c>
      <c r="O7" s="63" t="e">
        <f ca="1"/>
        <v>#NAME?</v>
      </c>
      <c r="P7" s="76" t="s">
        <v>48</v>
      </c>
      <c r="Q7" s="82"/>
      <c r="X7" s="53"/>
    </row>
    <row r="8" spans="1:24">
      <c r="A8" s="44">
        <v>6</v>
      </c>
      <c r="B8" s="85"/>
      <c r="C8" s="86"/>
      <c r="D8" s="86"/>
      <c r="E8" s="87" cm="1">
        <f t="array" ref="E8">[3]!BOARD(B2,"","成行売気配数量")</f>
        <v>0</v>
      </c>
      <c r="F8" s="87" t="s">
        <v>49</v>
      </c>
      <c r="G8" s="87" cm="1">
        <f t="array" ref="G8">[3]!BOARD(B2,"","成行買気配数量")</f>
        <v>0</v>
      </c>
      <c r="H8" s="88"/>
      <c r="I8" s="89"/>
      <c r="J8" s="54" t="e">
        <f ca="1"/>
        <v>#NAME?</v>
      </c>
      <c r="K8" s="55" t="e">
        <f ca="1"/>
        <v>#NAME?</v>
      </c>
      <c r="L8" s="55" t="e">
        <f ca="1"/>
        <v>#NAME?</v>
      </c>
      <c r="M8" s="53" t="e">
        <f ca="1"/>
        <v>#NAME?</v>
      </c>
      <c r="N8" s="61" t="e">
        <f ca="1"/>
        <v>#NAME?</v>
      </c>
      <c r="O8" s="62" t="e">
        <f ca="1"/>
        <v>#NAME?</v>
      </c>
      <c r="P8" s="76" t="s">
        <v>50</v>
      </c>
      <c r="Q8" s="82"/>
    </row>
    <row r="9" spans="1:24">
      <c r="A9" s="44">
        <v>7</v>
      </c>
      <c r="B9" s="90"/>
      <c r="C9" s="91" t="e">
        <f ca="1">IF(D9="","","消")</f>
        <v>#NAME?</v>
      </c>
      <c r="D9" s="91" t="e" cm="1">
        <f t="array" aca="1" ref="D9" ca="1">_xll.GetUpper売注文株数OnBoard(F10,J3:M11)</f>
        <v>#NAME?</v>
      </c>
      <c r="E9" s="83" t="s">
        <v>51</v>
      </c>
      <c r="F9" s="92" cm="1">
        <f t="array" ref="F9">[3]!QUOTE(B2,"","高値")</f>
        <v>412</v>
      </c>
      <c r="G9" s="261">
        <f>IFERROR(-(F9-F5)/F5,"")</f>
        <v>-1.2285012285012284E-2</v>
      </c>
      <c r="H9" s="261"/>
      <c r="I9" s="262"/>
      <c r="J9" s="54" t="e">
        <f ca="1"/>
        <v>#NAME?</v>
      </c>
      <c r="K9" s="55" t="e">
        <f ca="1"/>
        <v>#NAME?</v>
      </c>
      <c r="L9" s="55" t="e">
        <f ca="1"/>
        <v>#NAME?</v>
      </c>
      <c r="M9" s="53" t="e">
        <f ca="1"/>
        <v>#NAME?</v>
      </c>
      <c r="N9" s="61" t="e">
        <f ca="1"/>
        <v>#NAME?</v>
      </c>
      <c r="O9" s="62" t="e">
        <f ca="1"/>
        <v>#NAME?</v>
      </c>
      <c r="P9" s="76" t="s">
        <v>52</v>
      </c>
      <c r="Q9" s="82"/>
    </row>
    <row r="10" spans="1:24">
      <c r="A10" s="44">
        <v>8</v>
      </c>
      <c r="B10" s="93" cm="1">
        <f t="array" ref="B10">[3]!BOARD(B2,"","出来高-4")</f>
        <v>0</v>
      </c>
      <c r="C10" s="91" t="e">
        <f ca="1">IF(D10="","","消")</f>
        <v>#NAME?</v>
      </c>
      <c r="D10" s="91" t="e" cm="1">
        <f t="array" aca="1" ref="D10" ca="1">_xll.Get価格別売注文株数OnBoard(F10,$J$3:$M$11)</f>
        <v>#NAME?</v>
      </c>
      <c r="E10" s="94" cm="1">
        <f t="array" ref="E10">[3]!BOARD(B2,"","売気配数量-4")</f>
        <v>1205905</v>
      </c>
      <c r="F10" s="83" cm="1">
        <f t="array" ref="F10">[3]!BOARD(B2,"","気配値-4")</f>
        <v>416</v>
      </c>
      <c r="G10" s="95" cm="1">
        <f t="array" ref="G10">[3]!BOARD(B2,"","買気配数量-4")</f>
        <v>0</v>
      </c>
      <c r="H10" s="91"/>
      <c r="I10" s="96"/>
      <c r="J10" s="54" t="e">
        <f ca="1"/>
        <v>#NAME?</v>
      </c>
      <c r="K10" s="55" t="e">
        <f ca="1"/>
        <v>#NAME?</v>
      </c>
      <c r="L10" s="55" t="e">
        <f ca="1"/>
        <v>#NAME?</v>
      </c>
      <c r="M10" s="53" t="e">
        <f ca="1"/>
        <v>#NAME?</v>
      </c>
      <c r="N10" s="61" t="e">
        <f ca="1"/>
        <v>#NAME?</v>
      </c>
      <c r="O10" s="62" t="e">
        <f ca="1"/>
        <v>#NAME?</v>
      </c>
      <c r="P10" s="85" t="s">
        <v>53</v>
      </c>
      <c r="Q10" s="96"/>
    </row>
    <row r="11" spans="1:24">
      <c r="A11" s="44">
        <v>9</v>
      </c>
      <c r="B11" s="93" cm="1">
        <f t="array" ref="B11">[3]!BOARD(B2,"","出来高-3")</f>
        <v>0</v>
      </c>
      <c r="C11" s="91" t="e">
        <f ca="1">IF(D11="","","消")</f>
        <v>#NAME?</v>
      </c>
      <c r="D11" s="91" t="e" cm="1">
        <f t="array" aca="1" ref="D11" ca="1">_xll.Get価格別売注文株数OnBoard(F11,$J$3:$M$11)</f>
        <v>#NAME?</v>
      </c>
      <c r="E11" s="94" cm="1">
        <f t="array" ref="E11">[3]!BOARD(B2,"","売気配数量-3")</f>
        <v>1626840</v>
      </c>
      <c r="F11" s="83" cm="1">
        <f t="array" ref="F11">[3]!BOARD(B2,"","気配値-3")</f>
        <v>415</v>
      </c>
      <c r="G11" s="95" cm="1">
        <f t="array" ref="G11">[3]!BOARD(B2,"","買気配数量-3")</f>
        <v>0</v>
      </c>
      <c r="H11" s="91"/>
      <c r="I11" s="96"/>
      <c r="J11" s="54" t="e">
        <f ca="1"/>
        <v>#NAME?</v>
      </c>
      <c r="K11" s="55" t="e">
        <f ca="1"/>
        <v>#NAME?</v>
      </c>
      <c r="L11" s="55" t="e">
        <f ca="1"/>
        <v>#NAME?</v>
      </c>
      <c r="M11" s="53" t="e">
        <f ca="1"/>
        <v>#NAME?</v>
      </c>
      <c r="N11" s="64" t="e">
        <f ca="1"/>
        <v>#NAME?</v>
      </c>
      <c r="O11" s="56" t="e">
        <f ca="1"/>
        <v>#NAME?</v>
      </c>
      <c r="P11" s="85" t="s">
        <v>54</v>
      </c>
      <c r="Q11" s="96"/>
    </row>
    <row r="12" spans="1:24">
      <c r="A12" s="44">
        <v>10</v>
      </c>
      <c r="B12" s="93" cm="1">
        <f t="array" ref="B12">[3]!BOARD(B2,"","出来高-2")</f>
        <v>0</v>
      </c>
      <c r="C12" s="91" t="e">
        <f t="shared" ref="C12:C22" ca="1" si="0">IF(D12="","","消")</f>
        <v>#NAME?</v>
      </c>
      <c r="D12" s="91" t="e" cm="1">
        <f t="array" aca="1" ref="D12" ca="1">_xll.Get価格別売注文株数OnBoard(F12,$J$3:$M$11)</f>
        <v>#NAME?</v>
      </c>
      <c r="E12" s="94" cm="1">
        <f t="array" ref="E12">[3]!BOARD(B2,"","売気配数量-2")</f>
        <v>2235331</v>
      </c>
      <c r="F12" s="83" cm="1">
        <f t="array" ref="F12">BOARD(B2,"","気配値-2")</f>
        <v>414</v>
      </c>
      <c r="G12" s="95" cm="1">
        <f t="array" ref="G12">[3]!BOARD(B2,"","買気配数量-2")</f>
        <v>0</v>
      </c>
      <c r="H12" s="91"/>
      <c r="I12" s="96"/>
      <c r="J12" s="245" t="s">
        <v>55</v>
      </c>
      <c r="K12" s="246"/>
      <c r="L12" s="246"/>
      <c r="M12" s="247"/>
      <c r="N12" s="64" t="e">
        <f ca="1"/>
        <v>#NAME?</v>
      </c>
      <c r="O12" s="65" t="e">
        <f ca="1"/>
        <v>#NAME?</v>
      </c>
      <c r="P12" s="85" t="s">
        <v>56</v>
      </c>
      <c r="Q12" s="96"/>
    </row>
    <row r="13" spans="1:24">
      <c r="A13" s="44">
        <v>11</v>
      </c>
      <c r="B13" s="93" cm="1">
        <f t="array" ref="B13">[3]!BOARD(B2,"","出来高-1")</f>
        <v>0</v>
      </c>
      <c r="C13" s="91" t="e">
        <f t="shared" ca="1" si="0"/>
        <v>#NAME?</v>
      </c>
      <c r="D13" s="91" t="e" cm="1">
        <f t="array" aca="1" ref="D13" ca="1">_xll.Get価格別売注文株数OnBoard(F13,$J$3:$M$11)</f>
        <v>#NAME?</v>
      </c>
      <c r="E13" s="94" cm="1">
        <f t="array" ref="E13">[3]!BOARD(B2,"","売気配数量-1")</f>
        <v>2091199</v>
      </c>
      <c r="F13" s="83" cm="1">
        <f t="array" ref="F13">[3]!BOARD(B2,"","気配値-1")</f>
        <v>413</v>
      </c>
      <c r="G13" s="95" cm="1">
        <f t="array" ref="G13">[3]!BOARD(B2,"","買気配数量-1")</f>
        <v>0</v>
      </c>
      <c r="H13" s="91"/>
      <c r="I13" s="96"/>
      <c r="J13" s="51" t="e">
        <f t="array" aca="1" ref="J13:M21" ca="1">_xll.Get注文中個別銘柄_現物買(Cell_コード番号,Cell_Ord注文中_訂正完了Flg,Table_MyORDQUERY_注文中)</f>
        <v>#NAME?</v>
      </c>
      <c r="K13" s="52" t="e">
        <f ca="1"/>
        <v>#NAME?</v>
      </c>
      <c r="L13" s="52" t="e">
        <f ca="1"/>
        <v>#NAME?</v>
      </c>
      <c r="M13" s="53" t="e">
        <f ca="1"/>
        <v>#NAME?</v>
      </c>
      <c r="N13" s="64" t="e">
        <f ca="1"/>
        <v>#NAME?</v>
      </c>
      <c r="O13" s="65" t="e">
        <f ca="1"/>
        <v>#NAME?</v>
      </c>
      <c r="P13" s="85" t="s">
        <v>57</v>
      </c>
      <c r="Q13" s="96"/>
    </row>
    <row r="14" spans="1:24">
      <c r="A14" s="44">
        <v>12</v>
      </c>
      <c r="B14" s="93" cm="1">
        <f t="array" ref="B14">[3]!BOARD(B2,"","出来高0")</f>
        <v>20550</v>
      </c>
      <c r="C14" s="91" t="e">
        <f t="shared" ca="1" si="0"/>
        <v>#NAME?</v>
      </c>
      <c r="D14" s="91" t="e" cm="1">
        <f t="array" aca="1" ref="D14" ca="1">_xll.Get価格別売注文株数OnBoard(F14,$J$3:$M$11)</f>
        <v>#NAME?</v>
      </c>
      <c r="E14" s="94" cm="1">
        <f t="array" ref="E14">[3]!BOARD(B2,"","売気配数量0")</f>
        <v>2315620</v>
      </c>
      <c r="F14" s="83" cm="1">
        <f t="array" ref="F14">[3]!BOARD(B2,"","気配値0")</f>
        <v>412</v>
      </c>
      <c r="G14" s="95" cm="1">
        <f t="array" ref="G14">[3]!BOARD(B2,"","買気配数量0")</f>
        <v>0</v>
      </c>
      <c r="H14" s="91"/>
      <c r="I14" s="96"/>
      <c r="J14" s="54" t="e">
        <f ca="1"/>
        <v>#NAME?</v>
      </c>
      <c r="K14" s="55" t="e">
        <f ca="1"/>
        <v>#NAME?</v>
      </c>
      <c r="L14" s="97" t="e">
        <f ca="1"/>
        <v>#NAME?</v>
      </c>
      <c r="M14" s="53" t="e">
        <f ca="1"/>
        <v>#NAME?</v>
      </c>
      <c r="N14" s="64" t="e">
        <f ca="1"/>
        <v>#NAME?</v>
      </c>
      <c r="O14" s="65" t="e">
        <f ca="1"/>
        <v>#NAME?</v>
      </c>
      <c r="P14" s="85" t="s">
        <v>58</v>
      </c>
      <c r="Q14" s="96"/>
    </row>
    <row r="15" spans="1:24" ht="18.75" thickBot="1">
      <c r="A15" s="44">
        <v>13</v>
      </c>
      <c r="B15" s="93" cm="1">
        <f t="array" ref="B15">[3]!BOARD(B2,"","出来高1")</f>
        <v>1091714</v>
      </c>
      <c r="C15" s="91" t="e">
        <f t="shared" ca="1" si="0"/>
        <v>#NAME?</v>
      </c>
      <c r="D15" s="91" t="e" cm="1">
        <f t="array" aca="1" ref="D15" ca="1">_xll.Get価格別売注文株数OnBoard(F15,$J$3:$M$11)</f>
        <v>#NAME?</v>
      </c>
      <c r="E15" s="94" cm="1">
        <f t="array" ref="E15">[3]!BOARD(B2,"","売気配数量1")</f>
        <v>1562646</v>
      </c>
      <c r="F15" s="83" cm="1">
        <f t="array" ref="F15">[3]!BOARD(B2,"","気配値1")</f>
        <v>411</v>
      </c>
      <c r="G15" s="95" cm="1">
        <f t="array" ref="G15">[3]!BOARD(B2,"","買気配数量1")</f>
        <v>0</v>
      </c>
      <c r="H15" s="91"/>
      <c r="I15" s="96"/>
      <c r="J15" s="54" t="e">
        <f ca="1"/>
        <v>#NAME?</v>
      </c>
      <c r="K15" s="55" t="e">
        <f ca="1"/>
        <v>#NAME?</v>
      </c>
      <c r="L15" s="55" t="e">
        <f ca="1"/>
        <v>#NAME?</v>
      </c>
      <c r="M15" s="53" t="e">
        <f ca="1"/>
        <v>#NAME?</v>
      </c>
      <c r="N15" s="66" t="e">
        <f ca="1"/>
        <v>#NAME?</v>
      </c>
      <c r="O15" s="67" t="e">
        <f ca="1"/>
        <v>#NAME?</v>
      </c>
      <c r="P15" s="99" t="s">
        <v>59</v>
      </c>
      <c r="Q15" s="100"/>
    </row>
    <row r="16" spans="1:24" ht="18.75" thickBot="1">
      <c r="A16" s="44">
        <v>14</v>
      </c>
      <c r="B16" s="93" cm="1">
        <f t="array" ref="B16">[3]!BOARD(B2,"","出来高2")</f>
        <v>5482046</v>
      </c>
      <c r="C16" s="91" t="e">
        <f t="shared" ca="1" si="0"/>
        <v>#NAME?</v>
      </c>
      <c r="D16" s="91" t="e" cm="1">
        <f t="array" aca="1" ref="D16" ca="1">_xll.Get価格別売注文株数OnBoard(F16,$J$3:$M$11)</f>
        <v>#NAME?</v>
      </c>
      <c r="E16" s="94" cm="1">
        <f t="array" ref="E16">[3]!BOARD(B2,"","売気配数量2")</f>
        <v>2063840</v>
      </c>
      <c r="F16" s="83" cm="1">
        <f t="array" ref="F16">[3]!BOARD(B2,"","気配値2")</f>
        <v>410</v>
      </c>
      <c r="G16" s="95" cm="1">
        <f t="array" ref="G16">[3]!BOARD(B2,"","買気配数量2")</f>
        <v>0</v>
      </c>
      <c r="H16" s="91" t="e" cm="1">
        <f t="array" aca="1" ref="H16" ca="1">_xll.Get価格別買注文株数OnBoard(F16,$J$13:$M$21)</f>
        <v>#NAME?</v>
      </c>
      <c r="I16" s="96" t="e">
        <f t="shared" ref="I16:I29" ca="1" si="1">IF(H16="","","消")</f>
        <v>#NAME?</v>
      </c>
      <c r="J16" s="54" t="e">
        <f ca="1"/>
        <v>#NAME?</v>
      </c>
      <c r="K16" s="55" t="e">
        <f ca="1"/>
        <v>#NAME?</v>
      </c>
      <c r="L16" s="55" t="e">
        <f ca="1"/>
        <v>#NAME?</v>
      </c>
      <c r="M16" s="98" t="e">
        <f ca="1"/>
        <v>#NAME?</v>
      </c>
      <c r="N16" s="248" t="s">
        <v>60</v>
      </c>
      <c r="O16" s="249"/>
      <c r="P16" s="101" t="s">
        <v>61</v>
      </c>
      <c r="Q16" s="102"/>
    </row>
    <row r="17" spans="1:17">
      <c r="A17" s="44">
        <v>15</v>
      </c>
      <c r="B17" s="93" cm="1">
        <f t="array" ref="B17">[3]!BOARD(B2,"","出来高3")</f>
        <v>7578737</v>
      </c>
      <c r="C17" s="91" t="e">
        <f t="shared" ca="1" si="0"/>
        <v>#NAME?</v>
      </c>
      <c r="D17" s="91" t="e" cm="1">
        <f t="array" aca="1" ref="D17" ca="1">_xll.Get価格別売注文株数OnBoard(F17,$J$3:$M$11)</f>
        <v>#NAME?</v>
      </c>
      <c r="E17" s="94" cm="1">
        <f t="array" ref="E17">[3]!BOARD(B2,"","売気配数量3")</f>
        <v>1694738</v>
      </c>
      <c r="F17" s="83" cm="1">
        <f t="array" ref="F17">[3]!BOARD(B2,"","気配値3")</f>
        <v>409</v>
      </c>
      <c r="G17" s="95" cm="1">
        <f t="array" ref="G17">[3]!BOARD(B2,"","買気配数量3")</f>
        <v>0</v>
      </c>
      <c r="H17" s="91" t="e" cm="1">
        <f t="array" aca="1" ref="H17" ca="1">_xll.Get価格別買注文株数OnBoard(F17,$J$13:$M$21)</f>
        <v>#NAME?</v>
      </c>
      <c r="I17" s="96" t="e">
        <f t="shared" ca="1" si="1"/>
        <v>#NAME?</v>
      </c>
      <c r="J17" s="54" t="e">
        <f ca="1"/>
        <v>#NAME?</v>
      </c>
      <c r="K17" s="55" t="e">
        <f ca="1"/>
        <v>#NAME?</v>
      </c>
      <c r="L17" s="55" t="e">
        <f ca="1"/>
        <v>#NAME?</v>
      </c>
      <c r="M17" s="98" t="e">
        <f ca="1"/>
        <v>#NAME?</v>
      </c>
      <c r="N17" s="54" t="s">
        <v>62</v>
      </c>
      <c r="O17" s="56">
        <f>B2</f>
        <v>1357</v>
      </c>
      <c r="P17" s="103"/>
      <c r="Q17" s="103"/>
    </row>
    <row r="18" spans="1:17">
      <c r="A18" s="44">
        <v>16</v>
      </c>
      <c r="B18" s="93" cm="1">
        <f t="array" ref="B18">[3]!BOARD(B2,"","出来高4")</f>
        <v>17889797</v>
      </c>
      <c r="C18" s="91" t="e">
        <f t="shared" ca="1" si="0"/>
        <v>#NAME?</v>
      </c>
      <c r="D18" s="91" t="e" cm="1">
        <f t="array" aca="1" ref="D18" ca="1">_xll.Get価格別売注文株数OnBoard(F18,$J$3:$M$11)</f>
        <v>#NAME?</v>
      </c>
      <c r="E18" s="94" cm="1">
        <f t="array" ref="E18">[3]!BOARD(B2,"","売気配数量4")</f>
        <v>2880696</v>
      </c>
      <c r="F18" s="83" cm="1">
        <f t="array" ref="F18">[3]!BOARD(B2,"","気配値4")</f>
        <v>408</v>
      </c>
      <c r="G18" s="95" cm="1">
        <f t="array" ref="G18">[3]!BOARD(B2,"","買気配数量4")</f>
        <v>0</v>
      </c>
      <c r="H18" s="91" t="e" cm="1">
        <f t="array" aca="1" ref="H18" ca="1">_xll.Get価格別買注文株数OnBoard(F18,$J$13:$M$21)</f>
        <v>#NAME?</v>
      </c>
      <c r="I18" s="96" t="e">
        <f t="shared" ca="1" si="1"/>
        <v>#NAME?</v>
      </c>
      <c r="J18" s="54" t="e">
        <f ca="1"/>
        <v>#NAME?</v>
      </c>
      <c r="K18" s="55" t="e">
        <f ca="1"/>
        <v>#NAME?</v>
      </c>
      <c r="L18" s="55" t="e">
        <f ca="1"/>
        <v>#NAME?</v>
      </c>
      <c r="M18" s="98" t="e">
        <f ca="1"/>
        <v>#NAME?</v>
      </c>
      <c r="N18" s="54" t="s">
        <v>37</v>
      </c>
      <c r="O18" s="56" t="str" cm="1">
        <f t="array" ref="O18">[3]!QUOTE(O17,"","銘柄名")</f>
        <v>ＮＦ日経ダブインバ</v>
      </c>
      <c r="P18" s="103"/>
      <c r="Q18" s="103"/>
    </row>
    <row r="19" spans="1:17">
      <c r="A19" s="44">
        <v>17</v>
      </c>
      <c r="B19" s="93" cm="1">
        <f t="array" ref="B19">[3]!BOARD(B2,"","出来高5")</f>
        <v>10007973</v>
      </c>
      <c r="C19" s="91" t="e">
        <f t="shared" ca="1" si="0"/>
        <v>#NAME?</v>
      </c>
      <c r="D19" s="91" t="e" cm="1">
        <f t="array" aca="1" ref="D19" ca="1">_xll.Get価格別売注文株数OnBoard(F19,$J$3:$M$11)</f>
        <v>#NAME?</v>
      </c>
      <c r="E19" s="94" cm="1">
        <f t="array" ref="E19">[3]!BOARD(B2,"","売気配数量5")</f>
        <v>791928</v>
      </c>
      <c r="F19" s="83" cm="1">
        <f t="array" ref="F19">[3]!BOARD(B2,"","気配値5")</f>
        <v>407</v>
      </c>
      <c r="G19" s="95" cm="1">
        <f t="array" ref="G19">[3]!BOARD(B2,"","買気配数量5")</f>
        <v>0</v>
      </c>
      <c r="H19" s="91" t="e" cm="1">
        <f t="array" aca="1" ref="H19" ca="1">_xll.Get価格別買注文株数OnBoard(F19,$J$13:$M$21)</f>
        <v>#NAME?</v>
      </c>
      <c r="I19" s="96" t="e">
        <f t="shared" ca="1" si="1"/>
        <v>#NAME?</v>
      </c>
      <c r="J19" s="54" t="e">
        <f ca="1"/>
        <v>#NAME?</v>
      </c>
      <c r="K19" s="55" t="e">
        <f ca="1"/>
        <v>#NAME?</v>
      </c>
      <c r="L19" s="55" t="e">
        <f ca="1"/>
        <v>#NAME?</v>
      </c>
      <c r="M19" s="98" t="e">
        <f ca="1"/>
        <v>#NAME?</v>
      </c>
      <c r="N19" s="54" t="s">
        <v>63</v>
      </c>
      <c r="O19" s="56" cm="1">
        <f t="array" ref="O19">[3]!QUOTE(O17,"","現在値")</f>
        <v>407</v>
      </c>
      <c r="P19" s="104"/>
      <c r="Q19" s="105"/>
    </row>
    <row r="20" spans="1:17">
      <c r="A20" s="44">
        <v>18</v>
      </c>
      <c r="B20" s="93" cm="1">
        <f t="array" ref="B20">[3]!BOARD(B2,"","出来高6")</f>
        <v>4708809</v>
      </c>
      <c r="C20" s="91" t="e">
        <f t="shared" ca="1" si="0"/>
        <v>#NAME?</v>
      </c>
      <c r="D20" s="91" t="e" cm="1">
        <f t="array" aca="1" ref="D20" ca="1">_xll.Get価格別売注文株数OnBoard(F20,$J$3:$M$11)</f>
        <v>#NAME?</v>
      </c>
      <c r="E20" s="94" cm="1">
        <f t="array" ref="E20">[3]!BOARD(B2,"","売気配数量6")</f>
        <v>0</v>
      </c>
      <c r="F20" s="83" cm="1">
        <f t="array" ref="F20">[3]!BOARD(B2,"","気配値6")</f>
        <v>406</v>
      </c>
      <c r="G20" s="95" cm="1">
        <f t="array" ref="G20">[3]!BOARD(B2,"","買気配数量6")</f>
        <v>3687256</v>
      </c>
      <c r="H20" s="91" t="e" cm="1">
        <f t="array" aca="1" ref="H20" ca="1">_xll.Get価格別買注文株数OnBoard(F20,$J$13:$M$21)</f>
        <v>#NAME?</v>
      </c>
      <c r="I20" s="96" t="e">
        <f t="shared" ca="1" si="1"/>
        <v>#NAME?</v>
      </c>
      <c r="J20" s="54" t="e">
        <f ca="1"/>
        <v>#NAME?</v>
      </c>
      <c r="K20" s="55" t="e">
        <f ca="1"/>
        <v>#NAME?</v>
      </c>
      <c r="L20" s="55" t="e">
        <f ca="1"/>
        <v>#NAME?</v>
      </c>
      <c r="M20" s="98" t="e">
        <f ca="1"/>
        <v>#NAME?</v>
      </c>
      <c r="N20" s="54" t="s">
        <v>64</v>
      </c>
      <c r="O20" s="106" t="str" cm="1">
        <f t="array" ref="O20">[3]!QUOTE(O17,"","買付強度")</f>
        <v>49.03%</v>
      </c>
      <c r="P20" s="104"/>
      <c r="Q20" s="105"/>
    </row>
    <row r="21" spans="1:17">
      <c r="A21" s="44">
        <v>19</v>
      </c>
      <c r="B21" s="93" cm="1">
        <f t="array" ref="B21">[3]!BOARD(B2,"","出来高7")</f>
        <v>8330198</v>
      </c>
      <c r="C21" s="91" t="e">
        <f t="shared" ca="1" si="0"/>
        <v>#NAME?</v>
      </c>
      <c r="D21" s="91" t="e" cm="1">
        <f t="array" aca="1" ref="D21" ca="1">_xll.Get価格別売注文株数OnBoard(F21,$J$3:$M$11)</f>
        <v>#NAME?</v>
      </c>
      <c r="E21" s="94" cm="1">
        <f t="array" ref="E21">[3]!BOARD(B2,"","売気配数量7")</f>
        <v>0</v>
      </c>
      <c r="F21" s="83" cm="1">
        <f t="array" ref="F21">[3]!BOARD(B2,"","気配値7")</f>
        <v>405</v>
      </c>
      <c r="G21" s="95" cm="1">
        <f t="array" ref="G21">[3]!BOARD(B2,"","買気配数量7")</f>
        <v>4167302</v>
      </c>
      <c r="H21" s="91" t="e" cm="1">
        <f t="array" aca="1" ref="H21" ca="1">_xll.Get価格別買注文株数OnBoard(F21,$J$13:$M$21)</f>
        <v>#NAME?</v>
      </c>
      <c r="I21" s="96" t="e">
        <f t="shared" ca="1" si="1"/>
        <v>#NAME?</v>
      </c>
      <c r="J21" s="54" t="e">
        <f ca="1"/>
        <v>#NAME?</v>
      </c>
      <c r="K21" s="55" t="e">
        <f ca="1"/>
        <v>#NAME?</v>
      </c>
      <c r="L21" s="55" t="e">
        <f ca="1"/>
        <v>#NAME?</v>
      </c>
      <c r="M21" s="98" t="e">
        <f ca="1"/>
        <v>#NAME?</v>
      </c>
      <c r="N21" s="54" t="s">
        <v>65</v>
      </c>
      <c r="O21" s="56" t="str" cm="1">
        <f t="array" ref="O21">[3]!QUOTE(O17,"","VWAP")</f>
        <v>406.9487</v>
      </c>
      <c r="P21" s="104"/>
      <c r="Q21" s="105"/>
    </row>
    <row r="22" spans="1:17">
      <c r="A22" s="44">
        <v>20</v>
      </c>
      <c r="B22" s="93" cm="1">
        <f t="array" ref="B22">[3]!BOARD(B2,"","出来高8")</f>
        <v>8763723</v>
      </c>
      <c r="C22" s="91" t="e">
        <f t="shared" ca="1" si="0"/>
        <v>#NAME?</v>
      </c>
      <c r="D22" s="91" t="e" cm="1">
        <f t="array" aca="1" ref="D22" ca="1">_xll.Get価格別売注文株数OnBoard(F22,$J$3:$M$11)</f>
        <v>#NAME?</v>
      </c>
      <c r="E22" s="94" cm="1">
        <f t="array" ref="E22">[3]!BOARD(B2,"","売気配数量8")</f>
        <v>0</v>
      </c>
      <c r="F22" s="83" cm="1">
        <f t="array" ref="F22">[3]!BOARD(B2,"","気配値8")</f>
        <v>404</v>
      </c>
      <c r="G22" s="95" cm="1">
        <f t="array" ref="G22">[3]!BOARD(B2,"","買気配数量8")</f>
        <v>4360513</v>
      </c>
      <c r="H22" s="91" t="e" cm="1">
        <f t="array" aca="1" ref="H22" ca="1">_xll.Get価格別買注文株数OnBoard(F22,$J$13:$M$21)</f>
        <v>#NAME?</v>
      </c>
      <c r="I22" s="96" t="e">
        <f t="shared" ca="1" si="1"/>
        <v>#NAME?</v>
      </c>
      <c r="J22" s="245" t="s">
        <v>66</v>
      </c>
      <c r="K22" s="246"/>
      <c r="L22" s="246" t="s">
        <v>67</v>
      </c>
      <c r="M22" s="250"/>
      <c r="N22" s="107" t="s">
        <v>68</v>
      </c>
      <c r="O22" s="53" cm="1">
        <f t="array" ref="O22">[3]!QUOTE(O17,"","前日終値")</f>
        <v>401</v>
      </c>
      <c r="P22" s="104"/>
      <c r="Q22" s="105"/>
    </row>
    <row r="23" spans="1:17">
      <c r="A23" s="44">
        <v>21</v>
      </c>
      <c r="B23" s="93" cm="1">
        <f t="array" ref="B23">[3]!BOARD(B2,"","出来高9")</f>
        <v>2267386</v>
      </c>
      <c r="C23" s="91"/>
      <c r="D23" s="91" t="e" cm="1">
        <f t="array" aca="1" ref="D23" ca="1">_xll.Get価格別売注文株数OnBoard(F23,$J$3:$M$11)</f>
        <v>#NAME?</v>
      </c>
      <c r="E23" s="94" cm="1">
        <f t="array" ref="E23">[3]!BOARD(B2,"","売気配数量9")</f>
        <v>0</v>
      </c>
      <c r="F23" s="83" cm="1">
        <f t="array" ref="F23">[3]!BOARD(B2,"","気配値9")</f>
        <v>403</v>
      </c>
      <c r="G23" s="95" cm="1">
        <f t="array" ref="G23">[3]!BOARD(B2,"","買気配数量9")</f>
        <v>4236841</v>
      </c>
      <c r="H23" s="91" t="e" cm="1">
        <f t="array" aca="1" ref="H23" ca="1">_xll.Get価格別買注文株数OnBoard(F23,$J$13:$M$21)</f>
        <v>#NAME?</v>
      </c>
      <c r="I23" s="96" t="e">
        <f t="shared" ca="1" si="1"/>
        <v>#NAME?</v>
      </c>
      <c r="J23" s="51" t="e">
        <f t="array" aca="1" ref="J23:K32" ca="1">_xll.Get約定済個別銘柄_現物売(Cell_コード番号,Cell_Ord約定済_訂正完了Flg,Table_MyORDQUERY_約定済)</f>
        <v>#NAME?</v>
      </c>
      <c r="K23" s="52" t="e">
        <f ca="1"/>
        <v>#NAME?</v>
      </c>
      <c r="L23" s="52" t="e">
        <f t="array" aca="1" ref="L23:M32" ca="1">_xll.Get約定済個別銘柄_現物買(Cell_コード番号,Cell_Ord約定済_訂正完了Flg,Table_MyORDQUERY_約定済)</f>
        <v>#NAME?</v>
      </c>
      <c r="M23" s="109" t="e">
        <f ca="1"/>
        <v>#NAME?</v>
      </c>
      <c r="N23" s="107" t="s">
        <v>69</v>
      </c>
      <c r="O23" s="112">
        <f>O19/O22-1</f>
        <v>1.4962593516209433E-2</v>
      </c>
      <c r="P23" s="104"/>
      <c r="Q23" s="105"/>
    </row>
    <row r="24" spans="1:17">
      <c r="A24" s="44">
        <v>22</v>
      </c>
      <c r="B24" s="93" cm="1">
        <f t="array" ref="B24">[3]!BOARD(B2,"","出来高10")</f>
        <v>125997</v>
      </c>
      <c r="C24" s="91"/>
      <c r="D24" s="91"/>
      <c r="E24" s="94" cm="1">
        <f t="array" ref="E24">[3]!BOARD(B2,"","売気配数量10")</f>
        <v>0</v>
      </c>
      <c r="F24" s="83" cm="1">
        <f t="array" ref="F24">[3]!BOARD(B2,"","気配値10")</f>
        <v>402</v>
      </c>
      <c r="G24" s="95" cm="1">
        <f t="array" ref="G24">[3]!BOARD(B2,"","買気配数量10")</f>
        <v>3865802</v>
      </c>
      <c r="H24" s="91" t="e" cm="1">
        <f t="array" aca="1" ref="H24" ca="1">_xll.Get価格別買注文株数OnBoard(F24,$J$13:$M$21)</f>
        <v>#NAME?</v>
      </c>
      <c r="I24" s="96" t="e">
        <f t="shared" ca="1" si="1"/>
        <v>#NAME?</v>
      </c>
      <c r="J24" s="54" t="e">
        <f ca="1"/>
        <v>#NAME?</v>
      </c>
      <c r="K24" s="55" t="e">
        <f ca="1"/>
        <v>#NAME?</v>
      </c>
      <c r="L24" s="55" t="e">
        <f ca="1"/>
        <v>#NAME?</v>
      </c>
      <c r="M24" s="110" t="e">
        <f ca="1"/>
        <v>#NAME?</v>
      </c>
      <c r="N24" s="107" t="s">
        <v>70</v>
      </c>
      <c r="O24" s="53" cm="1">
        <f t="array" ref="O24">[3]!QUOTE(O17,"","始値")</f>
        <v>408</v>
      </c>
      <c r="P24" s="104"/>
      <c r="Q24" s="105"/>
    </row>
    <row r="25" spans="1:17">
      <c r="A25" s="44">
        <v>23</v>
      </c>
      <c r="B25" s="93" cm="1">
        <f t="array" ref="B25">[3]!BOARD(B2,"","出来高11")</f>
        <v>0</v>
      </c>
      <c r="C25" s="91"/>
      <c r="D25" s="91"/>
      <c r="E25" s="94" cm="1">
        <f t="array" ref="E25">[3]!BOARD(B2,"","売気配数量11")</f>
        <v>0</v>
      </c>
      <c r="F25" s="83" cm="1">
        <f t="array" ref="F25">[3]!BOARD(B2,"","気配値11")</f>
        <v>401</v>
      </c>
      <c r="G25" s="95" cm="1">
        <f t="array" ref="G25">[3]!BOARD(B2,"","買気配数量11")</f>
        <v>2487856</v>
      </c>
      <c r="H25" s="91" t="e" cm="1">
        <f t="array" aca="1" ref="H25" ca="1">_xll.Get価格別買注文株数OnBoard(F25,$J$13:$M$21)</f>
        <v>#NAME?</v>
      </c>
      <c r="I25" s="96" t="e">
        <f t="shared" ca="1" si="1"/>
        <v>#NAME?</v>
      </c>
      <c r="J25" s="54" t="e">
        <f ca="1"/>
        <v>#NAME?</v>
      </c>
      <c r="K25" s="55" t="e">
        <f ca="1"/>
        <v>#NAME?</v>
      </c>
      <c r="L25" s="55" t="e">
        <f ca="1"/>
        <v>#NAME?</v>
      </c>
      <c r="M25" s="110" t="e">
        <f ca="1"/>
        <v>#NAME?</v>
      </c>
      <c r="N25" s="107" t="s">
        <v>71</v>
      </c>
      <c r="O25" s="53" cm="1">
        <f t="array" ref="O25">[3]!QUOTE(O17,"","高値")</f>
        <v>412</v>
      </c>
      <c r="P25" s="103"/>
      <c r="Q25" s="103"/>
    </row>
    <row r="26" spans="1:17">
      <c r="A26" s="44">
        <v>24</v>
      </c>
      <c r="B26" s="93" cm="1">
        <f t="array" ref="B26">[3]!BOARD(B2,"","出来高12")</f>
        <v>0</v>
      </c>
      <c r="C26" s="91"/>
      <c r="D26" s="91"/>
      <c r="E26" s="94" cm="1">
        <f t="array" ref="E26">[3]!BOARD(B2,"","売気配数量12")</f>
        <v>0</v>
      </c>
      <c r="F26" s="83" cm="1">
        <f t="array" ref="F26">[3]!BOARD(B2,"","気配値12")</f>
        <v>400</v>
      </c>
      <c r="G26" s="95" cm="1">
        <f t="array" ref="G26">[3]!BOARD(B2,"","買気配数量12")</f>
        <v>2554214</v>
      </c>
      <c r="H26" s="91" t="e" cm="1">
        <f t="array" aca="1" ref="H26" ca="1">_xll.Get価格別買注文株数OnBoard(F26,$J$13:$M$21)</f>
        <v>#NAME?</v>
      </c>
      <c r="I26" s="96" t="e">
        <f t="shared" ca="1" si="1"/>
        <v>#NAME?</v>
      </c>
      <c r="J26" s="54" t="e">
        <f ca="1"/>
        <v>#NAME?</v>
      </c>
      <c r="K26" s="55" t="e">
        <f ca="1"/>
        <v>#NAME?</v>
      </c>
      <c r="L26" s="55" t="e">
        <f ca="1"/>
        <v>#NAME?</v>
      </c>
      <c r="M26" s="110" t="e">
        <f ca="1"/>
        <v>#NAME?</v>
      </c>
      <c r="N26" s="107" t="s">
        <v>72</v>
      </c>
      <c r="O26" s="53" cm="1">
        <f t="array" ref="O26">[3]!QUOTE(O17,"","安値")</f>
        <v>402</v>
      </c>
      <c r="P26" s="103"/>
      <c r="Q26" s="103"/>
    </row>
    <row r="27" spans="1:17">
      <c r="A27" s="44">
        <v>25</v>
      </c>
      <c r="B27" s="93" cm="1">
        <f t="array" ref="B27">[3]!BOARD(B2,"","出来高13")</f>
        <v>0</v>
      </c>
      <c r="C27" s="91"/>
      <c r="D27" s="91"/>
      <c r="E27" s="94" cm="1">
        <f t="array" ref="E27">[3]!BOARD(B2,"","売気配数量13")</f>
        <v>0</v>
      </c>
      <c r="F27" s="83" cm="1">
        <f t="array" ref="F27">[3]!BOARD(B2,"","気配値13")</f>
        <v>399</v>
      </c>
      <c r="G27" s="95" cm="1">
        <f t="array" ref="G27">[3]!BOARD(B2,"","買気配数量13")</f>
        <v>1452921</v>
      </c>
      <c r="H27" s="91" t="e" cm="1">
        <f t="array" aca="1" ref="H27" ca="1">_xll.Get価格別買注文株数OnBoard(F27,$J$13:$M$21)</f>
        <v>#NAME?</v>
      </c>
      <c r="I27" s="96" t="e">
        <f t="shared" ca="1" si="1"/>
        <v>#NAME?</v>
      </c>
      <c r="J27" s="54" t="e">
        <f ca="1"/>
        <v>#NAME?</v>
      </c>
      <c r="K27" s="55" t="e">
        <f ca="1"/>
        <v>#NAME?</v>
      </c>
      <c r="L27" s="55" t="e">
        <f ca="1"/>
        <v>#NAME?</v>
      </c>
      <c r="M27" s="110" t="e">
        <f ca="1"/>
        <v>#NAME?</v>
      </c>
      <c r="N27" s="107" t="s">
        <v>73</v>
      </c>
      <c r="O27" s="53" cm="1">
        <f t="array" ref="O27">[3]!QUOTE(B2,"","出来高")</f>
        <v>66266930</v>
      </c>
      <c r="P27" s="103"/>
      <c r="Q27" s="103"/>
    </row>
    <row r="28" spans="1:17">
      <c r="A28" s="44">
        <v>26</v>
      </c>
      <c r="B28" s="93" cm="1">
        <f t="array" ref="B28">[3]!BOARD(B2,"","出来高14")</f>
        <v>0</v>
      </c>
      <c r="C28" s="91"/>
      <c r="D28" s="91"/>
      <c r="E28" s="94" cm="1">
        <f t="array" ref="E28">[3]!BOARD(B2,"","売気配数量14")</f>
        <v>0</v>
      </c>
      <c r="F28" s="83" cm="1">
        <f t="array" ref="F28">[3]!BOARD(B2,"","気配値14")</f>
        <v>398</v>
      </c>
      <c r="G28" s="95" cm="1">
        <f t="array" ref="G28">[3]!BOARD(B2,"","買気配数量14")</f>
        <v>1633001</v>
      </c>
      <c r="H28" s="91" t="e" cm="1">
        <f t="array" aca="1" ref="H28" ca="1">_xll.Get価格別買注文株数OnBoard(F28,$J$13:$M$21)</f>
        <v>#NAME?</v>
      </c>
      <c r="I28" s="96" t="e">
        <f t="shared" ca="1" si="1"/>
        <v>#NAME?</v>
      </c>
      <c r="J28" s="54" t="e">
        <f ca="1"/>
        <v>#NAME?</v>
      </c>
      <c r="K28" s="55" t="e">
        <f ca="1"/>
        <v>#NAME?</v>
      </c>
      <c r="L28" s="55" t="e">
        <f ca="1"/>
        <v>#NAME?</v>
      </c>
      <c r="M28" s="110" t="e">
        <f ca="1"/>
        <v>#NAME?</v>
      </c>
      <c r="N28" s="107" t="s">
        <v>74</v>
      </c>
      <c r="O28" s="96" cm="1">
        <f t="array" ref="O28">[3]!QUOTE(O17,"","買気配値")</f>
        <v>406</v>
      </c>
      <c r="P28" s="103"/>
      <c r="Q28" s="103"/>
    </row>
    <row r="29" spans="1:17">
      <c r="A29" s="44">
        <v>27</v>
      </c>
      <c r="B29" s="93" cm="1">
        <f t="array" ref="B29">[3]!BOARD(B2,"","出来高15")</f>
        <v>0</v>
      </c>
      <c r="C29" s="91"/>
      <c r="D29" s="91"/>
      <c r="E29" s="94" cm="1">
        <f t="array" ref="E29">[3]!BOARD(B2,"","売気配数量15")</f>
        <v>0</v>
      </c>
      <c r="F29" s="83" cm="1">
        <f t="array" ref="F29">[3]!BOARD(B2,"","気配値15")</f>
        <v>397</v>
      </c>
      <c r="G29" s="95" cm="1">
        <f t="array" ref="G29">[3]!BOARD(B2,"","買気配数量15")</f>
        <v>1382098</v>
      </c>
      <c r="H29" s="91" t="e" cm="1">
        <f t="array" aca="1" ref="H29" ca="1">_xll.Get価格別買注文株数OnBoard(F29,$J$13:$M$21)</f>
        <v>#NAME?</v>
      </c>
      <c r="I29" s="96" t="e">
        <f t="shared" ca="1" si="1"/>
        <v>#NAME?</v>
      </c>
      <c r="J29" s="54" t="e">
        <f ca="1"/>
        <v>#NAME?</v>
      </c>
      <c r="K29" s="55" t="e">
        <f ca="1"/>
        <v>#NAME?</v>
      </c>
      <c r="L29" s="55" t="e">
        <f ca="1"/>
        <v>#NAME?</v>
      </c>
      <c r="M29" s="110" t="e">
        <f ca="1"/>
        <v>#NAME?</v>
      </c>
      <c r="N29" s="107" t="s">
        <v>75</v>
      </c>
      <c r="O29" s="96" t="str" cm="1">
        <f t="array" ref="O29">[3]!QUOTE(O17,"","買気配種別")</f>
        <v/>
      </c>
      <c r="P29" s="103"/>
      <c r="Q29" s="103"/>
    </row>
    <row r="30" spans="1:17" s="118" customFormat="1" ht="18.75" thickBot="1">
      <c r="A30" s="44">
        <v>28</v>
      </c>
      <c r="B30" s="113"/>
      <c r="C30" s="254">
        <f>IFERROR((F5-F30)/F5,"")</f>
        <v>1.2285012285012284E-2</v>
      </c>
      <c r="D30" s="254"/>
      <c r="E30" s="254"/>
      <c r="F30" s="114" cm="1">
        <f t="array" ref="F30">[3]!QUOTE(B2,"","安値")</f>
        <v>402</v>
      </c>
      <c r="G30" s="115" t="s">
        <v>76</v>
      </c>
      <c r="H30" s="116" t="e" cm="1">
        <f t="array" aca="1" ref="H30" ca="1">_xll.GetUnder買注文株数OnBoard(F29,J13:M21)</f>
        <v>#NAME?</v>
      </c>
      <c r="I30" s="117" t="e">
        <f ca="1">IF(H30="","","消")</f>
        <v>#NAME?</v>
      </c>
      <c r="J30" s="54" t="e">
        <f ca="1"/>
        <v>#NAME?</v>
      </c>
      <c r="K30" s="55" t="e">
        <f ca="1"/>
        <v>#NAME?</v>
      </c>
      <c r="L30" s="55" t="e">
        <f ca="1"/>
        <v>#NAME?</v>
      </c>
      <c r="M30" s="110" t="e">
        <f ca="1"/>
        <v>#NAME?</v>
      </c>
      <c r="N30" s="107" t="s">
        <v>77</v>
      </c>
      <c r="O30" s="96" cm="1">
        <f t="array" ref="O30">[3]!QUOTE(O17,"","買気配数量")</f>
        <v>3687256</v>
      </c>
    </row>
    <row r="31" spans="1:17" s="118" customFormat="1" ht="18.75" thickBot="1">
      <c r="A31" s="44">
        <v>29</v>
      </c>
      <c r="B31" s="119" t="s">
        <v>78</v>
      </c>
      <c r="C31" s="120">
        <v>3</v>
      </c>
      <c r="D31" s="121" t="s">
        <v>79</v>
      </c>
      <c r="E31" s="236" t="s">
        <v>80</v>
      </c>
      <c r="F31" s="236"/>
      <c r="G31" s="236"/>
      <c r="H31" s="122" t="s">
        <v>81</v>
      </c>
      <c r="I31" s="123">
        <v>3</v>
      </c>
      <c r="J31" s="54" t="e">
        <f ca="1"/>
        <v>#NAME?</v>
      </c>
      <c r="K31" s="55" t="e">
        <f ca="1"/>
        <v>#NAME?</v>
      </c>
      <c r="L31" s="55" t="e">
        <f ca="1"/>
        <v>#NAME?</v>
      </c>
      <c r="M31" s="110" t="e">
        <f ca="1"/>
        <v>#NAME?</v>
      </c>
      <c r="N31" s="107" t="s">
        <v>82</v>
      </c>
      <c r="O31" s="96" cm="1">
        <f t="array" ref="O31">[3]!QUOTE(O17,"","売気配値")</f>
        <v>407</v>
      </c>
    </row>
    <row r="32" spans="1:17" s="118" customFormat="1" ht="18.75" thickBot="1">
      <c r="A32" s="44">
        <v>30</v>
      </c>
      <c r="B32" s="124" t="e" cm="1">
        <f t="array" aca="1" ref="B32" ca="1">_xll.Get単元株数(Cell_コード番号)</f>
        <v>#NAME?</v>
      </c>
      <c r="C32" s="237">
        <v>1</v>
      </c>
      <c r="D32" s="238"/>
      <c r="E32" s="239" t="s">
        <v>83</v>
      </c>
      <c r="F32" s="239"/>
      <c r="G32" s="239"/>
      <c r="H32" s="237">
        <v>1</v>
      </c>
      <c r="I32" s="240"/>
      <c r="J32" s="101" t="e">
        <f ca="1"/>
        <v>#NAME?</v>
      </c>
      <c r="K32" s="108" t="e">
        <f ca="1"/>
        <v>#NAME?</v>
      </c>
      <c r="L32" s="108" t="e">
        <f ca="1"/>
        <v>#NAME?</v>
      </c>
      <c r="M32" s="111" t="e">
        <f ca="1"/>
        <v>#NAME?</v>
      </c>
      <c r="N32" s="85" t="s">
        <v>84</v>
      </c>
      <c r="O32" s="96" t="str" cm="1">
        <f t="array" ref="O32">[3]!QUOTE(O17,"","売気配種別")</f>
        <v/>
      </c>
    </row>
    <row r="33" spans="1:17" s="118" customFormat="1">
      <c r="A33" s="44">
        <v>31</v>
      </c>
      <c r="H33" s="125"/>
      <c r="I33" s="125"/>
      <c r="J33" s="125"/>
      <c r="K33" s="125"/>
      <c r="L33" s="125"/>
      <c r="M33" s="125"/>
      <c r="N33" s="85" t="s">
        <v>85</v>
      </c>
      <c r="O33" s="96" cm="1">
        <f t="array" ref="O33">[3]!QUOTE(O17,"","売気配数量")</f>
        <v>791928</v>
      </c>
    </row>
    <row r="34" spans="1:17" s="118" customFormat="1">
      <c r="A34" s="44">
        <v>32</v>
      </c>
      <c r="H34" s="45"/>
      <c r="I34" s="45"/>
      <c r="M34" s="45"/>
      <c r="N34" s="85" t="s">
        <v>86</v>
      </c>
      <c r="O34" s="96" cm="1">
        <f t="array" ref="O34">[3]!QUOTE(O17,"","値幅上限")</f>
        <v>487</v>
      </c>
    </row>
    <row r="35" spans="1:17" s="118" customFormat="1" ht="18.75" thickBot="1">
      <c r="A35" s="44"/>
      <c r="B35" s="126"/>
      <c r="C35" s="127"/>
      <c r="D35" s="127"/>
      <c r="E35" s="128"/>
      <c r="F35" s="129"/>
      <c r="G35" s="130"/>
      <c r="N35" s="85" t="s">
        <v>87</v>
      </c>
      <c r="O35" s="96" cm="1">
        <f t="array" ref="O35">[3]!QUOTE(O17,"","値幅下限")</f>
        <v>327</v>
      </c>
    </row>
    <row r="36" spans="1:17" s="118" customFormat="1">
      <c r="A36" s="44"/>
      <c r="B36" s="126"/>
      <c r="C36" s="127"/>
      <c r="D36" s="127"/>
      <c r="E36" s="128"/>
      <c r="F36" s="129"/>
      <c r="G36" s="130"/>
      <c r="N36" s="85" t="s">
        <v>88</v>
      </c>
      <c r="O36" s="56" t="str">
        <f>IFERROR(LEFT(P36,FIND(":",P36)-1),"")</f>
        <v/>
      </c>
      <c r="P36" s="241" cm="1">
        <f t="array" ref="P36">[3]!QUOTE(O17,"","PBR")</f>
        <v>0</v>
      </c>
      <c r="Q36" s="242"/>
    </row>
    <row r="37" spans="1:17" s="118" customFormat="1">
      <c r="A37" s="44"/>
      <c r="B37" s="126"/>
      <c r="C37" s="127"/>
      <c r="D37" s="127"/>
      <c r="E37" s="128"/>
      <c r="F37" s="129"/>
      <c r="G37" s="130"/>
      <c r="N37" s="85" t="s">
        <v>89</v>
      </c>
      <c r="O37" s="56" t="str">
        <f>IFERROR(LEFT(P37,FIND(":",P37)-1),"")</f>
        <v/>
      </c>
      <c r="P37" s="243" cm="1">
        <f t="array" ref="P37">[3]!QUOTE(O17,"","PER")</f>
        <v>0</v>
      </c>
      <c r="Q37" s="244"/>
    </row>
    <row r="38" spans="1:17" s="118" customFormat="1" ht="18.75" thickBot="1">
      <c r="A38" s="44"/>
      <c r="B38" s="126"/>
      <c r="C38" s="127"/>
      <c r="D38" s="127"/>
      <c r="E38" s="128"/>
      <c r="F38" s="129"/>
      <c r="G38" s="130"/>
      <c r="N38" s="85" t="s">
        <v>90</v>
      </c>
      <c r="O38" s="56" t="str">
        <f>IFERROR(LEFT(P38,FIND(":",P38)-1),"")</f>
        <v/>
      </c>
      <c r="P38" s="231" cm="1">
        <f t="array" ref="P38">[3]!QUOTE(O17,"","EPS")</f>
        <v>0</v>
      </c>
      <c r="Q38" s="232"/>
    </row>
    <row r="39" spans="1:17" s="118" customFormat="1" ht="18.75" thickBot="1">
      <c r="A39" s="44"/>
      <c r="B39" s="126"/>
      <c r="C39" s="127"/>
      <c r="D39" s="127"/>
      <c r="E39" s="128"/>
      <c r="F39" s="129"/>
      <c r="G39" s="130"/>
      <c r="N39" s="101" t="s">
        <v>91</v>
      </c>
      <c r="O39" s="131" t="str" cm="1">
        <f t="array" ref="O39">[3]!QUOTE(O17,"","HV")</f>
        <v>-</v>
      </c>
    </row>
    <row r="40" spans="1:17" s="118" customFormat="1">
      <c r="A40" s="44"/>
      <c r="B40" s="132" t="s">
        <v>92</v>
      </c>
      <c r="C40" s="233" t="s">
        <v>93</v>
      </c>
      <c r="D40" s="233"/>
      <c r="E40" s="133" t="s">
        <v>94</v>
      </c>
      <c r="F40" s="134" t="s">
        <v>95</v>
      </c>
      <c r="G40" s="135" t="s">
        <v>96</v>
      </c>
    </row>
    <row r="41" spans="1:17" s="118" customFormat="1" ht="18.75" thickBot="1">
      <c r="A41" s="44"/>
      <c r="B41" s="136">
        <f>Q16</f>
        <v>0</v>
      </c>
      <c r="C41" s="234">
        <f>Q8</f>
        <v>0</v>
      </c>
      <c r="D41" s="234"/>
      <c r="E41" s="137" t="e">
        <f ca="1">O8</f>
        <v>#NAME?</v>
      </c>
      <c r="F41" s="137" t="e">
        <f ca="1">O10</f>
        <v>#NAME?</v>
      </c>
      <c r="G41" s="138" t="e">
        <f ca="1">O9</f>
        <v>#NAME?</v>
      </c>
    </row>
    <row r="42" spans="1:17" s="118" customFormat="1">
      <c r="N42" s="139"/>
      <c r="O42" s="139"/>
    </row>
    <row r="43" spans="1:17" s="118" customFormat="1">
      <c r="M43" s="140"/>
    </row>
    <row r="44" spans="1:17" s="118" customFormat="1">
      <c r="H44" s="235"/>
      <c r="I44" s="235"/>
      <c r="L44" s="45"/>
      <c r="M44" s="141"/>
    </row>
    <row r="45" spans="1:17" s="118" customFormat="1">
      <c r="M45" s="141"/>
    </row>
    <row r="46" spans="1:17" s="118" customFormat="1">
      <c r="K46" s="141"/>
      <c r="L46" s="45"/>
      <c r="M46" s="142"/>
      <c r="N46" s="44"/>
      <c r="O46" s="44"/>
    </row>
    <row r="47" spans="1:17" s="118" customFormat="1">
      <c r="L47" s="45"/>
      <c r="M47" s="142"/>
      <c r="N47" s="44"/>
      <c r="O47" s="44"/>
    </row>
    <row r="48" spans="1:17" s="118" customFormat="1">
      <c r="N48" s="44"/>
      <c r="O48" s="44"/>
    </row>
    <row r="49" spans="14:15" s="143" customFormat="1">
      <c r="N49" s="44"/>
      <c r="O49" s="44"/>
    </row>
    <row r="50" spans="14:15" s="143" customFormat="1">
      <c r="N50" s="44"/>
      <c r="O50" s="44"/>
    </row>
  </sheetData>
  <dataConsolidate/>
  <mergeCells count="29">
    <mergeCell ref="C2:F2"/>
    <mergeCell ref="H2:I2"/>
    <mergeCell ref="J2:M2"/>
    <mergeCell ref="N2:O2"/>
    <mergeCell ref="P2:Q2"/>
    <mergeCell ref="C30:E30"/>
    <mergeCell ref="C4:D4"/>
    <mergeCell ref="H4:I4"/>
    <mergeCell ref="C5:D5"/>
    <mergeCell ref="H5:I5"/>
    <mergeCell ref="C6:D6"/>
    <mergeCell ref="H6:I6"/>
    <mergeCell ref="G9:I9"/>
    <mergeCell ref="J12:M12"/>
    <mergeCell ref="N16:O16"/>
    <mergeCell ref="J22:K22"/>
    <mergeCell ref="L22:M22"/>
    <mergeCell ref="C3:D3"/>
    <mergeCell ref="H3:I3"/>
    <mergeCell ref="P38:Q38"/>
    <mergeCell ref="C40:D40"/>
    <mergeCell ref="C41:D41"/>
    <mergeCell ref="H44:I44"/>
    <mergeCell ref="E31:G31"/>
    <mergeCell ref="C32:D32"/>
    <mergeCell ref="E32:G32"/>
    <mergeCell ref="H32:I32"/>
    <mergeCell ref="P36:Q36"/>
    <mergeCell ref="P37:Q37"/>
  </mergeCells>
  <phoneticPr fontId="17"/>
  <conditionalFormatting sqref="C30">
    <cfRule type="dataBar" priority="15">
      <dataBar>
        <cfvo type="num" val="0"/>
        <cfvo type="num" val="0.1"/>
        <color rgb="FFFF0000"/>
      </dataBar>
      <extLst>
        <ext xmlns:x14="http://schemas.microsoft.com/office/spreadsheetml/2009/9/main" uri="{B025F937-C7B1-47D3-B67F-A62EFF666E3E}">
          <x14:id>{547CDFD4-3F01-4492-A105-1D382E2DB2D1}</x14:id>
        </ext>
      </extLst>
    </cfRule>
  </conditionalFormatting>
  <conditionalFormatting sqref="G9">
    <cfRule type="dataBar" priority="14">
      <dataBar>
        <cfvo type="num" val="-0.1"/>
        <cfvo type="num" val="0"/>
        <color rgb="FF0070C0"/>
      </dataBar>
      <extLst>
        <ext xmlns:x14="http://schemas.microsoft.com/office/spreadsheetml/2009/9/main" uri="{B025F937-C7B1-47D3-B67F-A62EFF666E3E}">
          <x14:id>{42EFD12E-EDA7-434E-83F1-597894C365D8}</x14:id>
        </ext>
      </extLst>
    </cfRule>
  </conditionalFormatting>
  <conditionalFormatting sqref="G8">
    <cfRule type="cellIs" dxfId="15" priority="13" operator="equal">
      <formula>0</formula>
    </cfRule>
  </conditionalFormatting>
  <conditionalFormatting sqref="E8">
    <cfRule type="cellIs" dxfId="14" priority="12" operator="equal">
      <formula>0</formula>
    </cfRule>
  </conditionalFormatting>
  <conditionalFormatting sqref="B10:B29">
    <cfRule type="dataBar" priority="16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{4DEFB422-B2A6-4150-A51A-270EBF1EE0A7}</x14:id>
        </ext>
      </extLst>
    </cfRule>
  </conditionalFormatting>
  <conditionalFormatting sqref="F9:F30">
    <cfRule type="cellIs" dxfId="13" priority="17" operator="equal">
      <formula>$F$5</formula>
    </cfRule>
    <cfRule type="cellIs" dxfId="12" priority="18" operator="equal">
      <formula>$F$3</formula>
    </cfRule>
    <cfRule type="cellIs" dxfId="11" priority="19" operator="lessThan">
      <formula>$F$3</formula>
    </cfRule>
    <cfRule type="cellIs" dxfId="10" priority="20" operator="greaterThan">
      <formula>$F$3</formula>
    </cfRule>
  </conditionalFormatting>
  <conditionalFormatting sqref="H4:I5">
    <cfRule type="dataBar" priority="11">
      <dataBar>
        <cfvo type="num" val="0"/>
        <cfvo type="num" val="7.0000000000000007E-2"/>
        <color rgb="FFFF0000"/>
      </dataBar>
      <extLst>
        <ext xmlns:x14="http://schemas.microsoft.com/office/spreadsheetml/2009/9/main" uri="{B025F937-C7B1-47D3-B67F-A62EFF666E3E}">
          <x14:id>{A01C5362-AE70-471F-AC1A-A57815FFF508}</x14:id>
        </ext>
      </extLst>
    </cfRule>
  </conditionalFormatting>
  <conditionalFormatting sqref="Q8:Q14">
    <cfRule type="cellIs" dxfId="9" priority="10" operator="equal">
      <formula>TRUE</formula>
    </cfRule>
  </conditionalFormatting>
  <conditionalFormatting sqref="H35:H39">
    <cfRule type="cellIs" dxfId="8" priority="9" operator="equal">
      <formula>TRUE</formula>
    </cfRule>
  </conditionalFormatting>
  <conditionalFormatting sqref="H36:H39">
    <cfRule type="cellIs" dxfId="7" priority="8" operator="equal">
      <formula>TRUE</formula>
    </cfRule>
  </conditionalFormatting>
  <conditionalFormatting sqref="C41">
    <cfRule type="cellIs" dxfId="6" priority="7" operator="equal">
      <formula>TRUE</formula>
    </cfRule>
  </conditionalFormatting>
  <conditionalFormatting sqref="H44">
    <cfRule type="cellIs" dxfId="5" priority="6" operator="equal">
      <formula>TRUE</formula>
    </cfRule>
  </conditionalFormatting>
  <conditionalFormatting sqref="K45 K35:K39">
    <cfRule type="cellIs" dxfId="4" priority="5" operator="equal">
      <formula>"Auto"</formula>
    </cfRule>
  </conditionalFormatting>
  <conditionalFormatting sqref="J44">
    <cfRule type="cellIs" dxfId="3" priority="4" operator="notEqual">
      <formula>0</formula>
    </cfRule>
  </conditionalFormatting>
  <conditionalFormatting sqref="L35">
    <cfRule type="cellIs" dxfId="2" priority="3" operator="equal">
      <formula>TRUE</formula>
    </cfRule>
  </conditionalFormatting>
  <conditionalFormatting sqref="L36:L39">
    <cfRule type="cellIs" dxfId="1" priority="2" operator="equal">
      <formula>TRUE</formula>
    </cfRule>
  </conditionalFormatting>
  <conditionalFormatting sqref="K44">
    <cfRule type="cellIs" dxfId="0" priority="1" operator="equal">
      <formula>"Auto"</formula>
    </cfRule>
  </conditionalFormatting>
  <dataValidations disablePrompts="1" count="5">
    <dataValidation type="list" allowBlank="1" showInputMessage="1" showErrorMessage="1" sqref="K35:K39 K44" xr:uid="{287EB859-9A06-4CA5-BBDF-400125CB82CA}">
      <formula1>"Manual,Auto"</formula1>
    </dataValidation>
    <dataValidation type="list" allowBlank="1" showInputMessage="1" showErrorMessage="1" sqref="C32:D32 H32:I32" xr:uid="{3567F8DF-D5C0-4009-8B81-B9817BDFBEE8}">
      <formula1>IF($B$32=1,List_単元_1,IF($C$32=10,List_単元_10,List_単元_100))</formula1>
    </dataValidation>
    <dataValidation type="list" allowBlank="1" showInputMessage="1" showErrorMessage="1" sqref="I31" xr:uid="{468476CB-3E48-465A-8C70-7B45C3915CDE}">
      <formula1>"2,3,4,5,6,7"</formula1>
    </dataValidation>
    <dataValidation type="list" allowBlank="1" showInputMessage="1" showErrorMessage="1" sqref="M45" xr:uid="{6D878B2B-94C4-4FC1-831A-34B21DB3A7AE}">
      <formula1>"夫,妻,長男,長女"</formula1>
    </dataValidation>
    <dataValidation type="list" allowBlank="1" showInputMessage="1" showErrorMessage="1" sqref="C31" xr:uid="{2F3ECFFD-BF62-47FC-BE68-862D6761F781}">
      <formula1>"7,6,5,4,3,2"</formula1>
    </dataValidation>
  </dataValidations>
  <pageMargins left="0.7" right="0.7" top="0.75" bottom="0.75" header="0.3" footer="0.3"/>
  <pageSetup paperSize="9" orientation="portrait" horizontalDpi="4294967293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7CDFD4-3F01-4492-A105-1D382E2DB2D1}">
            <x14:dataBar minLength="0" maxLength="100" gradient="0">
              <x14:cfvo type="num">
                <xm:f>0</xm:f>
              </x14:cfvo>
              <x14:cfvo type="num">
                <xm:f>0.1</xm:f>
              </x14:cfvo>
              <x14:negativeFill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42EFD12E-EDA7-434E-83F1-597894C365D8}">
            <x14:dataBar minLength="0" maxLength="100" gradient="0" direction="leftToRight">
              <x14:cfvo type="num">
                <xm:f>-0.1</xm:f>
              </x14:cfvo>
              <x14:cfvo type="num">
                <xm:f>0</xm:f>
              </x14:cfvo>
              <x14:negativeFillColor rgb="FF0070C0"/>
              <x14:axisColor rgb="FF000000"/>
            </x14:dataBar>
          </x14:cfRule>
          <xm:sqref>G9</xm:sqref>
        </x14:conditionalFormatting>
        <x14:conditionalFormatting xmlns:xm="http://schemas.microsoft.com/office/excel/2006/main">
          <x14:cfRule type="dataBar" id="{4DEFB422-B2A6-4150-A51A-270EBF1EE0A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B10:B29</xm:sqref>
        </x14:conditionalFormatting>
        <x14:conditionalFormatting xmlns:xm="http://schemas.microsoft.com/office/excel/2006/main">
          <x14:cfRule type="dataBar" id="{A01C5362-AE70-471F-AC1A-A57815FFF508}">
            <x14:dataBar minLength="0" maxLength="100" gradient="0" axisPosition="middle">
              <x14:cfvo type="num">
                <xm:f>0</xm:f>
              </x14:cfvo>
              <x14:cfvo type="num">
                <xm:f>7.0000000000000007E-2</xm:f>
              </x14:cfvo>
              <x14:negativeFillColor rgb="FF0070C0"/>
              <x14:axisColor rgb="FF000000"/>
            </x14:dataBar>
          </x14:cfRule>
          <xm:sqref>H4:I5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9257-3A5A-48A5-A60B-C86AB2A9E1B3}">
  <sheetPr codeName="Sheet8"/>
  <dimension ref="A1:AL132"/>
  <sheetViews>
    <sheetView zoomScale="80" zoomScaleNormal="80" workbookViewId="0">
      <selection activeCell="B2" sqref="B2"/>
    </sheetView>
  </sheetViews>
  <sheetFormatPr defaultRowHeight="18.75"/>
  <cols>
    <col min="1" max="1" width="4" style="43" customWidth="1"/>
    <col min="2" max="2" width="15.625" style="43" bestFit="1" customWidth="1"/>
    <col min="3" max="3" width="17.125" style="43" customWidth="1"/>
    <col min="4" max="6" width="11.125" style="43" bestFit="1" customWidth="1"/>
    <col min="7" max="7" width="16.625" style="43" customWidth="1"/>
    <col min="8" max="8" width="11.75" style="43" bestFit="1" customWidth="1"/>
    <col min="9" max="9" width="13.625" style="43" customWidth="1"/>
    <col min="10" max="16" width="11.125" style="43" bestFit="1" customWidth="1"/>
    <col min="17" max="17" width="12.75" style="43" bestFit="1" customWidth="1"/>
    <col min="18" max="19" width="13" style="43" bestFit="1" customWidth="1"/>
    <col min="20" max="20" width="9" style="43"/>
    <col min="21" max="21" width="12.5" style="43" customWidth="1"/>
    <col min="22" max="23" width="9" style="43"/>
    <col min="24" max="24" width="9" style="43" customWidth="1"/>
    <col min="25" max="16384" width="9" style="43"/>
  </cols>
  <sheetData>
    <row r="1" spans="1:38">
      <c r="A1" s="145"/>
      <c r="B1" s="146">
        <v>1</v>
      </c>
      <c r="C1" s="146">
        <v>2</v>
      </c>
      <c r="D1" s="146">
        <v>8</v>
      </c>
      <c r="E1" s="146">
        <v>9</v>
      </c>
      <c r="F1" s="146">
        <v>10</v>
      </c>
      <c r="G1" s="146">
        <v>11</v>
      </c>
      <c r="H1" s="146">
        <v>13</v>
      </c>
      <c r="I1" s="146">
        <v>14</v>
      </c>
      <c r="J1" s="146">
        <v>15</v>
      </c>
      <c r="K1" s="146">
        <v>16</v>
      </c>
      <c r="L1" s="146">
        <v>17</v>
      </c>
      <c r="M1" s="146">
        <v>18</v>
      </c>
      <c r="N1" s="146">
        <v>19</v>
      </c>
      <c r="O1" s="146">
        <v>20</v>
      </c>
      <c r="P1" s="146">
        <v>21</v>
      </c>
      <c r="Q1" s="146"/>
      <c r="R1" s="146">
        <v>22</v>
      </c>
      <c r="S1" s="146">
        <v>23</v>
      </c>
      <c r="T1" s="145"/>
    </row>
    <row r="2" spans="1:38" ht="57" customHeight="1" thickBot="1">
      <c r="A2" s="147"/>
      <c r="B2" s="148" t="s">
        <v>151</v>
      </c>
      <c r="C2" s="148" t="s">
        <v>152</v>
      </c>
      <c r="D2" s="148" t="s">
        <v>153</v>
      </c>
      <c r="E2" s="148" t="s">
        <v>154</v>
      </c>
      <c r="F2" s="148" t="s">
        <v>155</v>
      </c>
      <c r="G2" s="148" t="s">
        <v>156</v>
      </c>
      <c r="H2" s="148" t="s">
        <v>157</v>
      </c>
      <c r="I2" s="148" t="s">
        <v>158</v>
      </c>
      <c r="J2" s="148" t="s">
        <v>159</v>
      </c>
      <c r="K2" s="148" t="s">
        <v>160</v>
      </c>
      <c r="L2" s="148" t="s">
        <v>161</v>
      </c>
      <c r="M2" s="148" t="s">
        <v>162</v>
      </c>
      <c r="N2" s="148" t="s">
        <v>163</v>
      </c>
      <c r="O2" s="148" t="s">
        <v>164</v>
      </c>
      <c r="P2" s="148" t="s">
        <v>165</v>
      </c>
      <c r="Q2" s="148" t="s">
        <v>166</v>
      </c>
      <c r="R2" s="148" t="s">
        <v>167</v>
      </c>
      <c r="S2" s="148" t="s">
        <v>168</v>
      </c>
      <c r="T2" s="148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50"/>
    </row>
    <row r="3" spans="1:38" ht="19.5" thickBot="1">
      <c r="A3" s="146"/>
      <c r="B3" s="274" t="s">
        <v>97</v>
      </c>
      <c r="C3" s="275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50"/>
    </row>
    <row r="4" spans="1:38">
      <c r="A4" s="151"/>
      <c r="B4" s="152" t="s">
        <v>2</v>
      </c>
      <c r="C4" s="153" t="s">
        <v>98</v>
      </c>
      <c r="D4" s="153" t="s">
        <v>99</v>
      </c>
      <c r="E4" s="153" t="s">
        <v>100</v>
      </c>
      <c r="F4" s="153" t="s">
        <v>101</v>
      </c>
      <c r="G4" s="153" t="s">
        <v>102</v>
      </c>
      <c r="H4" s="153" t="s">
        <v>103</v>
      </c>
      <c r="I4" s="153" t="s">
        <v>104</v>
      </c>
      <c r="J4" s="153" t="s">
        <v>105</v>
      </c>
      <c r="K4" s="153" t="s">
        <v>106</v>
      </c>
      <c r="L4" s="153" t="s">
        <v>107</v>
      </c>
      <c r="M4" s="153" t="s">
        <v>108</v>
      </c>
      <c r="N4" s="153" t="s">
        <v>109</v>
      </c>
      <c r="O4" s="153" t="s">
        <v>110</v>
      </c>
      <c r="P4" s="153" t="s">
        <v>111</v>
      </c>
      <c r="Q4" s="153" t="s">
        <v>112</v>
      </c>
      <c r="R4" s="153" t="s">
        <v>113</v>
      </c>
      <c r="S4" s="153" t="s">
        <v>114</v>
      </c>
      <c r="T4" s="154" t="s">
        <v>115</v>
      </c>
    </row>
    <row r="5" spans="1:38">
      <c r="A5" s="145">
        <v>1</v>
      </c>
      <c r="B5" s="155"/>
      <c r="C5" s="156"/>
      <c r="D5" s="156"/>
      <c r="E5" s="156"/>
      <c r="F5" s="156"/>
      <c r="G5" s="156"/>
      <c r="H5" s="156"/>
      <c r="I5" s="157"/>
      <c r="J5" s="156"/>
      <c r="K5" s="158"/>
      <c r="L5" s="156"/>
      <c r="M5" s="156"/>
      <c r="N5" s="156"/>
      <c r="O5" s="156"/>
      <c r="P5" s="156"/>
      <c r="Q5" s="156"/>
      <c r="R5" s="156"/>
      <c r="S5" s="156"/>
      <c r="T5" s="159">
        <f t="shared" ref="T5:T54" si="0">COUNTIF(B5:S5,"***END***")</f>
        <v>0</v>
      </c>
    </row>
    <row r="6" spans="1:38">
      <c r="A6" s="145">
        <v>2</v>
      </c>
      <c r="B6" s="155"/>
      <c r="C6" s="156"/>
      <c r="D6" s="156"/>
      <c r="E6" s="156"/>
      <c r="F6" s="156"/>
      <c r="G6" s="156"/>
      <c r="H6" s="156"/>
      <c r="I6" s="157"/>
      <c r="J6" s="156"/>
      <c r="K6" s="158"/>
      <c r="L6" s="156"/>
      <c r="M6" s="156"/>
      <c r="N6" s="156"/>
      <c r="O6" s="156"/>
      <c r="P6" s="156"/>
      <c r="Q6" s="156"/>
      <c r="R6" s="156"/>
      <c r="S6" s="156"/>
      <c r="T6" s="159">
        <f t="shared" si="0"/>
        <v>0</v>
      </c>
    </row>
    <row r="7" spans="1:38">
      <c r="A7" s="145">
        <v>3</v>
      </c>
      <c r="B7" s="155"/>
      <c r="C7" s="156"/>
      <c r="D7" s="156"/>
      <c r="E7" s="156"/>
      <c r="F7" s="156"/>
      <c r="G7" s="156"/>
      <c r="H7" s="156"/>
      <c r="I7" s="157"/>
      <c r="J7" s="156"/>
      <c r="K7" s="158"/>
      <c r="L7" s="156"/>
      <c r="M7" s="156"/>
      <c r="N7" s="156"/>
      <c r="O7" s="156"/>
      <c r="P7" s="156"/>
      <c r="Q7" s="156"/>
      <c r="R7" s="156"/>
      <c r="S7" s="156"/>
      <c r="T7" s="159">
        <f t="shared" si="0"/>
        <v>0</v>
      </c>
    </row>
    <row r="8" spans="1:38">
      <c r="A8" s="145">
        <v>4</v>
      </c>
      <c r="B8" s="155"/>
      <c r="C8" s="156"/>
      <c r="D8" s="156"/>
      <c r="E8" s="156"/>
      <c r="F8" s="156"/>
      <c r="G8" s="156"/>
      <c r="H8" s="156"/>
      <c r="I8" s="157"/>
      <c r="J8" s="156"/>
      <c r="K8" s="158"/>
      <c r="L8" s="156"/>
      <c r="M8" s="156"/>
      <c r="N8" s="156"/>
      <c r="O8" s="156"/>
      <c r="P8" s="156"/>
      <c r="Q8" s="156"/>
      <c r="R8" s="156"/>
      <c r="S8" s="156"/>
      <c r="T8" s="159">
        <f t="shared" si="0"/>
        <v>0</v>
      </c>
    </row>
    <row r="9" spans="1:38">
      <c r="A9" s="145">
        <v>5</v>
      </c>
      <c r="B9" s="155"/>
      <c r="C9" s="156"/>
      <c r="D9" s="156"/>
      <c r="E9" s="156"/>
      <c r="F9" s="156"/>
      <c r="G9" s="156"/>
      <c r="H9" s="156"/>
      <c r="I9" s="157"/>
      <c r="J9" s="156"/>
      <c r="K9" s="158"/>
      <c r="L9" s="156"/>
      <c r="M9" s="156"/>
      <c r="N9" s="156"/>
      <c r="O9" s="156"/>
      <c r="P9" s="156"/>
      <c r="Q9" s="156"/>
      <c r="R9" s="156"/>
      <c r="S9" s="156"/>
      <c r="T9" s="159">
        <f t="shared" si="0"/>
        <v>0</v>
      </c>
    </row>
    <row r="10" spans="1:38">
      <c r="A10" s="145">
        <v>6</v>
      </c>
      <c r="B10" s="155"/>
      <c r="C10" s="156"/>
      <c r="D10" s="156"/>
      <c r="E10" s="156"/>
      <c r="F10" s="156"/>
      <c r="G10" s="156"/>
      <c r="H10" s="156"/>
      <c r="I10" s="157"/>
      <c r="J10" s="156"/>
      <c r="K10" s="158"/>
      <c r="L10" s="156"/>
      <c r="M10" s="156"/>
      <c r="N10" s="156"/>
      <c r="O10" s="156"/>
      <c r="P10" s="156"/>
      <c r="Q10" s="156"/>
      <c r="R10" s="156"/>
      <c r="S10" s="156"/>
      <c r="T10" s="159">
        <f t="shared" si="0"/>
        <v>0</v>
      </c>
    </row>
    <row r="11" spans="1:38">
      <c r="A11" s="145">
        <v>7</v>
      </c>
      <c r="B11" s="155"/>
      <c r="C11" s="156"/>
      <c r="D11" s="156"/>
      <c r="E11" s="156"/>
      <c r="F11" s="156"/>
      <c r="G11" s="156"/>
      <c r="H11" s="156"/>
      <c r="I11" s="157"/>
      <c r="J11" s="156"/>
      <c r="K11" s="158"/>
      <c r="L11" s="156"/>
      <c r="M11" s="156"/>
      <c r="N11" s="156"/>
      <c r="O11" s="156"/>
      <c r="P11" s="156"/>
      <c r="Q11" s="156"/>
      <c r="R11" s="156"/>
      <c r="S11" s="156"/>
      <c r="T11" s="159">
        <f t="shared" si="0"/>
        <v>0</v>
      </c>
    </row>
    <row r="12" spans="1:38">
      <c r="A12" s="145">
        <v>8</v>
      </c>
      <c r="B12" s="155"/>
      <c r="C12" s="156"/>
      <c r="D12" s="156"/>
      <c r="E12" s="156"/>
      <c r="F12" s="156"/>
      <c r="G12" s="156"/>
      <c r="H12" s="156"/>
      <c r="I12" s="157"/>
      <c r="J12" s="156"/>
      <c r="K12" s="158"/>
      <c r="L12" s="156"/>
      <c r="M12" s="156"/>
      <c r="N12" s="156"/>
      <c r="O12" s="156"/>
      <c r="P12" s="156"/>
      <c r="Q12" s="156"/>
      <c r="R12" s="156"/>
      <c r="S12" s="156"/>
      <c r="T12" s="159">
        <f t="shared" si="0"/>
        <v>0</v>
      </c>
    </row>
    <row r="13" spans="1:38">
      <c r="A13" s="145">
        <v>9</v>
      </c>
      <c r="B13" s="155"/>
      <c r="C13" s="156"/>
      <c r="D13" s="156"/>
      <c r="E13" s="156"/>
      <c r="F13" s="156"/>
      <c r="G13" s="156"/>
      <c r="H13" s="156"/>
      <c r="I13" s="157"/>
      <c r="J13" s="156"/>
      <c r="K13" s="158"/>
      <c r="L13" s="156"/>
      <c r="M13" s="156"/>
      <c r="N13" s="156"/>
      <c r="O13" s="156"/>
      <c r="P13" s="156"/>
      <c r="Q13" s="156"/>
      <c r="R13" s="156"/>
      <c r="S13" s="156"/>
      <c r="T13" s="159">
        <f t="shared" si="0"/>
        <v>0</v>
      </c>
    </row>
    <row r="14" spans="1:38">
      <c r="A14" s="145">
        <v>10</v>
      </c>
      <c r="B14" s="155" t="s">
        <v>116</v>
      </c>
      <c r="C14" s="156" t="s">
        <v>116</v>
      </c>
      <c r="D14" s="156" t="s">
        <v>116</v>
      </c>
      <c r="E14" s="156" t="s">
        <v>116</v>
      </c>
      <c r="F14" s="156" t="s">
        <v>116</v>
      </c>
      <c r="G14" s="156" t="s">
        <v>116</v>
      </c>
      <c r="H14" s="156" t="s">
        <v>116</v>
      </c>
      <c r="I14" s="157" t="s">
        <v>116</v>
      </c>
      <c r="J14" s="156" t="s">
        <v>116</v>
      </c>
      <c r="K14" s="158" t="s">
        <v>116</v>
      </c>
      <c r="L14" s="156" t="s">
        <v>116</v>
      </c>
      <c r="M14" s="156" t="s">
        <v>116</v>
      </c>
      <c r="N14" s="156" t="s">
        <v>116</v>
      </c>
      <c r="O14" s="156" t="s">
        <v>116</v>
      </c>
      <c r="P14" s="156" t="s">
        <v>116</v>
      </c>
      <c r="Q14" s="156" t="s">
        <v>116</v>
      </c>
      <c r="R14" s="156" t="s">
        <v>116</v>
      </c>
      <c r="S14" s="156" t="s">
        <v>116</v>
      </c>
      <c r="T14" s="159">
        <f t="shared" si="0"/>
        <v>18</v>
      </c>
    </row>
    <row r="15" spans="1:38">
      <c r="A15" s="145">
        <v>11</v>
      </c>
      <c r="B15" s="155"/>
      <c r="C15" s="156"/>
      <c r="D15" s="156"/>
      <c r="E15" s="156"/>
      <c r="F15" s="156"/>
      <c r="G15" s="156"/>
      <c r="H15" s="156"/>
      <c r="I15" s="157"/>
      <c r="J15" s="156"/>
      <c r="K15" s="158"/>
      <c r="L15" s="156"/>
      <c r="M15" s="156"/>
      <c r="N15" s="156"/>
      <c r="O15" s="156"/>
      <c r="P15" s="156"/>
      <c r="Q15" s="156"/>
      <c r="R15" s="156"/>
      <c r="S15" s="156"/>
      <c r="T15" s="159">
        <f t="shared" si="0"/>
        <v>0</v>
      </c>
    </row>
    <row r="16" spans="1:38">
      <c r="A16" s="145">
        <v>12</v>
      </c>
      <c r="B16" s="155"/>
      <c r="C16" s="156"/>
      <c r="D16" s="156"/>
      <c r="E16" s="156"/>
      <c r="F16" s="156"/>
      <c r="G16" s="156"/>
      <c r="H16" s="156"/>
      <c r="I16" s="157"/>
      <c r="J16" s="156"/>
      <c r="K16" s="158"/>
      <c r="L16" s="156"/>
      <c r="M16" s="156"/>
      <c r="N16" s="156"/>
      <c r="O16" s="156"/>
      <c r="P16" s="156"/>
      <c r="Q16" s="156"/>
      <c r="R16" s="156"/>
      <c r="S16" s="156"/>
      <c r="T16" s="159">
        <f t="shared" si="0"/>
        <v>0</v>
      </c>
    </row>
    <row r="17" spans="1:20">
      <c r="A17" s="145">
        <v>13</v>
      </c>
      <c r="B17" s="155"/>
      <c r="C17" s="156"/>
      <c r="D17" s="156"/>
      <c r="E17" s="156"/>
      <c r="F17" s="156"/>
      <c r="G17" s="156"/>
      <c r="H17" s="156"/>
      <c r="I17" s="157"/>
      <c r="J17" s="156"/>
      <c r="K17" s="158"/>
      <c r="L17" s="156"/>
      <c r="M17" s="156"/>
      <c r="N17" s="156"/>
      <c r="O17" s="156"/>
      <c r="P17" s="156"/>
      <c r="Q17" s="156"/>
      <c r="R17" s="156"/>
      <c r="S17" s="156"/>
      <c r="T17" s="159">
        <f t="shared" si="0"/>
        <v>0</v>
      </c>
    </row>
    <row r="18" spans="1:20">
      <c r="A18" s="145">
        <v>14</v>
      </c>
      <c r="B18" s="155"/>
      <c r="C18" s="156"/>
      <c r="D18" s="156"/>
      <c r="E18" s="156"/>
      <c r="F18" s="156"/>
      <c r="G18" s="156"/>
      <c r="H18" s="156"/>
      <c r="I18" s="157"/>
      <c r="J18" s="156"/>
      <c r="K18" s="158"/>
      <c r="L18" s="156"/>
      <c r="M18" s="156"/>
      <c r="N18" s="156"/>
      <c r="O18" s="156"/>
      <c r="P18" s="156"/>
      <c r="Q18" s="156"/>
      <c r="R18" s="156"/>
      <c r="S18" s="156"/>
      <c r="T18" s="159">
        <f t="shared" si="0"/>
        <v>0</v>
      </c>
    </row>
    <row r="19" spans="1:20">
      <c r="A19" s="145">
        <v>15</v>
      </c>
      <c r="B19" s="155"/>
      <c r="C19" s="156"/>
      <c r="D19" s="156"/>
      <c r="E19" s="156"/>
      <c r="F19" s="156"/>
      <c r="G19" s="156"/>
      <c r="H19" s="156"/>
      <c r="I19" s="157"/>
      <c r="J19" s="156"/>
      <c r="K19" s="158"/>
      <c r="L19" s="156"/>
      <c r="M19" s="156"/>
      <c r="N19" s="156"/>
      <c r="O19" s="156"/>
      <c r="P19" s="156"/>
      <c r="Q19" s="156"/>
      <c r="R19" s="156"/>
      <c r="S19" s="156"/>
      <c r="T19" s="159">
        <f t="shared" si="0"/>
        <v>0</v>
      </c>
    </row>
    <row r="20" spans="1:20">
      <c r="A20" s="145">
        <v>16</v>
      </c>
      <c r="B20" s="155"/>
      <c r="C20" s="156"/>
      <c r="D20" s="156"/>
      <c r="E20" s="156"/>
      <c r="F20" s="156"/>
      <c r="G20" s="156"/>
      <c r="H20" s="156"/>
      <c r="I20" s="157"/>
      <c r="J20" s="156"/>
      <c r="K20" s="158"/>
      <c r="L20" s="156"/>
      <c r="M20" s="156"/>
      <c r="N20" s="156"/>
      <c r="O20" s="156"/>
      <c r="P20" s="156"/>
      <c r="Q20" s="156"/>
      <c r="R20" s="156"/>
      <c r="S20" s="156"/>
      <c r="T20" s="159">
        <f t="shared" si="0"/>
        <v>0</v>
      </c>
    </row>
    <row r="21" spans="1:20">
      <c r="A21" s="145">
        <v>17</v>
      </c>
      <c r="B21" s="155"/>
      <c r="C21" s="156"/>
      <c r="D21" s="156"/>
      <c r="E21" s="156"/>
      <c r="F21" s="156"/>
      <c r="G21" s="156"/>
      <c r="H21" s="156"/>
      <c r="I21" s="157"/>
      <c r="J21" s="156"/>
      <c r="K21" s="158"/>
      <c r="L21" s="156"/>
      <c r="M21" s="156"/>
      <c r="N21" s="156"/>
      <c r="O21" s="156"/>
      <c r="P21" s="156"/>
      <c r="Q21" s="156"/>
      <c r="R21" s="156"/>
      <c r="S21" s="156"/>
      <c r="T21" s="159">
        <f t="shared" si="0"/>
        <v>0</v>
      </c>
    </row>
    <row r="22" spans="1:20">
      <c r="A22" s="145">
        <v>18</v>
      </c>
      <c r="B22" s="155"/>
      <c r="C22" s="156"/>
      <c r="D22" s="156"/>
      <c r="E22" s="156"/>
      <c r="F22" s="156"/>
      <c r="G22" s="156"/>
      <c r="H22" s="156"/>
      <c r="I22" s="157"/>
      <c r="J22" s="156"/>
      <c r="K22" s="158"/>
      <c r="L22" s="156"/>
      <c r="M22" s="156"/>
      <c r="N22" s="156"/>
      <c r="O22" s="156"/>
      <c r="P22" s="156"/>
      <c r="Q22" s="156"/>
      <c r="R22" s="156"/>
      <c r="S22" s="156"/>
      <c r="T22" s="159">
        <f t="shared" si="0"/>
        <v>0</v>
      </c>
    </row>
    <row r="23" spans="1:20">
      <c r="A23" s="145">
        <v>19</v>
      </c>
      <c r="B23" s="155"/>
      <c r="C23" s="156"/>
      <c r="D23" s="156"/>
      <c r="E23" s="156"/>
      <c r="F23" s="156"/>
      <c r="G23" s="156"/>
      <c r="H23" s="156"/>
      <c r="I23" s="157"/>
      <c r="J23" s="156"/>
      <c r="K23" s="158"/>
      <c r="L23" s="156"/>
      <c r="M23" s="156"/>
      <c r="N23" s="156"/>
      <c r="O23" s="156"/>
      <c r="P23" s="156"/>
      <c r="Q23" s="156"/>
      <c r="R23" s="156"/>
      <c r="S23" s="156"/>
      <c r="T23" s="159">
        <f t="shared" si="0"/>
        <v>0</v>
      </c>
    </row>
    <row r="24" spans="1:20">
      <c r="A24" s="145">
        <v>20</v>
      </c>
      <c r="B24" s="155"/>
      <c r="C24" s="156"/>
      <c r="D24" s="156"/>
      <c r="E24" s="156"/>
      <c r="F24" s="156"/>
      <c r="G24" s="156"/>
      <c r="H24" s="156"/>
      <c r="I24" s="157"/>
      <c r="J24" s="156"/>
      <c r="K24" s="158"/>
      <c r="L24" s="156"/>
      <c r="M24" s="156"/>
      <c r="N24" s="156"/>
      <c r="O24" s="156"/>
      <c r="P24" s="156"/>
      <c r="Q24" s="156"/>
      <c r="R24" s="156"/>
      <c r="S24" s="156"/>
      <c r="T24" s="159">
        <f t="shared" si="0"/>
        <v>0</v>
      </c>
    </row>
    <row r="25" spans="1:20">
      <c r="A25" s="145">
        <v>21</v>
      </c>
      <c r="B25" s="155"/>
      <c r="C25" s="156"/>
      <c r="D25" s="156"/>
      <c r="E25" s="156"/>
      <c r="F25" s="156"/>
      <c r="G25" s="156"/>
      <c r="H25" s="156"/>
      <c r="I25" s="157"/>
      <c r="J25" s="156"/>
      <c r="K25" s="158"/>
      <c r="L25" s="156"/>
      <c r="M25" s="156"/>
      <c r="N25" s="156"/>
      <c r="O25" s="156"/>
      <c r="P25" s="156"/>
      <c r="Q25" s="156"/>
      <c r="R25" s="156"/>
      <c r="S25" s="156"/>
      <c r="T25" s="159">
        <f t="shared" si="0"/>
        <v>0</v>
      </c>
    </row>
    <row r="26" spans="1:20">
      <c r="A26" s="145">
        <v>22</v>
      </c>
      <c r="B26" s="155"/>
      <c r="C26" s="156"/>
      <c r="D26" s="156"/>
      <c r="E26" s="156"/>
      <c r="F26" s="156"/>
      <c r="G26" s="156"/>
      <c r="H26" s="156"/>
      <c r="I26" s="157"/>
      <c r="J26" s="156"/>
      <c r="K26" s="158"/>
      <c r="L26" s="156"/>
      <c r="M26" s="156"/>
      <c r="N26" s="156"/>
      <c r="O26" s="156"/>
      <c r="P26" s="156"/>
      <c r="Q26" s="156"/>
      <c r="R26" s="156"/>
      <c r="S26" s="156"/>
      <c r="T26" s="159">
        <f t="shared" si="0"/>
        <v>0</v>
      </c>
    </row>
    <row r="27" spans="1:20">
      <c r="A27" s="145">
        <v>23</v>
      </c>
      <c r="B27" s="155"/>
      <c r="C27" s="156"/>
      <c r="D27" s="156"/>
      <c r="E27" s="156"/>
      <c r="F27" s="156"/>
      <c r="G27" s="156"/>
      <c r="H27" s="156"/>
      <c r="I27" s="157"/>
      <c r="J27" s="156"/>
      <c r="K27" s="158"/>
      <c r="L27" s="156"/>
      <c r="M27" s="156"/>
      <c r="N27" s="156"/>
      <c r="O27" s="156"/>
      <c r="P27" s="156"/>
      <c r="Q27" s="156"/>
      <c r="R27" s="156"/>
      <c r="S27" s="156"/>
      <c r="T27" s="159">
        <f t="shared" si="0"/>
        <v>0</v>
      </c>
    </row>
    <row r="28" spans="1:20">
      <c r="A28" s="145">
        <v>24</v>
      </c>
      <c r="B28" s="155"/>
      <c r="C28" s="156"/>
      <c r="D28" s="156"/>
      <c r="E28" s="156"/>
      <c r="F28" s="156"/>
      <c r="G28" s="156"/>
      <c r="H28" s="156"/>
      <c r="I28" s="157"/>
      <c r="J28" s="156"/>
      <c r="K28" s="158"/>
      <c r="L28" s="156"/>
      <c r="M28" s="156"/>
      <c r="N28" s="156"/>
      <c r="O28" s="156"/>
      <c r="P28" s="156"/>
      <c r="Q28" s="156"/>
      <c r="R28" s="156"/>
      <c r="S28" s="156"/>
      <c r="T28" s="159">
        <f t="shared" si="0"/>
        <v>0</v>
      </c>
    </row>
    <row r="29" spans="1:20">
      <c r="A29" s="145">
        <v>25</v>
      </c>
      <c r="B29" s="155"/>
      <c r="C29" s="156"/>
      <c r="D29" s="156"/>
      <c r="E29" s="156"/>
      <c r="F29" s="156"/>
      <c r="G29" s="156"/>
      <c r="H29" s="156"/>
      <c r="I29" s="157"/>
      <c r="J29" s="156"/>
      <c r="K29" s="158"/>
      <c r="L29" s="156"/>
      <c r="M29" s="156"/>
      <c r="N29" s="156"/>
      <c r="O29" s="156"/>
      <c r="P29" s="156"/>
      <c r="Q29" s="156"/>
      <c r="R29" s="156"/>
      <c r="S29" s="156"/>
      <c r="T29" s="159">
        <f t="shared" si="0"/>
        <v>0</v>
      </c>
    </row>
    <row r="30" spans="1:20">
      <c r="A30" s="145">
        <v>26</v>
      </c>
      <c r="B30" s="155"/>
      <c r="C30" s="156"/>
      <c r="D30" s="156"/>
      <c r="E30" s="156"/>
      <c r="F30" s="156"/>
      <c r="G30" s="156"/>
      <c r="H30" s="156"/>
      <c r="I30" s="157"/>
      <c r="J30" s="156"/>
      <c r="K30" s="158"/>
      <c r="L30" s="156"/>
      <c r="M30" s="156"/>
      <c r="N30" s="156"/>
      <c r="O30" s="156"/>
      <c r="P30" s="156"/>
      <c r="Q30" s="156"/>
      <c r="R30" s="156"/>
      <c r="S30" s="156"/>
      <c r="T30" s="159">
        <f t="shared" si="0"/>
        <v>0</v>
      </c>
    </row>
    <row r="31" spans="1:20">
      <c r="A31" s="145">
        <v>27</v>
      </c>
      <c r="B31" s="155"/>
      <c r="C31" s="156"/>
      <c r="D31" s="156"/>
      <c r="E31" s="156"/>
      <c r="F31" s="156"/>
      <c r="G31" s="156"/>
      <c r="H31" s="156"/>
      <c r="I31" s="157"/>
      <c r="J31" s="156"/>
      <c r="K31" s="158"/>
      <c r="L31" s="156"/>
      <c r="M31" s="156"/>
      <c r="N31" s="156"/>
      <c r="O31" s="156"/>
      <c r="P31" s="156"/>
      <c r="Q31" s="156"/>
      <c r="R31" s="156"/>
      <c r="S31" s="156"/>
      <c r="T31" s="159">
        <f t="shared" si="0"/>
        <v>0</v>
      </c>
    </row>
    <row r="32" spans="1:20">
      <c r="A32" s="145">
        <v>28</v>
      </c>
      <c r="B32" s="155"/>
      <c r="C32" s="156"/>
      <c r="D32" s="156"/>
      <c r="E32" s="156"/>
      <c r="F32" s="156"/>
      <c r="G32" s="156"/>
      <c r="H32" s="156"/>
      <c r="I32" s="157"/>
      <c r="J32" s="156"/>
      <c r="K32" s="158"/>
      <c r="L32" s="156"/>
      <c r="M32" s="156"/>
      <c r="N32" s="156"/>
      <c r="O32" s="156"/>
      <c r="P32" s="156"/>
      <c r="Q32" s="156"/>
      <c r="R32" s="156"/>
      <c r="S32" s="156"/>
      <c r="T32" s="159">
        <f t="shared" si="0"/>
        <v>0</v>
      </c>
    </row>
    <row r="33" spans="1:20">
      <c r="A33" s="145">
        <v>29</v>
      </c>
      <c r="B33" s="155"/>
      <c r="C33" s="156"/>
      <c r="D33" s="156"/>
      <c r="E33" s="156"/>
      <c r="F33" s="156"/>
      <c r="G33" s="156"/>
      <c r="H33" s="156"/>
      <c r="I33" s="157"/>
      <c r="J33" s="156"/>
      <c r="K33" s="158"/>
      <c r="L33" s="156"/>
      <c r="M33" s="156"/>
      <c r="N33" s="156"/>
      <c r="O33" s="156"/>
      <c r="P33" s="156"/>
      <c r="Q33" s="156"/>
      <c r="R33" s="156"/>
      <c r="S33" s="156"/>
      <c r="T33" s="159">
        <f t="shared" si="0"/>
        <v>0</v>
      </c>
    </row>
    <row r="34" spans="1:20">
      <c r="A34" s="145">
        <v>30</v>
      </c>
      <c r="B34" s="155"/>
      <c r="C34" s="156"/>
      <c r="D34" s="156"/>
      <c r="E34" s="156"/>
      <c r="F34" s="156"/>
      <c r="G34" s="156"/>
      <c r="H34" s="156"/>
      <c r="I34" s="157"/>
      <c r="J34" s="156"/>
      <c r="K34" s="158"/>
      <c r="L34" s="156"/>
      <c r="M34" s="156"/>
      <c r="N34" s="156"/>
      <c r="O34" s="156"/>
      <c r="P34" s="156"/>
      <c r="Q34" s="156"/>
      <c r="R34" s="156"/>
      <c r="S34" s="156"/>
      <c r="T34" s="159">
        <f t="shared" si="0"/>
        <v>0</v>
      </c>
    </row>
    <row r="35" spans="1:20">
      <c r="A35" s="145">
        <v>31</v>
      </c>
      <c r="B35" s="155"/>
      <c r="C35" s="156"/>
      <c r="D35" s="156"/>
      <c r="E35" s="156"/>
      <c r="F35" s="156"/>
      <c r="G35" s="156"/>
      <c r="H35" s="156"/>
      <c r="I35" s="157"/>
      <c r="J35" s="156"/>
      <c r="K35" s="158"/>
      <c r="L35" s="156"/>
      <c r="M35" s="156"/>
      <c r="N35" s="156"/>
      <c r="O35" s="156"/>
      <c r="P35" s="156"/>
      <c r="Q35" s="156"/>
      <c r="R35" s="156"/>
      <c r="S35" s="156"/>
      <c r="T35" s="159">
        <f t="shared" si="0"/>
        <v>0</v>
      </c>
    </row>
    <row r="36" spans="1:20">
      <c r="A36" s="145">
        <v>32</v>
      </c>
      <c r="B36" s="155"/>
      <c r="C36" s="156"/>
      <c r="D36" s="156"/>
      <c r="E36" s="156"/>
      <c r="F36" s="156"/>
      <c r="G36" s="156"/>
      <c r="H36" s="156"/>
      <c r="I36" s="157"/>
      <c r="J36" s="156"/>
      <c r="K36" s="158"/>
      <c r="L36" s="156"/>
      <c r="M36" s="156"/>
      <c r="N36" s="156"/>
      <c r="O36" s="156"/>
      <c r="P36" s="156"/>
      <c r="Q36" s="156"/>
      <c r="R36" s="156"/>
      <c r="S36" s="156"/>
      <c r="T36" s="159">
        <f t="shared" si="0"/>
        <v>0</v>
      </c>
    </row>
    <row r="37" spans="1:20">
      <c r="A37" s="145">
        <v>33</v>
      </c>
      <c r="B37" s="155"/>
      <c r="C37" s="156"/>
      <c r="D37" s="156"/>
      <c r="E37" s="156"/>
      <c r="F37" s="156"/>
      <c r="G37" s="156"/>
      <c r="H37" s="156"/>
      <c r="I37" s="157"/>
      <c r="J37" s="156"/>
      <c r="K37" s="158"/>
      <c r="L37" s="156"/>
      <c r="M37" s="156"/>
      <c r="N37" s="156"/>
      <c r="O37" s="156"/>
      <c r="P37" s="156"/>
      <c r="Q37" s="156"/>
      <c r="R37" s="156"/>
      <c r="S37" s="156"/>
      <c r="T37" s="159">
        <f t="shared" si="0"/>
        <v>0</v>
      </c>
    </row>
    <row r="38" spans="1:20">
      <c r="A38" s="145">
        <v>34</v>
      </c>
      <c r="B38" s="155"/>
      <c r="C38" s="156"/>
      <c r="D38" s="156"/>
      <c r="E38" s="156"/>
      <c r="F38" s="156"/>
      <c r="G38" s="156"/>
      <c r="H38" s="156"/>
      <c r="I38" s="157"/>
      <c r="J38" s="156"/>
      <c r="K38" s="158"/>
      <c r="L38" s="156"/>
      <c r="M38" s="156"/>
      <c r="N38" s="156"/>
      <c r="O38" s="156"/>
      <c r="P38" s="156"/>
      <c r="Q38" s="156"/>
      <c r="R38" s="156"/>
      <c r="S38" s="156"/>
      <c r="T38" s="159">
        <f t="shared" si="0"/>
        <v>0</v>
      </c>
    </row>
    <row r="39" spans="1:20">
      <c r="A39" s="145">
        <v>35</v>
      </c>
      <c r="B39" s="155"/>
      <c r="C39" s="156"/>
      <c r="D39" s="156"/>
      <c r="E39" s="156"/>
      <c r="F39" s="156"/>
      <c r="G39" s="156"/>
      <c r="H39" s="156"/>
      <c r="I39" s="157"/>
      <c r="J39" s="156"/>
      <c r="K39" s="158"/>
      <c r="L39" s="156"/>
      <c r="M39" s="156"/>
      <c r="N39" s="156"/>
      <c r="O39" s="156"/>
      <c r="P39" s="156"/>
      <c r="Q39" s="156"/>
      <c r="R39" s="156"/>
      <c r="S39" s="156"/>
      <c r="T39" s="159">
        <f t="shared" si="0"/>
        <v>0</v>
      </c>
    </row>
    <row r="40" spans="1:20">
      <c r="A40" s="145">
        <v>36</v>
      </c>
      <c r="B40" s="155"/>
      <c r="C40" s="156"/>
      <c r="D40" s="156"/>
      <c r="E40" s="156"/>
      <c r="F40" s="156"/>
      <c r="G40" s="156"/>
      <c r="H40" s="156"/>
      <c r="I40" s="157"/>
      <c r="J40" s="156"/>
      <c r="K40" s="158"/>
      <c r="L40" s="156"/>
      <c r="M40" s="156"/>
      <c r="N40" s="156"/>
      <c r="O40" s="156"/>
      <c r="P40" s="156"/>
      <c r="Q40" s="156"/>
      <c r="R40" s="156"/>
      <c r="S40" s="156"/>
      <c r="T40" s="159">
        <f t="shared" si="0"/>
        <v>0</v>
      </c>
    </row>
    <row r="41" spans="1:20">
      <c r="A41" s="145">
        <v>37</v>
      </c>
      <c r="B41" s="155"/>
      <c r="C41" s="156"/>
      <c r="D41" s="156"/>
      <c r="E41" s="156"/>
      <c r="F41" s="156"/>
      <c r="G41" s="156"/>
      <c r="H41" s="156"/>
      <c r="I41" s="157"/>
      <c r="J41" s="156"/>
      <c r="K41" s="158"/>
      <c r="L41" s="156"/>
      <c r="M41" s="156"/>
      <c r="N41" s="156"/>
      <c r="O41" s="156"/>
      <c r="P41" s="156"/>
      <c r="Q41" s="156"/>
      <c r="R41" s="156"/>
      <c r="S41" s="156"/>
      <c r="T41" s="159">
        <f t="shared" si="0"/>
        <v>0</v>
      </c>
    </row>
    <row r="42" spans="1:20">
      <c r="A42" s="145">
        <v>38</v>
      </c>
      <c r="B42" s="155"/>
      <c r="C42" s="156"/>
      <c r="D42" s="156"/>
      <c r="E42" s="156"/>
      <c r="F42" s="156"/>
      <c r="G42" s="156"/>
      <c r="H42" s="156"/>
      <c r="I42" s="157"/>
      <c r="J42" s="156"/>
      <c r="K42" s="158"/>
      <c r="L42" s="156"/>
      <c r="M42" s="156"/>
      <c r="N42" s="156"/>
      <c r="O42" s="156"/>
      <c r="P42" s="156"/>
      <c r="Q42" s="156"/>
      <c r="R42" s="156"/>
      <c r="S42" s="156"/>
      <c r="T42" s="159">
        <f t="shared" si="0"/>
        <v>0</v>
      </c>
    </row>
    <row r="43" spans="1:20">
      <c r="A43" s="145">
        <v>39</v>
      </c>
      <c r="B43" s="155"/>
      <c r="C43" s="156"/>
      <c r="D43" s="156"/>
      <c r="E43" s="156"/>
      <c r="F43" s="156"/>
      <c r="G43" s="156"/>
      <c r="H43" s="156"/>
      <c r="I43" s="157"/>
      <c r="J43" s="156"/>
      <c r="K43" s="158"/>
      <c r="L43" s="156"/>
      <c r="M43" s="156"/>
      <c r="N43" s="156"/>
      <c r="O43" s="156"/>
      <c r="P43" s="156"/>
      <c r="Q43" s="156"/>
      <c r="R43" s="156"/>
      <c r="S43" s="156"/>
      <c r="T43" s="159">
        <f t="shared" si="0"/>
        <v>0</v>
      </c>
    </row>
    <row r="44" spans="1:20">
      <c r="A44" s="145">
        <v>40</v>
      </c>
      <c r="B44" s="155"/>
      <c r="C44" s="156"/>
      <c r="D44" s="156"/>
      <c r="E44" s="156"/>
      <c r="F44" s="156"/>
      <c r="G44" s="156"/>
      <c r="H44" s="156"/>
      <c r="I44" s="157"/>
      <c r="J44" s="156"/>
      <c r="K44" s="158"/>
      <c r="L44" s="156"/>
      <c r="M44" s="156"/>
      <c r="N44" s="156"/>
      <c r="O44" s="156"/>
      <c r="P44" s="156"/>
      <c r="Q44" s="156"/>
      <c r="R44" s="156"/>
      <c r="S44" s="156"/>
      <c r="T44" s="159">
        <f t="shared" si="0"/>
        <v>0</v>
      </c>
    </row>
    <row r="45" spans="1:20">
      <c r="A45" s="145">
        <v>41</v>
      </c>
      <c r="B45" s="160"/>
      <c r="C45" s="161"/>
      <c r="D45" s="161"/>
      <c r="E45" s="161"/>
      <c r="F45" s="161"/>
      <c r="G45" s="161"/>
      <c r="H45" s="156"/>
      <c r="I45" s="157"/>
      <c r="J45" s="156"/>
      <c r="K45" s="158"/>
      <c r="L45" s="156"/>
      <c r="M45" s="156"/>
      <c r="N45" s="156"/>
      <c r="O45" s="156"/>
      <c r="P45" s="156"/>
      <c r="Q45" s="156"/>
      <c r="R45" s="156"/>
      <c r="S45" s="156"/>
      <c r="T45" s="159">
        <f t="shared" si="0"/>
        <v>0</v>
      </c>
    </row>
    <row r="46" spans="1:20">
      <c r="A46" s="145">
        <v>42</v>
      </c>
      <c r="B46" s="162"/>
      <c r="C46" s="163"/>
      <c r="D46" s="163"/>
      <c r="E46" s="163"/>
      <c r="F46" s="163"/>
      <c r="G46" s="163"/>
      <c r="H46" s="156"/>
      <c r="I46" s="157"/>
      <c r="J46" s="156"/>
      <c r="K46" s="158"/>
      <c r="L46" s="156"/>
      <c r="M46" s="156"/>
      <c r="N46" s="156"/>
      <c r="O46" s="156"/>
      <c r="P46" s="156"/>
      <c r="Q46" s="156"/>
      <c r="R46" s="156"/>
      <c r="S46" s="156"/>
      <c r="T46" s="159">
        <f t="shared" si="0"/>
        <v>0</v>
      </c>
    </row>
    <row r="47" spans="1:20">
      <c r="A47" s="145">
        <v>43</v>
      </c>
      <c r="B47" s="162"/>
      <c r="C47" s="163"/>
      <c r="D47" s="163"/>
      <c r="E47" s="163"/>
      <c r="F47" s="163"/>
      <c r="G47" s="163"/>
      <c r="H47" s="156"/>
      <c r="I47" s="157"/>
      <c r="J47" s="156"/>
      <c r="K47" s="158"/>
      <c r="L47" s="156"/>
      <c r="M47" s="156"/>
      <c r="N47" s="156"/>
      <c r="O47" s="156"/>
      <c r="P47" s="156"/>
      <c r="Q47" s="156"/>
      <c r="R47" s="156"/>
      <c r="S47" s="156"/>
      <c r="T47" s="159">
        <f t="shared" si="0"/>
        <v>0</v>
      </c>
    </row>
    <row r="48" spans="1:20">
      <c r="A48" s="145">
        <v>44</v>
      </c>
      <c r="B48" s="162"/>
      <c r="C48" s="163"/>
      <c r="D48" s="163"/>
      <c r="E48" s="163"/>
      <c r="F48" s="163"/>
      <c r="G48" s="163"/>
      <c r="H48" s="156"/>
      <c r="I48" s="157"/>
      <c r="J48" s="156"/>
      <c r="K48" s="158"/>
      <c r="L48" s="156"/>
      <c r="M48" s="156"/>
      <c r="N48" s="156"/>
      <c r="O48" s="156"/>
      <c r="P48" s="156"/>
      <c r="Q48" s="156"/>
      <c r="R48" s="156"/>
      <c r="S48" s="156"/>
      <c r="T48" s="159">
        <f t="shared" si="0"/>
        <v>0</v>
      </c>
    </row>
    <row r="49" spans="1:20">
      <c r="A49" s="145">
        <v>45</v>
      </c>
      <c r="B49" s="162"/>
      <c r="C49" s="163"/>
      <c r="D49" s="163"/>
      <c r="E49" s="163"/>
      <c r="F49" s="163"/>
      <c r="G49" s="163"/>
      <c r="H49" s="156"/>
      <c r="I49" s="157"/>
      <c r="J49" s="156"/>
      <c r="K49" s="158"/>
      <c r="L49" s="156"/>
      <c r="M49" s="156"/>
      <c r="N49" s="156"/>
      <c r="O49" s="156"/>
      <c r="P49" s="156"/>
      <c r="Q49" s="156"/>
      <c r="R49" s="156"/>
      <c r="S49" s="156"/>
      <c r="T49" s="159">
        <f t="shared" si="0"/>
        <v>0</v>
      </c>
    </row>
    <row r="50" spans="1:20">
      <c r="A50" s="145">
        <v>46</v>
      </c>
      <c r="B50" s="164"/>
      <c r="C50" s="165"/>
      <c r="D50" s="165"/>
      <c r="E50" s="165"/>
      <c r="F50" s="165"/>
      <c r="G50" s="165"/>
      <c r="H50" s="156"/>
      <c r="I50" s="157"/>
      <c r="J50" s="156"/>
      <c r="K50" s="158"/>
      <c r="L50" s="156"/>
      <c r="M50" s="156"/>
      <c r="N50" s="156"/>
      <c r="O50" s="156"/>
      <c r="P50" s="156"/>
      <c r="Q50" s="156"/>
      <c r="R50" s="156"/>
      <c r="S50" s="156"/>
      <c r="T50" s="159">
        <f t="shared" si="0"/>
        <v>0</v>
      </c>
    </row>
    <row r="51" spans="1:20">
      <c r="A51" s="145">
        <v>47</v>
      </c>
      <c r="B51" s="166"/>
      <c r="C51" s="167"/>
      <c r="D51" s="167"/>
      <c r="E51" s="167"/>
      <c r="F51" s="167"/>
      <c r="G51" s="167"/>
      <c r="H51" s="156"/>
      <c r="I51" s="157"/>
      <c r="J51" s="156"/>
      <c r="K51" s="158"/>
      <c r="L51" s="156"/>
      <c r="M51" s="156"/>
      <c r="N51" s="156"/>
      <c r="O51" s="156"/>
      <c r="P51" s="156"/>
      <c r="Q51" s="156"/>
      <c r="R51" s="156"/>
      <c r="S51" s="156"/>
      <c r="T51" s="159">
        <f t="shared" si="0"/>
        <v>0</v>
      </c>
    </row>
    <row r="52" spans="1:20">
      <c r="A52" s="145">
        <v>48</v>
      </c>
      <c r="B52" s="166"/>
      <c r="C52" s="167"/>
      <c r="D52" s="167"/>
      <c r="E52" s="167"/>
      <c r="F52" s="167"/>
      <c r="G52" s="167"/>
      <c r="H52" s="156"/>
      <c r="I52" s="157"/>
      <c r="J52" s="156"/>
      <c r="K52" s="158"/>
      <c r="L52" s="156"/>
      <c r="M52" s="156"/>
      <c r="N52" s="156"/>
      <c r="O52" s="156"/>
      <c r="P52" s="156"/>
      <c r="Q52" s="156"/>
      <c r="R52" s="156"/>
      <c r="S52" s="156"/>
      <c r="T52" s="159">
        <f t="shared" si="0"/>
        <v>0</v>
      </c>
    </row>
    <row r="53" spans="1:20">
      <c r="A53" s="145">
        <v>49</v>
      </c>
      <c r="B53" s="155"/>
      <c r="C53" s="156"/>
      <c r="D53" s="156"/>
      <c r="E53" s="156"/>
      <c r="F53" s="156"/>
      <c r="G53" s="156"/>
      <c r="H53" s="156"/>
      <c r="I53" s="157"/>
      <c r="J53" s="156"/>
      <c r="K53" s="158"/>
      <c r="L53" s="156"/>
      <c r="M53" s="156"/>
      <c r="N53" s="156"/>
      <c r="O53" s="156"/>
      <c r="P53" s="156"/>
      <c r="Q53" s="156"/>
      <c r="R53" s="156"/>
      <c r="S53" s="156"/>
      <c r="T53" s="159">
        <f t="shared" si="0"/>
        <v>0</v>
      </c>
    </row>
    <row r="54" spans="1:20" ht="19.5" thickBot="1">
      <c r="A54" s="145">
        <v>50</v>
      </c>
      <c r="B54" s="168"/>
      <c r="C54" s="169"/>
      <c r="D54" s="169"/>
      <c r="E54" s="169"/>
      <c r="F54" s="169"/>
      <c r="G54" s="169"/>
      <c r="H54" s="169"/>
      <c r="I54" s="170"/>
      <c r="J54" s="169"/>
      <c r="K54" s="171"/>
      <c r="L54" s="169"/>
      <c r="M54" s="169"/>
      <c r="N54" s="169"/>
      <c r="O54" s="169"/>
      <c r="P54" s="169"/>
      <c r="Q54" s="169"/>
      <c r="R54" s="169"/>
      <c r="S54" s="169"/>
      <c r="T54" s="172">
        <f t="shared" si="0"/>
        <v>0</v>
      </c>
    </row>
    <row r="55" spans="1:20">
      <c r="A55" s="145"/>
      <c r="B55" s="146"/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5"/>
    </row>
    <row r="56" spans="1:20" ht="19.5" thickBot="1">
      <c r="A56" s="145"/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5"/>
    </row>
    <row r="57" spans="1:20" ht="19.5" thickBot="1">
      <c r="A57" s="145"/>
      <c r="B57" s="173" t="s">
        <v>117</v>
      </c>
      <c r="C57" s="174" t="s">
        <v>115</v>
      </c>
      <c r="D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5"/>
    </row>
    <row r="58" spans="1:20" ht="19.5" thickBot="1">
      <c r="A58" s="145"/>
      <c r="B58" s="168">
        <f>COUNTIF(B5:B54,"***END***")</f>
        <v>1</v>
      </c>
      <c r="C58" s="175">
        <f>IF(COUNTIF(T5:T54,18)=1,1,0)</f>
        <v>1</v>
      </c>
      <c r="D58" s="146"/>
      <c r="E58" s="176" t="b" cm="1">
        <f t="array" ref="E58">PullTriger_UpdateTable(Cell_Ord注文中DataEndCount)</f>
        <v>0</v>
      </c>
      <c r="F58" s="146"/>
      <c r="G58" s="177"/>
      <c r="H58" s="146"/>
      <c r="I58" s="177"/>
      <c r="J58" s="146"/>
      <c r="K58" s="146"/>
      <c r="L58" s="146"/>
      <c r="M58" s="146"/>
      <c r="N58" s="146"/>
      <c r="O58" s="146"/>
      <c r="P58" s="146"/>
      <c r="Q58" s="146"/>
      <c r="R58" s="146"/>
      <c r="S58" s="146"/>
    </row>
    <row r="59" spans="1:20" ht="19.5" thickBot="1">
      <c r="A59" s="145"/>
      <c r="B59" s="150"/>
      <c r="C59" s="150"/>
      <c r="D59" s="1"/>
      <c r="E59" s="146"/>
      <c r="F59" s="146"/>
      <c r="G59" s="177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</row>
    <row r="60" spans="1:20" ht="19.5" thickBot="1">
      <c r="B60" s="178" t="s">
        <v>118</v>
      </c>
      <c r="C60" s="179" t="b">
        <f>IF(AND(B58=1,C58=1),TRUE,FALSE)</f>
        <v>1</v>
      </c>
    </row>
    <row r="62" spans="1:20">
      <c r="C62" s="145"/>
      <c r="D62" s="276"/>
      <c r="E62" s="276"/>
    </row>
    <row r="74" spans="1:21" ht="41.25" thickBot="1">
      <c r="A74" s="147"/>
      <c r="B74" s="148" t="str" cm="1">
        <f t="array" ref="B74">[3]!ORDQUERY("2","銘柄コード",B77)</f>
        <v>ORDQUERY("2","銘柄コード",B77)</v>
      </c>
      <c r="C74" s="149" t="str" cm="1">
        <f t="array" ref="C74">[3]!ORDQUERY("2","銘柄名",C77)</f>
        <v>ORDQUERY("2","銘柄名",C77)</v>
      </c>
      <c r="D74" s="149" t="str" cm="1">
        <f t="array" ref="D74">[3]!ORDQUERY("2","注文番号",D77)</f>
        <v>ORDQUERY("2","注文番号",D77)</v>
      </c>
      <c r="E74" s="149" t="str" cm="1">
        <f t="array" ref="E74">[3]!ORDQUERY("2","注文状態",E77)</f>
        <v>ORDQUERY("2","注文状態",E77)</v>
      </c>
      <c r="F74" s="149" t="str" cm="1">
        <f t="array" ref="F74">[3]!ORDQUERY("2","約定状態",F77)</f>
        <v>ORDQUERY("2","約定状態",F77)</v>
      </c>
      <c r="G74" s="149" t="str" cm="1">
        <f t="array" ref="G74">[3]!ORDQUERY("2","売買",G77)</f>
        <v>ORDQUERY("2","売買",G77)</v>
      </c>
      <c r="H74" s="149" t="str" cm="1">
        <f t="array" ref="H74">[3]!ORDQUERY("2","手数料プラン",H77)</f>
        <v>ORDQUERY("2","手数料プラン",H77)</v>
      </c>
      <c r="I74" s="149" t="str" cm="1">
        <f t="array" ref="I74">[3]!ORDQUERY("2","受付日時",I77)</f>
        <v>ORDQUERY("2","受付日時",I77)</v>
      </c>
      <c r="J74" s="149" t="str" cm="1">
        <f t="array" ref="J74">[3]!ORDQUERY("2","有効期間",J77)</f>
        <v>ORDQUERY("2","有効期間",J77)</v>
      </c>
      <c r="K74" s="149" t="str" cm="1">
        <f t="array" ref="K74">[3]!ORDQUERY("2","有効日付",K77)</f>
        <v>ORDQUERY("2","有効日付",K77)</v>
      </c>
      <c r="L74" s="149" t="str" cm="1">
        <f t="array" ref="L74">[3]!ORDQUERY("2","注文株数",L77)</f>
        <v>ORDQUERY("2","注文株数",L77)</v>
      </c>
      <c r="M74" s="149" t="str" cm="1">
        <f t="array" ref="M74">[3]!ORDQUERY("2","未約定株数",M77)</f>
        <v>ORDQUERY("2","未約定株数",M77)</v>
      </c>
      <c r="N74" s="149" t="str" cm="1">
        <f t="array" ref="N74">[3]!ORDQUERY("2","約定株数",N77)</f>
        <v>ORDQUERY("2","約定株数",N77)</v>
      </c>
      <c r="O74" s="149" t="str" cm="1">
        <f t="array" ref="O74">[3]!ORDQUERY("2","執行条件",O77)</f>
        <v>ORDQUERY("2","執行条件",O77)</v>
      </c>
      <c r="P74" s="149" t="str" cm="1">
        <f t="array" ref="P74">[3]!ORDQUERY("2","注文単価",P77)</f>
        <v>ORDQUERY("2","注文単価",P77)</v>
      </c>
      <c r="Q74" s="149" t="str" cm="1">
        <f t="array" ref="Q74">[3]!ORDQUERY("2","平均約定単価",Q77)</f>
        <v>ORDQUERY("2","平均約定単価",Q77)</v>
      </c>
      <c r="R74" s="149" t="str" cm="1">
        <f t="array" ref="R74">[3]!ORDQUERY("2","取消可能状態",R77)</f>
        <v>ORDQUERY("2","取消可能状態",R77)</v>
      </c>
      <c r="S74" s="149" t="str" cm="1">
        <f t="array" ref="S74">[3]!ORDQUERY("2","訂正可能状態",S77)</f>
        <v>ORDQUERY("2","訂正可能状態",S77)</v>
      </c>
      <c r="T74" s="150" t="s">
        <v>115</v>
      </c>
    </row>
    <row r="75" spans="1:21" ht="19.5" thickBot="1">
      <c r="A75" s="145"/>
      <c r="B75" s="274" t="s">
        <v>119</v>
      </c>
      <c r="C75" s="275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50"/>
    </row>
    <row r="76" spans="1:21">
      <c r="A76" s="145"/>
      <c r="B76" s="152" t="s">
        <v>2</v>
      </c>
      <c r="C76" s="153" t="s">
        <v>98</v>
      </c>
      <c r="D76" s="153" t="s">
        <v>99</v>
      </c>
      <c r="E76" s="153" t="s">
        <v>100</v>
      </c>
      <c r="F76" s="153" t="s">
        <v>101</v>
      </c>
      <c r="G76" s="153" t="s">
        <v>102</v>
      </c>
      <c r="H76" s="153" t="s">
        <v>103</v>
      </c>
      <c r="I76" s="153" t="s">
        <v>104</v>
      </c>
      <c r="J76" s="153" t="s">
        <v>105</v>
      </c>
      <c r="K76" s="153" t="s">
        <v>106</v>
      </c>
      <c r="L76" s="153" t="s">
        <v>107</v>
      </c>
      <c r="M76" s="153" t="s">
        <v>108</v>
      </c>
      <c r="N76" s="153" t="s">
        <v>109</v>
      </c>
      <c r="O76" s="153" t="s">
        <v>110</v>
      </c>
      <c r="P76" s="153" t="s">
        <v>111</v>
      </c>
      <c r="Q76" s="153" t="s">
        <v>112</v>
      </c>
      <c r="R76" s="153" t="s">
        <v>113</v>
      </c>
      <c r="S76" s="153" t="s">
        <v>114</v>
      </c>
      <c r="T76" s="180" t="s">
        <v>115</v>
      </c>
      <c r="U76" s="181"/>
    </row>
    <row r="77" spans="1:21">
      <c r="A77" s="145">
        <v>1</v>
      </c>
      <c r="B77" s="155" t="s">
        <v>116</v>
      </c>
      <c r="C77" s="156" t="s">
        <v>116</v>
      </c>
      <c r="D77" s="156" t="s">
        <v>116</v>
      </c>
      <c r="E77" s="156" t="s">
        <v>116</v>
      </c>
      <c r="F77" s="156" t="s">
        <v>116</v>
      </c>
      <c r="G77" s="156" t="s">
        <v>116</v>
      </c>
      <c r="H77" s="156" t="s">
        <v>116</v>
      </c>
      <c r="I77" s="157" t="s">
        <v>116</v>
      </c>
      <c r="J77" s="156" t="s">
        <v>116</v>
      </c>
      <c r="K77" s="158" t="s">
        <v>116</v>
      </c>
      <c r="L77" s="156" t="s">
        <v>116</v>
      </c>
      <c r="M77" s="156" t="s">
        <v>116</v>
      </c>
      <c r="N77" s="156" t="s">
        <v>116</v>
      </c>
      <c r="O77" s="156" t="s">
        <v>116</v>
      </c>
      <c r="P77" s="156" t="s">
        <v>116</v>
      </c>
      <c r="Q77" s="156" t="s">
        <v>116</v>
      </c>
      <c r="R77" s="156" t="s">
        <v>116</v>
      </c>
      <c r="S77" s="156" t="s">
        <v>116</v>
      </c>
      <c r="T77" s="182">
        <f t="shared" ref="T77:T126" si="1">COUNTIF(B77:S77,"***END***")</f>
        <v>18</v>
      </c>
      <c r="U77" s="183" t="str">
        <f t="shared" ref="U77:U126" si="2">IFERROR(L77*P77,"")</f>
        <v/>
      </c>
    </row>
    <row r="78" spans="1:21">
      <c r="A78" s="145">
        <v>2</v>
      </c>
      <c r="B78" s="155"/>
      <c r="C78" s="156"/>
      <c r="D78" s="156"/>
      <c r="E78" s="156"/>
      <c r="F78" s="156"/>
      <c r="G78" s="156"/>
      <c r="H78" s="156"/>
      <c r="I78" s="157"/>
      <c r="J78" s="156"/>
      <c r="K78" s="158"/>
      <c r="L78" s="156"/>
      <c r="M78" s="156"/>
      <c r="N78" s="156"/>
      <c r="O78" s="156"/>
      <c r="P78" s="156"/>
      <c r="Q78" s="156"/>
      <c r="R78" s="156"/>
      <c r="S78" s="156"/>
      <c r="T78" s="182">
        <f t="shared" si="1"/>
        <v>0</v>
      </c>
      <c r="U78" s="183">
        <f t="shared" si="2"/>
        <v>0</v>
      </c>
    </row>
    <row r="79" spans="1:21">
      <c r="A79" s="145">
        <v>3</v>
      </c>
      <c r="B79" s="155"/>
      <c r="C79" s="156"/>
      <c r="D79" s="156"/>
      <c r="E79" s="156"/>
      <c r="F79" s="156"/>
      <c r="G79" s="156"/>
      <c r="H79" s="156"/>
      <c r="I79" s="157"/>
      <c r="J79" s="156"/>
      <c r="K79" s="158"/>
      <c r="L79" s="156"/>
      <c r="M79" s="156"/>
      <c r="N79" s="156"/>
      <c r="O79" s="156"/>
      <c r="P79" s="156"/>
      <c r="Q79" s="156"/>
      <c r="R79" s="156"/>
      <c r="S79" s="156"/>
      <c r="T79" s="182">
        <f t="shared" si="1"/>
        <v>0</v>
      </c>
      <c r="U79" s="183">
        <f t="shared" si="2"/>
        <v>0</v>
      </c>
    </row>
    <row r="80" spans="1:21">
      <c r="A80" s="145">
        <v>4</v>
      </c>
      <c r="B80" s="155"/>
      <c r="C80" s="156"/>
      <c r="D80" s="156"/>
      <c r="E80" s="156"/>
      <c r="F80" s="156"/>
      <c r="G80" s="156"/>
      <c r="H80" s="156"/>
      <c r="I80" s="157"/>
      <c r="J80" s="156"/>
      <c r="K80" s="158"/>
      <c r="L80" s="156"/>
      <c r="M80" s="156"/>
      <c r="N80" s="156"/>
      <c r="O80" s="156"/>
      <c r="P80" s="156"/>
      <c r="Q80" s="156"/>
      <c r="R80" s="156"/>
      <c r="S80" s="156"/>
      <c r="T80" s="182">
        <f t="shared" si="1"/>
        <v>0</v>
      </c>
      <c r="U80" s="183">
        <f t="shared" si="2"/>
        <v>0</v>
      </c>
    </row>
    <row r="81" spans="1:21">
      <c r="A81" s="145">
        <v>5</v>
      </c>
      <c r="B81" s="155"/>
      <c r="C81" s="156"/>
      <c r="D81" s="156"/>
      <c r="E81" s="156"/>
      <c r="F81" s="156"/>
      <c r="G81" s="156"/>
      <c r="H81" s="156"/>
      <c r="I81" s="157"/>
      <c r="J81" s="156"/>
      <c r="K81" s="158"/>
      <c r="L81" s="156"/>
      <c r="M81" s="156"/>
      <c r="N81" s="156"/>
      <c r="O81" s="156"/>
      <c r="P81" s="156"/>
      <c r="Q81" s="156"/>
      <c r="R81" s="156"/>
      <c r="S81" s="156"/>
      <c r="T81" s="182">
        <f t="shared" si="1"/>
        <v>0</v>
      </c>
      <c r="U81" s="183">
        <f t="shared" si="2"/>
        <v>0</v>
      </c>
    </row>
    <row r="82" spans="1:21">
      <c r="A82" s="145">
        <v>6</v>
      </c>
      <c r="B82" s="155"/>
      <c r="C82" s="156"/>
      <c r="D82" s="156"/>
      <c r="E82" s="156"/>
      <c r="F82" s="156"/>
      <c r="G82" s="156"/>
      <c r="H82" s="156"/>
      <c r="I82" s="157"/>
      <c r="J82" s="156"/>
      <c r="K82" s="158"/>
      <c r="L82" s="156"/>
      <c r="M82" s="156"/>
      <c r="N82" s="156"/>
      <c r="O82" s="156"/>
      <c r="P82" s="156"/>
      <c r="Q82" s="156"/>
      <c r="R82" s="156"/>
      <c r="S82" s="156"/>
      <c r="T82" s="182">
        <f t="shared" si="1"/>
        <v>0</v>
      </c>
      <c r="U82" s="183">
        <f t="shared" si="2"/>
        <v>0</v>
      </c>
    </row>
    <row r="83" spans="1:21">
      <c r="A83" s="145">
        <v>7</v>
      </c>
      <c r="B83" s="155"/>
      <c r="C83" s="156"/>
      <c r="D83" s="156"/>
      <c r="E83" s="156"/>
      <c r="F83" s="156"/>
      <c r="G83" s="156"/>
      <c r="H83" s="156"/>
      <c r="I83" s="157"/>
      <c r="J83" s="156"/>
      <c r="K83" s="158"/>
      <c r="L83" s="156"/>
      <c r="M83" s="156"/>
      <c r="N83" s="156"/>
      <c r="O83" s="156"/>
      <c r="P83" s="156"/>
      <c r="Q83" s="156"/>
      <c r="R83" s="156"/>
      <c r="S83" s="156"/>
      <c r="T83" s="182">
        <f t="shared" si="1"/>
        <v>0</v>
      </c>
      <c r="U83" s="183">
        <f t="shared" si="2"/>
        <v>0</v>
      </c>
    </row>
    <row r="84" spans="1:21">
      <c r="A84" s="145">
        <v>8</v>
      </c>
      <c r="B84" s="155"/>
      <c r="C84" s="156"/>
      <c r="D84" s="156"/>
      <c r="E84" s="156"/>
      <c r="F84" s="156"/>
      <c r="G84" s="156"/>
      <c r="H84" s="156"/>
      <c r="I84" s="157"/>
      <c r="J84" s="156"/>
      <c r="K84" s="158"/>
      <c r="L84" s="156"/>
      <c r="M84" s="156"/>
      <c r="N84" s="156"/>
      <c r="O84" s="156"/>
      <c r="P84" s="156"/>
      <c r="Q84" s="156"/>
      <c r="R84" s="156"/>
      <c r="S84" s="156"/>
      <c r="T84" s="182">
        <f t="shared" si="1"/>
        <v>0</v>
      </c>
      <c r="U84" s="183">
        <f t="shared" si="2"/>
        <v>0</v>
      </c>
    </row>
    <row r="85" spans="1:21">
      <c r="A85" s="145">
        <v>9</v>
      </c>
      <c r="B85" s="155"/>
      <c r="C85" s="156"/>
      <c r="D85" s="156"/>
      <c r="E85" s="156"/>
      <c r="F85" s="156"/>
      <c r="G85" s="156"/>
      <c r="H85" s="156"/>
      <c r="I85" s="157"/>
      <c r="J85" s="156"/>
      <c r="K85" s="158"/>
      <c r="L85" s="156"/>
      <c r="M85" s="156"/>
      <c r="N85" s="156"/>
      <c r="O85" s="156"/>
      <c r="P85" s="156"/>
      <c r="Q85" s="156"/>
      <c r="R85" s="156"/>
      <c r="S85" s="156"/>
      <c r="T85" s="182">
        <f t="shared" si="1"/>
        <v>0</v>
      </c>
      <c r="U85" s="183">
        <f t="shared" si="2"/>
        <v>0</v>
      </c>
    </row>
    <row r="86" spans="1:21">
      <c r="A86" s="145">
        <v>10</v>
      </c>
      <c r="B86" s="155"/>
      <c r="C86" s="156"/>
      <c r="D86" s="156"/>
      <c r="E86" s="156"/>
      <c r="F86" s="156"/>
      <c r="G86" s="156"/>
      <c r="H86" s="156"/>
      <c r="I86" s="157"/>
      <c r="J86" s="156"/>
      <c r="K86" s="158"/>
      <c r="L86" s="156"/>
      <c r="M86" s="156"/>
      <c r="N86" s="156"/>
      <c r="O86" s="156"/>
      <c r="P86" s="156"/>
      <c r="Q86" s="156"/>
      <c r="R86" s="156"/>
      <c r="S86" s="156"/>
      <c r="T86" s="182">
        <f t="shared" si="1"/>
        <v>0</v>
      </c>
      <c r="U86" s="183">
        <f t="shared" si="2"/>
        <v>0</v>
      </c>
    </row>
    <row r="87" spans="1:21">
      <c r="A87" s="145">
        <v>11</v>
      </c>
      <c r="B87" s="155"/>
      <c r="C87" s="156"/>
      <c r="D87" s="156"/>
      <c r="E87" s="156"/>
      <c r="F87" s="156"/>
      <c r="G87" s="156"/>
      <c r="H87" s="156"/>
      <c r="I87" s="157"/>
      <c r="J87" s="156"/>
      <c r="K87" s="158"/>
      <c r="L87" s="156"/>
      <c r="M87" s="156"/>
      <c r="N87" s="156"/>
      <c r="O87" s="156"/>
      <c r="P87" s="156"/>
      <c r="Q87" s="156"/>
      <c r="R87" s="156"/>
      <c r="S87" s="156"/>
      <c r="T87" s="182">
        <f t="shared" si="1"/>
        <v>0</v>
      </c>
      <c r="U87" s="183">
        <f t="shared" si="2"/>
        <v>0</v>
      </c>
    </row>
    <row r="88" spans="1:21">
      <c r="A88" s="145">
        <v>12</v>
      </c>
      <c r="B88" s="155"/>
      <c r="C88" s="156"/>
      <c r="D88" s="156"/>
      <c r="E88" s="156"/>
      <c r="F88" s="156"/>
      <c r="G88" s="156"/>
      <c r="H88" s="156"/>
      <c r="I88" s="157"/>
      <c r="J88" s="156"/>
      <c r="K88" s="158"/>
      <c r="L88" s="156"/>
      <c r="M88" s="156"/>
      <c r="N88" s="156"/>
      <c r="O88" s="156"/>
      <c r="P88" s="156"/>
      <c r="Q88" s="156"/>
      <c r="R88" s="156"/>
      <c r="S88" s="156"/>
      <c r="T88" s="182">
        <f t="shared" si="1"/>
        <v>0</v>
      </c>
      <c r="U88" s="183">
        <f t="shared" si="2"/>
        <v>0</v>
      </c>
    </row>
    <row r="89" spans="1:21">
      <c r="A89" s="145">
        <v>13</v>
      </c>
      <c r="B89" s="155"/>
      <c r="C89" s="156"/>
      <c r="D89" s="156"/>
      <c r="E89" s="156"/>
      <c r="F89" s="156"/>
      <c r="G89" s="156"/>
      <c r="H89" s="156"/>
      <c r="I89" s="157"/>
      <c r="J89" s="156"/>
      <c r="K89" s="158"/>
      <c r="L89" s="156"/>
      <c r="M89" s="156"/>
      <c r="N89" s="156"/>
      <c r="O89" s="156"/>
      <c r="P89" s="156"/>
      <c r="Q89" s="156"/>
      <c r="R89" s="156"/>
      <c r="S89" s="156"/>
      <c r="T89" s="182">
        <f t="shared" si="1"/>
        <v>0</v>
      </c>
      <c r="U89" s="183">
        <f t="shared" si="2"/>
        <v>0</v>
      </c>
    </row>
    <row r="90" spans="1:21">
      <c r="A90" s="145">
        <v>14</v>
      </c>
      <c r="B90" s="155"/>
      <c r="C90" s="156"/>
      <c r="D90" s="156"/>
      <c r="E90" s="156"/>
      <c r="F90" s="156"/>
      <c r="G90" s="156"/>
      <c r="H90" s="156"/>
      <c r="I90" s="157"/>
      <c r="J90" s="156"/>
      <c r="K90" s="158"/>
      <c r="L90" s="156"/>
      <c r="M90" s="156"/>
      <c r="N90" s="156"/>
      <c r="O90" s="156"/>
      <c r="P90" s="156"/>
      <c r="Q90" s="156"/>
      <c r="R90" s="156"/>
      <c r="S90" s="156"/>
      <c r="T90" s="182">
        <f t="shared" si="1"/>
        <v>0</v>
      </c>
      <c r="U90" s="183">
        <f t="shared" si="2"/>
        <v>0</v>
      </c>
    </row>
    <row r="91" spans="1:21">
      <c r="A91" s="145">
        <v>15</v>
      </c>
      <c r="B91" s="155"/>
      <c r="C91" s="156"/>
      <c r="D91" s="156"/>
      <c r="E91" s="156"/>
      <c r="F91" s="156"/>
      <c r="G91" s="156"/>
      <c r="H91" s="156"/>
      <c r="I91" s="157"/>
      <c r="J91" s="156"/>
      <c r="K91" s="158"/>
      <c r="L91" s="156"/>
      <c r="M91" s="156"/>
      <c r="N91" s="156"/>
      <c r="O91" s="156"/>
      <c r="P91" s="156"/>
      <c r="Q91" s="156"/>
      <c r="R91" s="156"/>
      <c r="S91" s="156"/>
      <c r="T91" s="182">
        <f t="shared" si="1"/>
        <v>0</v>
      </c>
      <c r="U91" s="183">
        <f t="shared" si="2"/>
        <v>0</v>
      </c>
    </row>
    <row r="92" spans="1:21">
      <c r="A92" s="145">
        <v>16</v>
      </c>
      <c r="B92" s="155"/>
      <c r="C92" s="156"/>
      <c r="D92" s="156"/>
      <c r="E92" s="156"/>
      <c r="F92" s="156"/>
      <c r="G92" s="156"/>
      <c r="H92" s="156"/>
      <c r="I92" s="157"/>
      <c r="J92" s="156"/>
      <c r="K92" s="158"/>
      <c r="L92" s="156"/>
      <c r="M92" s="156"/>
      <c r="N92" s="156"/>
      <c r="O92" s="156"/>
      <c r="P92" s="156"/>
      <c r="Q92" s="156"/>
      <c r="R92" s="156"/>
      <c r="S92" s="156"/>
      <c r="T92" s="182">
        <f t="shared" si="1"/>
        <v>0</v>
      </c>
      <c r="U92" s="183">
        <f t="shared" si="2"/>
        <v>0</v>
      </c>
    </row>
    <row r="93" spans="1:21">
      <c r="A93" s="145">
        <v>17</v>
      </c>
      <c r="B93" s="155"/>
      <c r="C93" s="156"/>
      <c r="D93" s="156"/>
      <c r="E93" s="156"/>
      <c r="F93" s="156"/>
      <c r="G93" s="156"/>
      <c r="H93" s="156"/>
      <c r="I93" s="157"/>
      <c r="J93" s="156"/>
      <c r="K93" s="158"/>
      <c r="L93" s="156"/>
      <c r="M93" s="156"/>
      <c r="N93" s="156"/>
      <c r="O93" s="156"/>
      <c r="P93" s="156"/>
      <c r="Q93" s="156"/>
      <c r="R93" s="156"/>
      <c r="S93" s="156"/>
      <c r="T93" s="182">
        <f t="shared" si="1"/>
        <v>0</v>
      </c>
      <c r="U93" s="183">
        <f t="shared" si="2"/>
        <v>0</v>
      </c>
    </row>
    <row r="94" spans="1:21">
      <c r="A94" s="145">
        <v>18</v>
      </c>
      <c r="B94" s="155"/>
      <c r="C94" s="156"/>
      <c r="D94" s="156"/>
      <c r="E94" s="156"/>
      <c r="F94" s="156"/>
      <c r="G94" s="156"/>
      <c r="H94" s="156"/>
      <c r="I94" s="157"/>
      <c r="J94" s="156"/>
      <c r="K94" s="158"/>
      <c r="L94" s="156"/>
      <c r="M94" s="156"/>
      <c r="N94" s="156"/>
      <c r="O94" s="156"/>
      <c r="P94" s="156"/>
      <c r="Q94" s="156"/>
      <c r="R94" s="156"/>
      <c r="S94" s="156"/>
      <c r="T94" s="182">
        <f t="shared" si="1"/>
        <v>0</v>
      </c>
      <c r="U94" s="183">
        <f t="shared" si="2"/>
        <v>0</v>
      </c>
    </row>
    <row r="95" spans="1:21">
      <c r="A95" s="145">
        <v>19</v>
      </c>
      <c r="B95" s="155"/>
      <c r="C95" s="156"/>
      <c r="D95" s="156"/>
      <c r="E95" s="156"/>
      <c r="F95" s="156"/>
      <c r="G95" s="156"/>
      <c r="H95" s="156"/>
      <c r="I95" s="157"/>
      <c r="J95" s="156"/>
      <c r="K95" s="158"/>
      <c r="L95" s="156"/>
      <c r="M95" s="156"/>
      <c r="N95" s="156"/>
      <c r="O95" s="156"/>
      <c r="P95" s="156"/>
      <c r="Q95" s="156"/>
      <c r="R95" s="156"/>
      <c r="S95" s="156"/>
      <c r="T95" s="182">
        <f t="shared" si="1"/>
        <v>0</v>
      </c>
      <c r="U95" s="183">
        <f t="shared" si="2"/>
        <v>0</v>
      </c>
    </row>
    <row r="96" spans="1:21">
      <c r="A96" s="145">
        <v>20</v>
      </c>
      <c r="B96" s="155"/>
      <c r="C96" s="156"/>
      <c r="D96" s="156"/>
      <c r="E96" s="156"/>
      <c r="F96" s="156"/>
      <c r="G96" s="156"/>
      <c r="H96" s="156"/>
      <c r="I96" s="157"/>
      <c r="J96" s="156"/>
      <c r="K96" s="158"/>
      <c r="L96" s="156"/>
      <c r="M96" s="156"/>
      <c r="N96" s="156"/>
      <c r="O96" s="156"/>
      <c r="P96" s="156"/>
      <c r="Q96" s="156"/>
      <c r="R96" s="156"/>
      <c r="S96" s="156"/>
      <c r="T96" s="182">
        <f t="shared" si="1"/>
        <v>0</v>
      </c>
      <c r="U96" s="183">
        <f t="shared" si="2"/>
        <v>0</v>
      </c>
    </row>
    <row r="97" spans="1:21">
      <c r="A97" s="145">
        <v>21</v>
      </c>
      <c r="B97" s="155"/>
      <c r="C97" s="156"/>
      <c r="D97" s="156"/>
      <c r="E97" s="156"/>
      <c r="F97" s="156"/>
      <c r="G97" s="156"/>
      <c r="H97" s="156"/>
      <c r="I97" s="157"/>
      <c r="J97" s="156"/>
      <c r="K97" s="158"/>
      <c r="L97" s="156"/>
      <c r="M97" s="156"/>
      <c r="N97" s="156"/>
      <c r="O97" s="156"/>
      <c r="P97" s="156"/>
      <c r="Q97" s="156"/>
      <c r="R97" s="156"/>
      <c r="S97" s="156"/>
      <c r="T97" s="182">
        <f t="shared" si="1"/>
        <v>0</v>
      </c>
      <c r="U97" s="183">
        <f t="shared" si="2"/>
        <v>0</v>
      </c>
    </row>
    <row r="98" spans="1:21">
      <c r="A98" s="145">
        <v>22</v>
      </c>
      <c r="B98" s="155"/>
      <c r="C98" s="156"/>
      <c r="D98" s="156"/>
      <c r="E98" s="156"/>
      <c r="F98" s="156"/>
      <c r="G98" s="156"/>
      <c r="H98" s="156"/>
      <c r="I98" s="157"/>
      <c r="J98" s="156"/>
      <c r="K98" s="158"/>
      <c r="L98" s="156"/>
      <c r="M98" s="156"/>
      <c r="N98" s="156"/>
      <c r="O98" s="156"/>
      <c r="P98" s="156"/>
      <c r="Q98" s="156"/>
      <c r="R98" s="156"/>
      <c r="S98" s="156"/>
      <c r="T98" s="182">
        <f t="shared" si="1"/>
        <v>0</v>
      </c>
      <c r="U98" s="183">
        <f t="shared" si="2"/>
        <v>0</v>
      </c>
    </row>
    <row r="99" spans="1:21">
      <c r="A99" s="145">
        <v>23</v>
      </c>
      <c r="B99" s="155"/>
      <c r="C99" s="156"/>
      <c r="D99" s="156"/>
      <c r="E99" s="156"/>
      <c r="F99" s="156"/>
      <c r="G99" s="156"/>
      <c r="H99" s="156"/>
      <c r="I99" s="157"/>
      <c r="J99" s="156"/>
      <c r="K99" s="158"/>
      <c r="L99" s="156"/>
      <c r="M99" s="156"/>
      <c r="N99" s="156"/>
      <c r="O99" s="156"/>
      <c r="P99" s="156"/>
      <c r="Q99" s="156"/>
      <c r="R99" s="156"/>
      <c r="S99" s="156"/>
      <c r="T99" s="182">
        <f t="shared" si="1"/>
        <v>0</v>
      </c>
      <c r="U99" s="183">
        <f t="shared" si="2"/>
        <v>0</v>
      </c>
    </row>
    <row r="100" spans="1:21">
      <c r="A100" s="145">
        <v>24</v>
      </c>
      <c r="B100" s="155"/>
      <c r="C100" s="156"/>
      <c r="D100" s="156"/>
      <c r="E100" s="156"/>
      <c r="F100" s="156"/>
      <c r="G100" s="156"/>
      <c r="H100" s="156"/>
      <c r="I100" s="157"/>
      <c r="J100" s="156"/>
      <c r="K100" s="158"/>
      <c r="L100" s="156"/>
      <c r="M100" s="156"/>
      <c r="N100" s="156"/>
      <c r="O100" s="156"/>
      <c r="P100" s="156"/>
      <c r="Q100" s="156"/>
      <c r="R100" s="156"/>
      <c r="S100" s="156"/>
      <c r="T100" s="182">
        <f t="shared" si="1"/>
        <v>0</v>
      </c>
      <c r="U100" s="183">
        <f t="shared" si="2"/>
        <v>0</v>
      </c>
    </row>
    <row r="101" spans="1:21">
      <c r="A101" s="145">
        <v>25</v>
      </c>
      <c r="B101" s="155"/>
      <c r="C101" s="156"/>
      <c r="D101" s="156"/>
      <c r="E101" s="156"/>
      <c r="F101" s="156"/>
      <c r="G101" s="156"/>
      <c r="H101" s="156"/>
      <c r="I101" s="157"/>
      <c r="J101" s="156"/>
      <c r="K101" s="158"/>
      <c r="L101" s="156"/>
      <c r="M101" s="156"/>
      <c r="N101" s="156"/>
      <c r="O101" s="156"/>
      <c r="P101" s="156"/>
      <c r="Q101" s="156"/>
      <c r="R101" s="156"/>
      <c r="S101" s="156"/>
      <c r="T101" s="182">
        <f t="shared" si="1"/>
        <v>0</v>
      </c>
      <c r="U101" s="183">
        <f t="shared" si="2"/>
        <v>0</v>
      </c>
    </row>
    <row r="102" spans="1:21">
      <c r="A102" s="145">
        <v>26</v>
      </c>
      <c r="B102" s="155"/>
      <c r="C102" s="156"/>
      <c r="D102" s="156"/>
      <c r="E102" s="156"/>
      <c r="F102" s="156"/>
      <c r="G102" s="156"/>
      <c r="H102" s="156"/>
      <c r="I102" s="157"/>
      <c r="J102" s="156"/>
      <c r="K102" s="158"/>
      <c r="L102" s="156"/>
      <c r="M102" s="156"/>
      <c r="N102" s="156"/>
      <c r="O102" s="156"/>
      <c r="P102" s="156"/>
      <c r="Q102" s="156"/>
      <c r="R102" s="156"/>
      <c r="S102" s="156"/>
      <c r="T102" s="182">
        <f t="shared" si="1"/>
        <v>0</v>
      </c>
      <c r="U102" s="183">
        <f t="shared" si="2"/>
        <v>0</v>
      </c>
    </row>
    <row r="103" spans="1:21">
      <c r="A103" s="145">
        <v>27</v>
      </c>
      <c r="B103" s="155"/>
      <c r="C103" s="156"/>
      <c r="D103" s="156"/>
      <c r="E103" s="156"/>
      <c r="F103" s="156"/>
      <c r="G103" s="156"/>
      <c r="H103" s="156"/>
      <c r="I103" s="157"/>
      <c r="J103" s="156"/>
      <c r="K103" s="158"/>
      <c r="L103" s="156"/>
      <c r="M103" s="156"/>
      <c r="N103" s="156"/>
      <c r="O103" s="156"/>
      <c r="P103" s="156"/>
      <c r="Q103" s="156"/>
      <c r="R103" s="156"/>
      <c r="S103" s="156"/>
      <c r="T103" s="182">
        <f t="shared" si="1"/>
        <v>0</v>
      </c>
      <c r="U103" s="183">
        <f t="shared" si="2"/>
        <v>0</v>
      </c>
    </row>
    <row r="104" spans="1:21">
      <c r="A104" s="145">
        <v>28</v>
      </c>
      <c r="B104" s="155"/>
      <c r="C104" s="156"/>
      <c r="D104" s="156"/>
      <c r="E104" s="156"/>
      <c r="F104" s="156"/>
      <c r="G104" s="156"/>
      <c r="H104" s="156"/>
      <c r="I104" s="157"/>
      <c r="J104" s="156"/>
      <c r="K104" s="158"/>
      <c r="L104" s="156"/>
      <c r="M104" s="156"/>
      <c r="N104" s="156"/>
      <c r="O104" s="156"/>
      <c r="P104" s="156"/>
      <c r="Q104" s="156"/>
      <c r="R104" s="156"/>
      <c r="S104" s="156"/>
      <c r="T104" s="182">
        <f t="shared" si="1"/>
        <v>0</v>
      </c>
      <c r="U104" s="183">
        <f t="shared" si="2"/>
        <v>0</v>
      </c>
    </row>
    <row r="105" spans="1:21">
      <c r="A105" s="145">
        <v>29</v>
      </c>
      <c r="B105" s="155"/>
      <c r="C105" s="156"/>
      <c r="D105" s="156"/>
      <c r="E105" s="156"/>
      <c r="F105" s="156"/>
      <c r="G105" s="156"/>
      <c r="H105" s="156"/>
      <c r="I105" s="157"/>
      <c r="J105" s="156"/>
      <c r="K105" s="158"/>
      <c r="L105" s="156"/>
      <c r="M105" s="156"/>
      <c r="N105" s="156"/>
      <c r="O105" s="156"/>
      <c r="P105" s="156"/>
      <c r="Q105" s="156"/>
      <c r="R105" s="156"/>
      <c r="S105" s="156"/>
      <c r="T105" s="182">
        <f t="shared" si="1"/>
        <v>0</v>
      </c>
      <c r="U105" s="183">
        <f t="shared" si="2"/>
        <v>0</v>
      </c>
    </row>
    <row r="106" spans="1:21">
      <c r="A106" s="145">
        <v>30</v>
      </c>
      <c r="B106" s="155"/>
      <c r="C106" s="156"/>
      <c r="D106" s="156"/>
      <c r="E106" s="156"/>
      <c r="F106" s="156"/>
      <c r="G106" s="156"/>
      <c r="H106" s="156"/>
      <c r="I106" s="157"/>
      <c r="J106" s="156"/>
      <c r="K106" s="158"/>
      <c r="L106" s="156"/>
      <c r="M106" s="156"/>
      <c r="N106" s="156"/>
      <c r="O106" s="156"/>
      <c r="P106" s="156"/>
      <c r="Q106" s="156"/>
      <c r="R106" s="156"/>
      <c r="S106" s="156"/>
      <c r="T106" s="182">
        <f t="shared" si="1"/>
        <v>0</v>
      </c>
      <c r="U106" s="183">
        <f t="shared" si="2"/>
        <v>0</v>
      </c>
    </row>
    <row r="107" spans="1:21">
      <c r="A107" s="145">
        <v>31</v>
      </c>
      <c r="B107" s="155"/>
      <c r="C107" s="156"/>
      <c r="D107" s="156"/>
      <c r="E107" s="156"/>
      <c r="F107" s="156"/>
      <c r="G107" s="156"/>
      <c r="H107" s="156"/>
      <c r="I107" s="157"/>
      <c r="J107" s="156"/>
      <c r="K107" s="158"/>
      <c r="L107" s="156"/>
      <c r="M107" s="156"/>
      <c r="N107" s="156"/>
      <c r="O107" s="156"/>
      <c r="P107" s="156"/>
      <c r="Q107" s="156"/>
      <c r="R107" s="156"/>
      <c r="S107" s="156"/>
      <c r="T107" s="182">
        <f t="shared" si="1"/>
        <v>0</v>
      </c>
      <c r="U107" s="183">
        <f t="shared" si="2"/>
        <v>0</v>
      </c>
    </row>
    <row r="108" spans="1:21">
      <c r="A108" s="145">
        <v>32</v>
      </c>
      <c r="B108" s="155"/>
      <c r="C108" s="156"/>
      <c r="D108" s="156"/>
      <c r="E108" s="156"/>
      <c r="F108" s="156"/>
      <c r="G108" s="156"/>
      <c r="H108" s="156"/>
      <c r="I108" s="157"/>
      <c r="J108" s="156"/>
      <c r="K108" s="158"/>
      <c r="L108" s="156"/>
      <c r="M108" s="156"/>
      <c r="N108" s="156"/>
      <c r="O108" s="156"/>
      <c r="P108" s="156"/>
      <c r="Q108" s="156"/>
      <c r="R108" s="156"/>
      <c r="S108" s="156"/>
      <c r="T108" s="182">
        <f t="shared" si="1"/>
        <v>0</v>
      </c>
      <c r="U108" s="183">
        <f t="shared" si="2"/>
        <v>0</v>
      </c>
    </row>
    <row r="109" spans="1:21">
      <c r="A109" s="145">
        <v>33</v>
      </c>
      <c r="B109" s="155"/>
      <c r="C109" s="156"/>
      <c r="D109" s="156"/>
      <c r="E109" s="156"/>
      <c r="F109" s="156"/>
      <c r="G109" s="156"/>
      <c r="H109" s="156"/>
      <c r="I109" s="157"/>
      <c r="J109" s="156"/>
      <c r="K109" s="158"/>
      <c r="L109" s="156"/>
      <c r="M109" s="156"/>
      <c r="N109" s="156"/>
      <c r="O109" s="156"/>
      <c r="P109" s="156"/>
      <c r="Q109" s="156"/>
      <c r="R109" s="156"/>
      <c r="S109" s="156"/>
      <c r="T109" s="182">
        <f t="shared" si="1"/>
        <v>0</v>
      </c>
      <c r="U109" s="183">
        <f t="shared" si="2"/>
        <v>0</v>
      </c>
    </row>
    <row r="110" spans="1:21">
      <c r="A110" s="145">
        <v>34</v>
      </c>
      <c r="B110" s="155"/>
      <c r="C110" s="156"/>
      <c r="D110" s="156"/>
      <c r="E110" s="156"/>
      <c r="F110" s="156"/>
      <c r="G110" s="156"/>
      <c r="H110" s="156"/>
      <c r="I110" s="157"/>
      <c r="J110" s="156"/>
      <c r="K110" s="158"/>
      <c r="L110" s="156"/>
      <c r="M110" s="156"/>
      <c r="N110" s="156"/>
      <c r="O110" s="156"/>
      <c r="P110" s="156"/>
      <c r="Q110" s="156"/>
      <c r="R110" s="156"/>
      <c r="S110" s="156"/>
      <c r="T110" s="182">
        <f t="shared" si="1"/>
        <v>0</v>
      </c>
      <c r="U110" s="183">
        <f t="shared" si="2"/>
        <v>0</v>
      </c>
    </row>
    <row r="111" spans="1:21">
      <c r="A111" s="145">
        <v>35</v>
      </c>
      <c r="B111" s="155"/>
      <c r="C111" s="156"/>
      <c r="D111" s="156"/>
      <c r="E111" s="156"/>
      <c r="F111" s="156"/>
      <c r="G111" s="156"/>
      <c r="H111" s="156"/>
      <c r="I111" s="157"/>
      <c r="J111" s="156"/>
      <c r="K111" s="158"/>
      <c r="L111" s="156"/>
      <c r="M111" s="156"/>
      <c r="N111" s="156"/>
      <c r="O111" s="156"/>
      <c r="P111" s="156"/>
      <c r="Q111" s="156"/>
      <c r="R111" s="156"/>
      <c r="S111" s="156"/>
      <c r="T111" s="182">
        <f t="shared" si="1"/>
        <v>0</v>
      </c>
      <c r="U111" s="183">
        <f t="shared" si="2"/>
        <v>0</v>
      </c>
    </row>
    <row r="112" spans="1:21">
      <c r="A112" s="145">
        <v>36</v>
      </c>
      <c r="B112" s="155"/>
      <c r="C112" s="156"/>
      <c r="D112" s="156"/>
      <c r="E112" s="156"/>
      <c r="F112" s="156"/>
      <c r="G112" s="156"/>
      <c r="H112" s="156"/>
      <c r="I112" s="157"/>
      <c r="J112" s="156"/>
      <c r="K112" s="158"/>
      <c r="L112" s="156"/>
      <c r="M112" s="156"/>
      <c r="N112" s="156"/>
      <c r="O112" s="156"/>
      <c r="P112" s="156"/>
      <c r="Q112" s="156"/>
      <c r="R112" s="156"/>
      <c r="S112" s="156"/>
      <c r="T112" s="182">
        <f t="shared" si="1"/>
        <v>0</v>
      </c>
      <c r="U112" s="183">
        <f t="shared" si="2"/>
        <v>0</v>
      </c>
    </row>
    <row r="113" spans="1:21">
      <c r="A113" s="145">
        <v>37</v>
      </c>
      <c r="B113" s="155"/>
      <c r="C113" s="156"/>
      <c r="D113" s="156"/>
      <c r="E113" s="156"/>
      <c r="F113" s="156"/>
      <c r="G113" s="156"/>
      <c r="H113" s="156"/>
      <c r="I113" s="157"/>
      <c r="J113" s="156"/>
      <c r="K113" s="158"/>
      <c r="L113" s="156"/>
      <c r="M113" s="156"/>
      <c r="N113" s="156"/>
      <c r="O113" s="156"/>
      <c r="P113" s="156"/>
      <c r="Q113" s="156"/>
      <c r="R113" s="156"/>
      <c r="S113" s="156"/>
      <c r="T113" s="182">
        <f t="shared" si="1"/>
        <v>0</v>
      </c>
      <c r="U113" s="183">
        <f t="shared" si="2"/>
        <v>0</v>
      </c>
    </row>
    <row r="114" spans="1:21">
      <c r="A114" s="145">
        <v>38</v>
      </c>
      <c r="B114" s="155"/>
      <c r="C114" s="156"/>
      <c r="D114" s="156"/>
      <c r="E114" s="156"/>
      <c r="F114" s="156"/>
      <c r="G114" s="156"/>
      <c r="H114" s="156"/>
      <c r="I114" s="157"/>
      <c r="J114" s="156"/>
      <c r="K114" s="158"/>
      <c r="L114" s="156"/>
      <c r="M114" s="156"/>
      <c r="N114" s="156"/>
      <c r="O114" s="156"/>
      <c r="P114" s="156"/>
      <c r="Q114" s="156"/>
      <c r="R114" s="156"/>
      <c r="S114" s="156"/>
      <c r="T114" s="182">
        <f t="shared" si="1"/>
        <v>0</v>
      </c>
      <c r="U114" s="183">
        <f t="shared" si="2"/>
        <v>0</v>
      </c>
    </row>
    <row r="115" spans="1:21">
      <c r="A115" s="145">
        <v>39</v>
      </c>
      <c r="B115" s="155"/>
      <c r="C115" s="156"/>
      <c r="D115" s="156"/>
      <c r="E115" s="156"/>
      <c r="F115" s="156"/>
      <c r="G115" s="156"/>
      <c r="H115" s="156"/>
      <c r="I115" s="157"/>
      <c r="J115" s="156"/>
      <c r="K115" s="158"/>
      <c r="L115" s="156"/>
      <c r="M115" s="156"/>
      <c r="N115" s="156"/>
      <c r="O115" s="156"/>
      <c r="P115" s="156"/>
      <c r="Q115" s="156"/>
      <c r="R115" s="156"/>
      <c r="S115" s="156"/>
      <c r="T115" s="182">
        <f t="shared" si="1"/>
        <v>0</v>
      </c>
      <c r="U115" s="183">
        <f t="shared" si="2"/>
        <v>0</v>
      </c>
    </row>
    <row r="116" spans="1:21">
      <c r="A116" s="145">
        <v>40</v>
      </c>
      <c r="B116" s="155"/>
      <c r="C116" s="156"/>
      <c r="D116" s="156"/>
      <c r="E116" s="156"/>
      <c r="F116" s="156"/>
      <c r="G116" s="156"/>
      <c r="H116" s="156"/>
      <c r="I116" s="157"/>
      <c r="J116" s="156"/>
      <c r="K116" s="158"/>
      <c r="L116" s="156"/>
      <c r="M116" s="156"/>
      <c r="N116" s="156"/>
      <c r="O116" s="156"/>
      <c r="P116" s="156"/>
      <c r="Q116" s="156"/>
      <c r="R116" s="156"/>
      <c r="S116" s="156"/>
      <c r="T116" s="182">
        <f t="shared" si="1"/>
        <v>0</v>
      </c>
      <c r="U116" s="183">
        <f t="shared" si="2"/>
        <v>0</v>
      </c>
    </row>
    <row r="117" spans="1:21">
      <c r="A117" s="145">
        <v>41</v>
      </c>
      <c r="B117" s="160"/>
      <c r="C117" s="161"/>
      <c r="D117" s="161"/>
      <c r="E117" s="161"/>
      <c r="F117" s="161"/>
      <c r="G117" s="161"/>
      <c r="H117" s="156"/>
      <c r="I117" s="157"/>
      <c r="J117" s="156"/>
      <c r="K117" s="158"/>
      <c r="L117" s="156"/>
      <c r="M117" s="156"/>
      <c r="N117" s="156"/>
      <c r="O117" s="156"/>
      <c r="P117" s="156"/>
      <c r="Q117" s="156"/>
      <c r="R117" s="156"/>
      <c r="S117" s="156"/>
      <c r="T117" s="182">
        <f t="shared" si="1"/>
        <v>0</v>
      </c>
      <c r="U117" s="183">
        <f t="shared" si="2"/>
        <v>0</v>
      </c>
    </row>
    <row r="118" spans="1:21">
      <c r="A118" s="145">
        <v>42</v>
      </c>
      <c r="B118" s="162"/>
      <c r="C118" s="163"/>
      <c r="D118" s="163"/>
      <c r="E118" s="163"/>
      <c r="F118" s="163"/>
      <c r="G118" s="163"/>
      <c r="H118" s="156"/>
      <c r="I118" s="157"/>
      <c r="J118" s="156"/>
      <c r="K118" s="158"/>
      <c r="L118" s="156"/>
      <c r="M118" s="156"/>
      <c r="N118" s="156"/>
      <c r="O118" s="156"/>
      <c r="P118" s="156"/>
      <c r="Q118" s="156"/>
      <c r="R118" s="156"/>
      <c r="S118" s="156"/>
      <c r="T118" s="182">
        <f t="shared" si="1"/>
        <v>0</v>
      </c>
      <c r="U118" s="183">
        <f t="shared" si="2"/>
        <v>0</v>
      </c>
    </row>
    <row r="119" spans="1:21">
      <c r="A119" s="145">
        <v>43</v>
      </c>
      <c r="B119" s="162"/>
      <c r="C119" s="163"/>
      <c r="D119" s="163"/>
      <c r="E119" s="163"/>
      <c r="F119" s="163"/>
      <c r="G119" s="163"/>
      <c r="H119" s="156"/>
      <c r="I119" s="157"/>
      <c r="J119" s="156"/>
      <c r="K119" s="158"/>
      <c r="L119" s="156"/>
      <c r="M119" s="156"/>
      <c r="N119" s="156"/>
      <c r="O119" s="156"/>
      <c r="P119" s="156"/>
      <c r="Q119" s="156"/>
      <c r="R119" s="156"/>
      <c r="S119" s="156"/>
      <c r="T119" s="182">
        <f t="shared" si="1"/>
        <v>0</v>
      </c>
      <c r="U119" s="183">
        <f t="shared" si="2"/>
        <v>0</v>
      </c>
    </row>
    <row r="120" spans="1:21">
      <c r="A120" s="145">
        <v>44</v>
      </c>
      <c r="B120" s="162"/>
      <c r="C120" s="163"/>
      <c r="D120" s="163"/>
      <c r="E120" s="163"/>
      <c r="F120" s="163"/>
      <c r="G120" s="163"/>
      <c r="H120" s="156"/>
      <c r="I120" s="157"/>
      <c r="J120" s="156"/>
      <c r="K120" s="158"/>
      <c r="L120" s="156"/>
      <c r="M120" s="156"/>
      <c r="N120" s="156"/>
      <c r="O120" s="156"/>
      <c r="P120" s="156"/>
      <c r="Q120" s="156"/>
      <c r="R120" s="156"/>
      <c r="S120" s="156"/>
      <c r="T120" s="182">
        <f t="shared" si="1"/>
        <v>0</v>
      </c>
      <c r="U120" s="183">
        <f t="shared" si="2"/>
        <v>0</v>
      </c>
    </row>
    <row r="121" spans="1:21">
      <c r="A121" s="145">
        <v>45</v>
      </c>
      <c r="B121" s="162"/>
      <c r="C121" s="163"/>
      <c r="D121" s="163"/>
      <c r="E121" s="163"/>
      <c r="F121" s="163"/>
      <c r="G121" s="163"/>
      <c r="H121" s="156"/>
      <c r="I121" s="157"/>
      <c r="J121" s="156"/>
      <c r="K121" s="158"/>
      <c r="L121" s="156"/>
      <c r="M121" s="156"/>
      <c r="N121" s="156"/>
      <c r="O121" s="156"/>
      <c r="P121" s="156"/>
      <c r="Q121" s="156"/>
      <c r="R121" s="156"/>
      <c r="S121" s="156"/>
      <c r="T121" s="182">
        <f t="shared" si="1"/>
        <v>0</v>
      </c>
      <c r="U121" s="183">
        <f t="shared" si="2"/>
        <v>0</v>
      </c>
    </row>
    <row r="122" spans="1:21">
      <c r="A122" s="145">
        <v>46</v>
      </c>
      <c r="B122" s="164"/>
      <c r="C122" s="165"/>
      <c r="D122" s="165"/>
      <c r="E122" s="165"/>
      <c r="F122" s="165"/>
      <c r="G122" s="165"/>
      <c r="H122" s="156"/>
      <c r="I122" s="157"/>
      <c r="J122" s="156"/>
      <c r="K122" s="158"/>
      <c r="L122" s="156"/>
      <c r="M122" s="156"/>
      <c r="N122" s="156"/>
      <c r="O122" s="156"/>
      <c r="P122" s="156"/>
      <c r="Q122" s="156"/>
      <c r="R122" s="156"/>
      <c r="S122" s="156"/>
      <c r="T122" s="182">
        <f t="shared" si="1"/>
        <v>0</v>
      </c>
      <c r="U122" s="183">
        <f t="shared" si="2"/>
        <v>0</v>
      </c>
    </row>
    <row r="123" spans="1:21">
      <c r="A123" s="145">
        <v>47</v>
      </c>
      <c r="B123" s="166"/>
      <c r="C123" s="167"/>
      <c r="D123" s="167"/>
      <c r="E123" s="167"/>
      <c r="F123" s="167"/>
      <c r="G123" s="167"/>
      <c r="H123" s="156"/>
      <c r="I123" s="157"/>
      <c r="J123" s="156"/>
      <c r="K123" s="158"/>
      <c r="L123" s="156"/>
      <c r="M123" s="156"/>
      <c r="N123" s="156"/>
      <c r="O123" s="156"/>
      <c r="P123" s="156"/>
      <c r="Q123" s="156"/>
      <c r="R123" s="156"/>
      <c r="S123" s="156"/>
      <c r="T123" s="182">
        <f t="shared" si="1"/>
        <v>0</v>
      </c>
      <c r="U123" s="183">
        <f t="shared" si="2"/>
        <v>0</v>
      </c>
    </row>
    <row r="124" spans="1:21">
      <c r="A124" s="145">
        <v>48</v>
      </c>
      <c r="B124" s="166"/>
      <c r="C124" s="167"/>
      <c r="D124" s="167"/>
      <c r="E124" s="167"/>
      <c r="F124" s="167"/>
      <c r="G124" s="167"/>
      <c r="H124" s="156"/>
      <c r="I124" s="157"/>
      <c r="J124" s="156"/>
      <c r="K124" s="158"/>
      <c r="L124" s="156"/>
      <c r="M124" s="156"/>
      <c r="N124" s="156"/>
      <c r="O124" s="156"/>
      <c r="P124" s="156"/>
      <c r="Q124" s="156"/>
      <c r="R124" s="156"/>
      <c r="S124" s="156"/>
      <c r="T124" s="182">
        <f t="shared" si="1"/>
        <v>0</v>
      </c>
      <c r="U124" s="183">
        <f t="shared" si="2"/>
        <v>0</v>
      </c>
    </row>
    <row r="125" spans="1:21">
      <c r="A125" s="145">
        <v>49</v>
      </c>
      <c r="B125" s="155"/>
      <c r="C125" s="156"/>
      <c r="D125" s="156"/>
      <c r="E125" s="156"/>
      <c r="F125" s="156"/>
      <c r="G125" s="156"/>
      <c r="H125" s="156"/>
      <c r="I125" s="157"/>
      <c r="J125" s="156"/>
      <c r="K125" s="158"/>
      <c r="L125" s="156"/>
      <c r="M125" s="156"/>
      <c r="N125" s="156"/>
      <c r="O125" s="156"/>
      <c r="P125" s="156"/>
      <c r="Q125" s="156"/>
      <c r="R125" s="156"/>
      <c r="S125" s="156"/>
      <c r="T125" s="182">
        <f t="shared" si="1"/>
        <v>0</v>
      </c>
      <c r="U125" s="183">
        <f t="shared" si="2"/>
        <v>0</v>
      </c>
    </row>
    <row r="126" spans="1:21" ht="19.5" thickBot="1">
      <c r="A126" s="145">
        <v>50</v>
      </c>
      <c r="B126" s="168"/>
      <c r="C126" s="169"/>
      <c r="D126" s="169"/>
      <c r="E126" s="169"/>
      <c r="F126" s="169"/>
      <c r="G126" s="169"/>
      <c r="H126" s="169"/>
      <c r="I126" s="170"/>
      <c r="J126" s="169"/>
      <c r="K126" s="171"/>
      <c r="L126" s="169"/>
      <c r="M126" s="169"/>
      <c r="N126" s="169"/>
      <c r="O126" s="169"/>
      <c r="P126" s="169"/>
      <c r="Q126" s="169"/>
      <c r="R126" s="169"/>
      <c r="S126" s="169"/>
      <c r="T126" s="184">
        <f t="shared" si="1"/>
        <v>0</v>
      </c>
      <c r="U126" s="185">
        <f t="shared" si="2"/>
        <v>0</v>
      </c>
    </row>
    <row r="127" spans="1:21" ht="19.5" thickBot="1">
      <c r="U127" s="186">
        <f>SUM(U77:U126)</f>
        <v>0</v>
      </c>
    </row>
    <row r="128" spans="1:21" ht="19.5" thickBot="1"/>
    <row r="129" spans="2:5" ht="19.5" thickBot="1">
      <c r="B129" s="173" t="s">
        <v>117</v>
      </c>
      <c r="C129" s="174" t="s">
        <v>115</v>
      </c>
    </row>
    <row r="130" spans="2:5" ht="19.5" thickBot="1">
      <c r="B130" s="168">
        <f>COUNTIF(B77:B126,"***END***")</f>
        <v>1</v>
      </c>
      <c r="C130" s="175">
        <f>IF(COUNTIF(T77:T126,18)=1,1,0)</f>
        <v>1</v>
      </c>
      <c r="E130" s="176" t="b" cm="1">
        <f t="array" ref="E130">PullTriger_UpdateTable(Cell_Ord約定済DataEndCount)</f>
        <v>0</v>
      </c>
    </row>
    <row r="131" spans="2:5" ht="19.5" thickBot="1">
      <c r="B131" s="150"/>
      <c r="C131" s="150"/>
    </row>
    <row r="132" spans="2:5" ht="19.5" thickBot="1">
      <c r="B132" s="178" t="s">
        <v>118</v>
      </c>
      <c r="C132" s="179" t="b">
        <f>IF(AND(B130=1,C130=1),TRUE,FALSE)</f>
        <v>1</v>
      </c>
    </row>
  </sheetData>
  <mergeCells count="3">
    <mergeCell ref="B3:C3"/>
    <mergeCell ref="D62:E62"/>
    <mergeCell ref="B75:C75"/>
  </mergeCells>
  <phoneticPr fontId="17"/>
  <pageMargins left="0.7" right="0.7" top="0.75" bottom="0.75" header="0.3" footer="0.3"/>
  <pageSetup paperSize="9" orientation="portrait" horizontalDpi="4294967293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B94D-4800-4FD3-9600-5D453C9B9350}">
  <sheetPr codeName="Sheet7">
    <tabColor rgb="FF00B050"/>
  </sheetPr>
  <dimension ref="A1:BE75"/>
  <sheetViews>
    <sheetView zoomScale="90" zoomScaleNormal="90" workbookViewId="0">
      <selection activeCell="AG42" sqref="AG42"/>
    </sheetView>
  </sheetViews>
  <sheetFormatPr defaultRowHeight="18.75"/>
  <cols>
    <col min="1" max="1" width="5.375" style="193" customWidth="1"/>
    <col min="2" max="2" width="5.5" style="193" hidden="1" customWidth="1"/>
    <col min="3" max="3" width="20" style="43" hidden="1" customWidth="1"/>
    <col min="4" max="4" width="2.25" style="150" hidden="1" customWidth="1"/>
    <col min="5" max="25" width="0" style="150" hidden="1" customWidth="1"/>
    <col min="26" max="26" width="4.25" style="150" hidden="1" customWidth="1"/>
    <col min="27" max="27" width="15.25" style="150" bestFit="1" customWidth="1"/>
    <col min="28" max="39" width="14.25" style="150" customWidth="1"/>
    <col min="40" max="40" width="10.375" style="150" bestFit="1" customWidth="1"/>
    <col min="41" max="41" width="2.75" style="150" customWidth="1"/>
    <col min="42" max="42" width="8.625" style="150" customWidth="1"/>
    <col min="43" max="43" width="12.375" style="150" bestFit="1" customWidth="1"/>
    <col min="44" max="44" width="19.5" style="150" bestFit="1" customWidth="1"/>
    <col min="45" max="52" width="12.375" style="150" bestFit="1" customWidth="1"/>
    <col min="53" max="54" width="14.5" style="150" bestFit="1" customWidth="1"/>
    <col min="55" max="55" width="12.375" style="150" bestFit="1" customWidth="1"/>
    <col min="56" max="16384" width="9" style="150"/>
  </cols>
  <sheetData>
    <row r="1" spans="1:57">
      <c r="B1" s="194"/>
      <c r="C1" s="194"/>
    </row>
    <row r="2" spans="1:57" ht="41.25" thickBot="1">
      <c r="AA2" s="223" t="s">
        <v>138</v>
      </c>
      <c r="AB2" s="223" t="s">
        <v>139</v>
      </c>
      <c r="AC2" s="223" t="s">
        <v>140</v>
      </c>
      <c r="AD2" s="223" t="s">
        <v>141</v>
      </c>
      <c r="AE2" s="223" t="s">
        <v>142</v>
      </c>
      <c r="AF2" s="223" t="s">
        <v>143</v>
      </c>
      <c r="AG2" s="223" t="s">
        <v>144</v>
      </c>
      <c r="AH2" s="223" t="s">
        <v>145</v>
      </c>
      <c r="AI2" s="223" t="s">
        <v>146</v>
      </c>
      <c r="AJ2" s="223" t="s">
        <v>147</v>
      </c>
      <c r="AK2" s="223" t="s">
        <v>148</v>
      </c>
      <c r="AL2" s="223" t="s">
        <v>149</v>
      </c>
      <c r="AM2" s="223" t="s">
        <v>150</v>
      </c>
      <c r="AN2" s="150" t="s">
        <v>115</v>
      </c>
    </row>
    <row r="3" spans="1:57" ht="21.75" customHeight="1" thickBot="1">
      <c r="B3" s="196"/>
      <c r="C3" s="196"/>
      <c r="AA3" s="197" t="s">
        <v>124</v>
      </c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Q3" s="195"/>
      <c r="AR3" s="197" t="s">
        <v>125</v>
      </c>
      <c r="BE3" s="43"/>
    </row>
    <row r="4" spans="1:57" s="195" customFormat="1">
      <c r="A4" s="198"/>
      <c r="B4" s="2"/>
      <c r="C4" s="2"/>
      <c r="AA4" s="199" t="s">
        <v>33</v>
      </c>
      <c r="AB4" s="200" t="s">
        <v>37</v>
      </c>
      <c r="AC4" s="200" t="s">
        <v>94</v>
      </c>
      <c r="AD4" s="200" t="s">
        <v>126</v>
      </c>
      <c r="AE4" s="200" t="s">
        <v>127</v>
      </c>
      <c r="AF4" s="200" t="s">
        <v>128</v>
      </c>
      <c r="AG4" s="200" t="s">
        <v>129</v>
      </c>
      <c r="AH4" s="200" t="s">
        <v>130</v>
      </c>
      <c r="AI4" s="200" t="s">
        <v>131</v>
      </c>
      <c r="AJ4" s="200" t="s">
        <v>132</v>
      </c>
      <c r="AK4" s="201" t="s">
        <v>30</v>
      </c>
      <c r="AL4" s="201" t="s">
        <v>133</v>
      </c>
      <c r="AM4" s="200" t="s">
        <v>134</v>
      </c>
      <c r="AN4" s="202" t="s">
        <v>115</v>
      </c>
      <c r="AO4" s="203"/>
      <c r="AR4" s="199" t="s">
        <v>33</v>
      </c>
      <c r="AS4" s="200" t="s">
        <v>37</v>
      </c>
      <c r="AT4" s="200" t="s">
        <v>94</v>
      </c>
      <c r="AU4" s="200" t="s">
        <v>126</v>
      </c>
      <c r="AV4" s="200" t="s">
        <v>127</v>
      </c>
      <c r="AW4" s="200" t="s">
        <v>135</v>
      </c>
      <c r="AX4" s="200" t="s">
        <v>129</v>
      </c>
      <c r="AY4" s="200" t="s">
        <v>130</v>
      </c>
      <c r="AZ4" s="200" t="s">
        <v>131</v>
      </c>
      <c r="BA4" s="200" t="s">
        <v>132</v>
      </c>
      <c r="BB4" s="201" t="s">
        <v>30</v>
      </c>
      <c r="BC4" s="201" t="s">
        <v>133</v>
      </c>
      <c r="BD4" s="200" t="s">
        <v>134</v>
      </c>
      <c r="BE4" s="43"/>
    </row>
    <row r="5" spans="1:57">
      <c r="A5" s="193">
        <v>1</v>
      </c>
      <c r="B5" s="1"/>
      <c r="C5" s="1"/>
      <c r="AA5" s="204"/>
      <c r="AB5" s="205"/>
      <c r="AC5" s="206"/>
      <c r="AD5" s="206"/>
      <c r="AE5" s="206"/>
      <c r="AF5" s="206"/>
      <c r="AG5" s="206"/>
      <c r="AH5" s="206"/>
      <c r="AI5" s="206"/>
      <c r="AJ5" s="206"/>
      <c r="AK5" s="207"/>
      <c r="AL5" s="208"/>
      <c r="AM5" s="205"/>
      <c r="AN5" s="159">
        <f t="shared" ref="AN5:AN54" si="0">COUNTIF(AA5:AM5,"***END***")</f>
        <v>0</v>
      </c>
      <c r="AO5" s="209"/>
      <c r="AP5" s="210"/>
      <c r="AQ5" s="43">
        <v>1</v>
      </c>
      <c r="AR5" s="204"/>
      <c r="AS5" s="205"/>
      <c r="AT5" s="206"/>
      <c r="AU5" s="206"/>
      <c r="AV5" s="206"/>
      <c r="AW5" s="206"/>
      <c r="AX5" s="206"/>
      <c r="AY5" s="206"/>
      <c r="AZ5" s="206"/>
      <c r="BA5" s="206"/>
      <c r="BB5" s="207"/>
      <c r="BC5" s="208"/>
      <c r="BD5" s="205"/>
      <c r="BE5" s="43">
        <v>1</v>
      </c>
    </row>
    <row r="6" spans="1:57">
      <c r="A6" s="193">
        <v>2</v>
      </c>
      <c r="B6" s="1"/>
      <c r="C6" s="1"/>
      <c r="AA6" s="204"/>
      <c r="AB6" s="205"/>
      <c r="AC6" s="206"/>
      <c r="AD6" s="206"/>
      <c r="AE6" s="206"/>
      <c r="AF6" s="206"/>
      <c r="AG6" s="206"/>
      <c r="AH6" s="206"/>
      <c r="AI6" s="206"/>
      <c r="AJ6" s="206"/>
      <c r="AK6" s="207"/>
      <c r="AL6" s="208"/>
      <c r="AM6" s="205"/>
      <c r="AN6" s="159">
        <f t="shared" si="0"/>
        <v>0</v>
      </c>
      <c r="AO6" s="209"/>
      <c r="AP6" s="210"/>
      <c r="AQ6" s="43">
        <v>2</v>
      </c>
      <c r="AR6" s="204"/>
      <c r="AS6" s="205"/>
      <c r="AT6" s="206"/>
      <c r="AU6" s="206"/>
      <c r="AV6" s="206"/>
      <c r="AW6" s="206"/>
      <c r="AX6" s="206"/>
      <c r="AY6" s="206"/>
      <c r="AZ6" s="206"/>
      <c r="BA6" s="206"/>
      <c r="BB6" s="207"/>
      <c r="BC6" s="208"/>
      <c r="BD6" s="205"/>
      <c r="BE6" s="43">
        <v>2</v>
      </c>
    </row>
    <row r="7" spans="1:57">
      <c r="A7" s="193">
        <v>3</v>
      </c>
      <c r="B7" s="1"/>
      <c r="C7" s="1"/>
      <c r="AA7" s="204"/>
      <c r="AB7" s="205"/>
      <c r="AC7" s="206"/>
      <c r="AD7" s="206"/>
      <c r="AE7" s="206"/>
      <c r="AF7" s="206"/>
      <c r="AG7" s="206"/>
      <c r="AH7" s="206"/>
      <c r="AI7" s="206"/>
      <c r="AJ7" s="206"/>
      <c r="AK7" s="207"/>
      <c r="AL7" s="208"/>
      <c r="AM7" s="205"/>
      <c r="AN7" s="159">
        <f t="shared" si="0"/>
        <v>0</v>
      </c>
      <c r="AO7" s="209"/>
      <c r="AP7" s="210"/>
      <c r="AQ7" s="43">
        <v>3</v>
      </c>
      <c r="AR7" s="204"/>
      <c r="AS7" s="205"/>
      <c r="AT7" s="206"/>
      <c r="AU7" s="206"/>
      <c r="AV7" s="206"/>
      <c r="AW7" s="206"/>
      <c r="AX7" s="206"/>
      <c r="AY7" s="206"/>
      <c r="AZ7" s="206"/>
      <c r="BA7" s="206"/>
      <c r="BB7" s="207"/>
      <c r="BC7" s="208"/>
      <c r="BD7" s="205"/>
      <c r="BE7" s="43">
        <v>3</v>
      </c>
    </row>
    <row r="8" spans="1:57">
      <c r="A8" s="193">
        <v>4</v>
      </c>
      <c r="B8" s="1"/>
      <c r="C8" s="1"/>
      <c r="AA8" s="204"/>
      <c r="AB8" s="205"/>
      <c r="AC8" s="206"/>
      <c r="AD8" s="206"/>
      <c r="AE8" s="206"/>
      <c r="AF8" s="206"/>
      <c r="AG8" s="206"/>
      <c r="AH8" s="206"/>
      <c r="AI8" s="206"/>
      <c r="AJ8" s="206"/>
      <c r="AK8" s="207"/>
      <c r="AL8" s="208"/>
      <c r="AM8" s="205"/>
      <c r="AN8" s="159">
        <f t="shared" si="0"/>
        <v>0</v>
      </c>
      <c r="AO8" s="209"/>
      <c r="AP8" s="210"/>
      <c r="AQ8" s="43">
        <v>4</v>
      </c>
      <c r="AR8" s="204"/>
      <c r="AS8" s="205"/>
      <c r="AT8" s="206"/>
      <c r="AU8" s="206"/>
      <c r="AV8" s="206"/>
      <c r="AW8" s="206"/>
      <c r="AX8" s="206"/>
      <c r="AY8" s="206"/>
      <c r="AZ8" s="206"/>
      <c r="BA8" s="206"/>
      <c r="BB8" s="207"/>
      <c r="BC8" s="208"/>
      <c r="BD8" s="205"/>
      <c r="BE8" s="43">
        <v>4</v>
      </c>
    </row>
    <row r="9" spans="1:57">
      <c r="A9" s="193">
        <v>5</v>
      </c>
      <c r="B9" s="1"/>
      <c r="C9" s="1"/>
      <c r="AA9" s="204"/>
      <c r="AB9" s="205"/>
      <c r="AC9" s="206"/>
      <c r="AD9" s="206"/>
      <c r="AE9" s="206"/>
      <c r="AF9" s="206"/>
      <c r="AG9" s="206"/>
      <c r="AH9" s="206"/>
      <c r="AI9" s="206"/>
      <c r="AJ9" s="206"/>
      <c r="AK9" s="207"/>
      <c r="AL9" s="208"/>
      <c r="AM9" s="205"/>
      <c r="AN9" s="159">
        <f t="shared" si="0"/>
        <v>0</v>
      </c>
      <c r="AO9" s="209"/>
      <c r="AP9" s="210"/>
      <c r="AQ9" s="43">
        <v>5</v>
      </c>
      <c r="AR9" s="204"/>
      <c r="AS9" s="205"/>
      <c r="AT9" s="206"/>
      <c r="AU9" s="206"/>
      <c r="AV9" s="206"/>
      <c r="AW9" s="206"/>
      <c r="AX9" s="206"/>
      <c r="AY9" s="206"/>
      <c r="AZ9" s="206"/>
      <c r="BA9" s="206"/>
      <c r="BB9" s="207"/>
      <c r="BC9" s="208"/>
      <c r="BD9" s="205"/>
      <c r="BE9" s="43">
        <v>5</v>
      </c>
    </row>
    <row r="10" spans="1:57">
      <c r="A10" s="193">
        <v>6</v>
      </c>
      <c r="B10" s="1"/>
      <c r="C10" s="1"/>
      <c r="AA10" s="204"/>
      <c r="AB10" s="205"/>
      <c r="AC10" s="206"/>
      <c r="AD10" s="206"/>
      <c r="AE10" s="206"/>
      <c r="AF10" s="206"/>
      <c r="AG10" s="206"/>
      <c r="AH10" s="206"/>
      <c r="AI10" s="206"/>
      <c r="AJ10" s="206"/>
      <c r="AK10" s="207"/>
      <c r="AL10" s="208"/>
      <c r="AM10" s="205"/>
      <c r="AN10" s="159">
        <f t="shared" si="0"/>
        <v>0</v>
      </c>
      <c r="AO10" s="209"/>
      <c r="AP10" s="210"/>
      <c r="AQ10" s="43">
        <v>6</v>
      </c>
      <c r="AR10" s="204"/>
      <c r="AS10" s="205"/>
      <c r="AT10" s="206"/>
      <c r="AU10" s="206"/>
      <c r="AV10" s="206"/>
      <c r="AW10" s="206"/>
      <c r="AX10" s="206"/>
      <c r="AY10" s="206"/>
      <c r="AZ10" s="206"/>
      <c r="BA10" s="206"/>
      <c r="BB10" s="207"/>
      <c r="BC10" s="208"/>
      <c r="BD10" s="205"/>
      <c r="BE10" s="43">
        <v>6</v>
      </c>
    </row>
    <row r="11" spans="1:57">
      <c r="A11" s="193">
        <v>7</v>
      </c>
      <c r="B11" s="1"/>
      <c r="C11" s="1"/>
      <c r="AA11" s="204"/>
      <c r="AB11" s="205"/>
      <c r="AC11" s="206"/>
      <c r="AD11" s="206"/>
      <c r="AE11" s="206"/>
      <c r="AF11" s="206"/>
      <c r="AG11" s="206"/>
      <c r="AH11" s="206"/>
      <c r="AI11" s="206"/>
      <c r="AJ11" s="206"/>
      <c r="AK11" s="207"/>
      <c r="AL11" s="208"/>
      <c r="AM11" s="205"/>
      <c r="AN11" s="159">
        <f t="shared" si="0"/>
        <v>0</v>
      </c>
      <c r="AO11" s="209"/>
      <c r="AP11" s="210"/>
      <c r="AQ11" s="43">
        <v>7</v>
      </c>
      <c r="AR11" s="204"/>
      <c r="AS11" s="205"/>
      <c r="AT11" s="206"/>
      <c r="AU11" s="206"/>
      <c r="AV11" s="206"/>
      <c r="AW11" s="206"/>
      <c r="AX11" s="206"/>
      <c r="AY11" s="206"/>
      <c r="AZ11" s="206"/>
      <c r="BA11" s="206"/>
      <c r="BB11" s="207"/>
      <c r="BC11" s="208"/>
      <c r="BD11" s="205"/>
      <c r="BE11" s="43">
        <v>7</v>
      </c>
    </row>
    <row r="12" spans="1:57">
      <c r="A12" s="193">
        <v>8</v>
      </c>
      <c r="B12" s="1"/>
      <c r="C12" s="1"/>
      <c r="AA12" s="204"/>
      <c r="AB12" s="205"/>
      <c r="AC12" s="206"/>
      <c r="AD12" s="206"/>
      <c r="AE12" s="206"/>
      <c r="AF12" s="206"/>
      <c r="AG12" s="206"/>
      <c r="AH12" s="206"/>
      <c r="AI12" s="206"/>
      <c r="AJ12" s="206"/>
      <c r="AK12" s="207"/>
      <c r="AL12" s="208"/>
      <c r="AM12" s="205"/>
      <c r="AN12" s="159">
        <f t="shared" si="0"/>
        <v>0</v>
      </c>
      <c r="AO12" s="209"/>
      <c r="AP12" s="210"/>
      <c r="AQ12" s="43">
        <v>8</v>
      </c>
      <c r="AR12" s="204"/>
      <c r="AS12" s="205"/>
      <c r="AT12" s="206"/>
      <c r="AU12" s="206"/>
      <c r="AV12" s="206"/>
      <c r="AW12" s="206"/>
      <c r="AX12" s="206"/>
      <c r="AY12" s="206"/>
      <c r="AZ12" s="206"/>
      <c r="BA12" s="206"/>
      <c r="BB12" s="207"/>
      <c r="BC12" s="208"/>
      <c r="BD12" s="205"/>
      <c r="BE12" s="43">
        <v>8</v>
      </c>
    </row>
    <row r="13" spans="1:57">
      <c r="A13" s="193">
        <v>9</v>
      </c>
      <c r="B13" s="1"/>
      <c r="C13" s="1"/>
      <c r="AA13" s="204"/>
      <c r="AB13" s="205"/>
      <c r="AC13" s="206"/>
      <c r="AD13" s="205"/>
      <c r="AE13" s="206"/>
      <c r="AF13" s="206"/>
      <c r="AG13" s="206"/>
      <c r="AH13" s="206"/>
      <c r="AI13" s="206"/>
      <c r="AJ13" s="206"/>
      <c r="AK13" s="207"/>
      <c r="AL13" s="208"/>
      <c r="AM13" s="205"/>
      <c r="AN13" s="159">
        <f t="shared" si="0"/>
        <v>0</v>
      </c>
      <c r="AO13" s="209"/>
      <c r="AP13" s="210"/>
      <c r="AQ13" s="43">
        <v>9</v>
      </c>
      <c r="AR13" s="204"/>
      <c r="AS13" s="205"/>
      <c r="AT13" s="206"/>
      <c r="AU13" s="205"/>
      <c r="AV13" s="206"/>
      <c r="AW13" s="206"/>
      <c r="AX13" s="206"/>
      <c r="AY13" s="206"/>
      <c r="AZ13" s="206"/>
      <c r="BA13" s="206"/>
      <c r="BB13" s="207"/>
      <c r="BC13" s="208"/>
      <c r="BD13" s="205"/>
      <c r="BE13" s="43">
        <v>9</v>
      </c>
    </row>
    <row r="14" spans="1:57">
      <c r="A14" s="193">
        <v>10</v>
      </c>
      <c r="B14" s="1"/>
      <c r="C14" s="1"/>
      <c r="AA14" s="204"/>
      <c r="AB14" s="205"/>
      <c r="AC14" s="206"/>
      <c r="AD14" s="205"/>
      <c r="AE14" s="206"/>
      <c r="AF14" s="206"/>
      <c r="AG14" s="206"/>
      <c r="AH14" s="206"/>
      <c r="AI14" s="206"/>
      <c r="AJ14" s="206"/>
      <c r="AK14" s="207"/>
      <c r="AL14" s="208"/>
      <c r="AM14" s="205"/>
      <c r="AN14" s="159">
        <f t="shared" si="0"/>
        <v>0</v>
      </c>
      <c r="AO14" s="209"/>
      <c r="AP14" s="210"/>
      <c r="AQ14" s="43">
        <v>10</v>
      </c>
      <c r="AR14" s="204"/>
      <c r="AS14" s="205"/>
      <c r="AT14" s="206"/>
      <c r="AU14" s="205"/>
      <c r="AV14" s="206"/>
      <c r="AW14" s="206"/>
      <c r="AX14" s="206"/>
      <c r="AY14" s="206"/>
      <c r="AZ14" s="206"/>
      <c r="BA14" s="206"/>
      <c r="BB14" s="207"/>
      <c r="BC14" s="208"/>
      <c r="BD14" s="205"/>
      <c r="BE14" s="43">
        <v>10</v>
      </c>
    </row>
    <row r="15" spans="1:57">
      <c r="A15" s="193">
        <v>11</v>
      </c>
      <c r="B15" s="1"/>
      <c r="C15" s="1"/>
      <c r="AA15" s="204"/>
      <c r="AB15" s="205"/>
      <c r="AC15" s="206"/>
      <c r="AD15" s="205"/>
      <c r="AE15" s="206"/>
      <c r="AF15" s="206"/>
      <c r="AG15" s="206"/>
      <c r="AH15" s="206"/>
      <c r="AI15" s="206"/>
      <c r="AJ15" s="206"/>
      <c r="AK15" s="207"/>
      <c r="AL15" s="208"/>
      <c r="AM15" s="205"/>
      <c r="AN15" s="159">
        <f t="shared" si="0"/>
        <v>0</v>
      </c>
      <c r="AO15" s="209"/>
      <c r="AP15" s="210"/>
      <c r="AQ15" s="43">
        <v>11</v>
      </c>
      <c r="AR15" s="204"/>
      <c r="AS15" s="205"/>
      <c r="AT15" s="206"/>
      <c r="AU15" s="205"/>
      <c r="AV15" s="206"/>
      <c r="AW15" s="206"/>
      <c r="AX15" s="206"/>
      <c r="AY15" s="206"/>
      <c r="AZ15" s="206"/>
      <c r="BA15" s="206"/>
      <c r="BB15" s="207"/>
      <c r="BC15" s="208"/>
      <c r="BD15" s="205"/>
      <c r="BE15" s="43">
        <v>11</v>
      </c>
    </row>
    <row r="16" spans="1:57">
      <c r="A16" s="193">
        <v>12</v>
      </c>
      <c r="B16" s="1"/>
      <c r="C16" s="1"/>
      <c r="AA16" s="204"/>
      <c r="AB16" s="205"/>
      <c r="AC16" s="206"/>
      <c r="AD16" s="205"/>
      <c r="AE16" s="206"/>
      <c r="AF16" s="206"/>
      <c r="AG16" s="206"/>
      <c r="AH16" s="206"/>
      <c r="AI16" s="206"/>
      <c r="AJ16" s="206"/>
      <c r="AK16" s="207"/>
      <c r="AL16" s="208"/>
      <c r="AM16" s="205"/>
      <c r="AN16" s="159">
        <f t="shared" si="0"/>
        <v>0</v>
      </c>
      <c r="AO16" s="209"/>
      <c r="AP16" s="210"/>
      <c r="AQ16" s="43">
        <v>12</v>
      </c>
      <c r="AR16" s="204"/>
      <c r="AS16" s="205"/>
      <c r="AT16" s="206"/>
      <c r="AU16" s="205"/>
      <c r="AV16" s="206"/>
      <c r="AW16" s="206"/>
      <c r="AX16" s="206"/>
      <c r="AY16" s="206"/>
      <c r="AZ16" s="206"/>
      <c r="BA16" s="206"/>
      <c r="BB16" s="207"/>
      <c r="BC16" s="208"/>
      <c r="BD16" s="205"/>
      <c r="BE16" s="43">
        <v>12</v>
      </c>
    </row>
    <row r="17" spans="1:57">
      <c r="A17" s="193">
        <v>13</v>
      </c>
      <c r="B17" s="1"/>
      <c r="C17" s="1"/>
      <c r="AA17" s="204"/>
      <c r="AB17" s="205"/>
      <c r="AC17" s="206"/>
      <c r="AD17" s="205"/>
      <c r="AE17" s="206"/>
      <c r="AF17" s="206"/>
      <c r="AG17" s="206"/>
      <c r="AH17" s="206"/>
      <c r="AI17" s="206"/>
      <c r="AJ17" s="206"/>
      <c r="AK17" s="207"/>
      <c r="AL17" s="208"/>
      <c r="AM17" s="205"/>
      <c r="AN17" s="159">
        <f t="shared" si="0"/>
        <v>0</v>
      </c>
      <c r="AO17" s="209"/>
      <c r="AP17" s="210"/>
      <c r="AQ17" s="43">
        <v>13</v>
      </c>
      <c r="AR17" s="204"/>
      <c r="AS17" s="205"/>
      <c r="AT17" s="206"/>
      <c r="AU17" s="205"/>
      <c r="AV17" s="206"/>
      <c r="AW17" s="206"/>
      <c r="AX17" s="206"/>
      <c r="AY17" s="206"/>
      <c r="AZ17" s="206"/>
      <c r="BA17" s="206"/>
      <c r="BB17" s="207"/>
      <c r="BC17" s="208"/>
      <c r="BD17" s="205"/>
      <c r="BE17" s="43">
        <v>13</v>
      </c>
    </row>
    <row r="18" spans="1:57">
      <c r="A18" s="193">
        <v>14</v>
      </c>
      <c r="B18" s="1"/>
      <c r="C18" s="1"/>
      <c r="AA18" s="204"/>
      <c r="AB18" s="205"/>
      <c r="AC18" s="206"/>
      <c r="AD18" s="205"/>
      <c r="AE18" s="206"/>
      <c r="AF18" s="206"/>
      <c r="AG18" s="206"/>
      <c r="AH18" s="206"/>
      <c r="AI18" s="206"/>
      <c r="AJ18" s="206"/>
      <c r="AK18" s="207"/>
      <c r="AL18" s="208"/>
      <c r="AM18" s="205"/>
      <c r="AN18" s="159">
        <f t="shared" si="0"/>
        <v>0</v>
      </c>
      <c r="AO18" s="209"/>
      <c r="AP18" s="210"/>
      <c r="AQ18" s="43">
        <v>14</v>
      </c>
      <c r="AR18" s="204"/>
      <c r="AS18" s="205"/>
      <c r="AT18" s="206"/>
      <c r="AU18" s="205"/>
      <c r="AV18" s="206"/>
      <c r="AW18" s="206"/>
      <c r="AX18" s="206"/>
      <c r="AY18" s="206"/>
      <c r="AZ18" s="206"/>
      <c r="BA18" s="206"/>
      <c r="BB18" s="207"/>
      <c r="BC18" s="208"/>
      <c r="BD18" s="205"/>
      <c r="BE18" s="43">
        <v>14</v>
      </c>
    </row>
    <row r="19" spans="1:57">
      <c r="A19" s="193">
        <v>15</v>
      </c>
      <c r="B19" s="1"/>
      <c r="C19" s="1"/>
      <c r="AA19" s="204"/>
      <c r="AB19" s="205"/>
      <c r="AC19" s="206"/>
      <c r="AD19" s="205"/>
      <c r="AE19" s="206"/>
      <c r="AF19" s="206"/>
      <c r="AG19" s="206"/>
      <c r="AH19" s="206"/>
      <c r="AI19" s="206"/>
      <c r="AJ19" s="206"/>
      <c r="AK19" s="207"/>
      <c r="AL19" s="208"/>
      <c r="AM19" s="205"/>
      <c r="AN19" s="159">
        <f t="shared" si="0"/>
        <v>0</v>
      </c>
      <c r="AO19" s="209"/>
      <c r="AP19" s="210"/>
      <c r="AQ19" s="43">
        <v>15</v>
      </c>
      <c r="AR19" s="204"/>
      <c r="AS19" s="205"/>
      <c r="AT19" s="206"/>
      <c r="AU19" s="205"/>
      <c r="AV19" s="206"/>
      <c r="AW19" s="206"/>
      <c r="AX19" s="206"/>
      <c r="AY19" s="206"/>
      <c r="AZ19" s="206"/>
      <c r="BA19" s="206"/>
      <c r="BB19" s="207"/>
      <c r="BC19" s="208"/>
      <c r="BD19" s="205"/>
      <c r="BE19" s="43">
        <v>15</v>
      </c>
    </row>
    <row r="20" spans="1:57">
      <c r="A20" s="193">
        <v>16</v>
      </c>
      <c r="B20" s="1"/>
      <c r="C20" s="1"/>
      <c r="AA20" s="204"/>
      <c r="AB20" s="205"/>
      <c r="AC20" s="206"/>
      <c r="AD20" s="205"/>
      <c r="AE20" s="206"/>
      <c r="AF20" s="206"/>
      <c r="AG20" s="206"/>
      <c r="AH20" s="206"/>
      <c r="AI20" s="206"/>
      <c r="AJ20" s="206"/>
      <c r="AK20" s="207"/>
      <c r="AL20" s="208"/>
      <c r="AM20" s="205"/>
      <c r="AN20" s="159">
        <f t="shared" si="0"/>
        <v>0</v>
      </c>
      <c r="AO20" s="209"/>
      <c r="AP20" s="210"/>
      <c r="AQ20" s="43">
        <v>16</v>
      </c>
      <c r="AR20" s="204"/>
      <c r="AS20" s="205"/>
      <c r="AT20" s="206"/>
      <c r="AU20" s="205"/>
      <c r="AV20" s="206"/>
      <c r="AW20" s="206"/>
      <c r="AX20" s="206"/>
      <c r="AY20" s="206"/>
      <c r="AZ20" s="206"/>
      <c r="BA20" s="206"/>
      <c r="BB20" s="207"/>
      <c r="BC20" s="208"/>
      <c r="BD20" s="205"/>
      <c r="BE20" s="43">
        <v>16</v>
      </c>
    </row>
    <row r="21" spans="1:57">
      <c r="A21" s="193">
        <v>17</v>
      </c>
      <c r="B21" s="1"/>
      <c r="C21" s="1"/>
      <c r="AA21" s="204"/>
      <c r="AB21" s="205"/>
      <c r="AC21" s="206"/>
      <c r="AD21" s="206"/>
      <c r="AE21" s="206"/>
      <c r="AF21" s="206"/>
      <c r="AG21" s="206"/>
      <c r="AH21" s="206"/>
      <c r="AI21" s="206"/>
      <c r="AJ21" s="206"/>
      <c r="AK21" s="207"/>
      <c r="AL21" s="208"/>
      <c r="AM21" s="205"/>
      <c r="AN21" s="159">
        <f t="shared" si="0"/>
        <v>0</v>
      </c>
      <c r="AO21" s="209"/>
      <c r="AP21" s="210"/>
      <c r="AQ21" s="43">
        <v>17</v>
      </c>
      <c r="AR21" s="204"/>
      <c r="AS21" s="205"/>
      <c r="AT21" s="206"/>
      <c r="AU21" s="205"/>
      <c r="AV21" s="206"/>
      <c r="AW21" s="206"/>
      <c r="AX21" s="206"/>
      <c r="AY21" s="206"/>
      <c r="AZ21" s="206"/>
      <c r="BA21" s="206"/>
      <c r="BB21" s="207"/>
      <c r="BC21" s="208"/>
      <c r="BD21" s="205"/>
      <c r="BE21" s="43">
        <v>17</v>
      </c>
    </row>
    <row r="22" spans="1:57">
      <c r="A22" s="193">
        <v>18</v>
      </c>
      <c r="B22" s="1"/>
      <c r="C22" s="1"/>
      <c r="AA22" s="204"/>
      <c r="AB22" s="205"/>
      <c r="AC22" s="206"/>
      <c r="AD22" s="206"/>
      <c r="AE22" s="206"/>
      <c r="AF22" s="206"/>
      <c r="AG22" s="206"/>
      <c r="AH22" s="206"/>
      <c r="AI22" s="206"/>
      <c r="AJ22" s="206"/>
      <c r="AK22" s="207"/>
      <c r="AL22" s="208"/>
      <c r="AM22" s="205"/>
      <c r="AN22" s="159">
        <f t="shared" si="0"/>
        <v>0</v>
      </c>
      <c r="AO22" s="209"/>
      <c r="AP22" s="210"/>
      <c r="AQ22" s="43">
        <v>18</v>
      </c>
      <c r="AR22" s="204"/>
      <c r="AS22" s="205"/>
      <c r="AT22" s="206"/>
      <c r="AU22" s="205"/>
      <c r="AV22" s="206"/>
      <c r="AW22" s="206"/>
      <c r="AX22" s="206"/>
      <c r="AY22" s="206"/>
      <c r="AZ22" s="206"/>
      <c r="BA22" s="206"/>
      <c r="BB22" s="207"/>
      <c r="BC22" s="208"/>
      <c r="BD22" s="205"/>
      <c r="BE22" s="43">
        <v>18</v>
      </c>
    </row>
    <row r="23" spans="1:57">
      <c r="A23" s="193">
        <v>19</v>
      </c>
      <c r="B23" s="1"/>
      <c r="C23" s="1"/>
      <c r="AA23" s="204"/>
      <c r="AB23" s="205"/>
      <c r="AC23" s="206"/>
      <c r="AD23" s="206"/>
      <c r="AE23" s="206"/>
      <c r="AF23" s="206"/>
      <c r="AG23" s="206"/>
      <c r="AH23" s="206"/>
      <c r="AI23" s="206"/>
      <c r="AJ23" s="206"/>
      <c r="AK23" s="207"/>
      <c r="AL23" s="208"/>
      <c r="AM23" s="205"/>
      <c r="AN23" s="159">
        <f t="shared" si="0"/>
        <v>0</v>
      </c>
      <c r="AO23" s="209"/>
      <c r="AP23" s="210"/>
      <c r="AQ23" s="43">
        <v>19</v>
      </c>
      <c r="AR23" s="204"/>
      <c r="AS23" s="205"/>
      <c r="AT23" s="206"/>
      <c r="AU23" s="205"/>
      <c r="AV23" s="206"/>
      <c r="AW23" s="206"/>
      <c r="AX23" s="206"/>
      <c r="AY23" s="206"/>
      <c r="AZ23" s="206"/>
      <c r="BA23" s="206"/>
      <c r="BB23" s="207"/>
      <c r="BC23" s="208"/>
      <c r="BD23" s="205"/>
      <c r="BE23" s="43">
        <v>19</v>
      </c>
    </row>
    <row r="24" spans="1:57">
      <c r="A24" s="193">
        <v>20</v>
      </c>
      <c r="B24" s="1"/>
      <c r="C24" s="1"/>
      <c r="AA24" s="204" t="s">
        <v>116</v>
      </c>
      <c r="AB24" s="205" t="s">
        <v>116</v>
      </c>
      <c r="AC24" s="206" t="s">
        <v>116</v>
      </c>
      <c r="AD24" s="205" t="s">
        <v>116</v>
      </c>
      <c r="AE24" s="206" t="s">
        <v>116</v>
      </c>
      <c r="AF24" s="206" t="s">
        <v>116</v>
      </c>
      <c r="AG24" s="206" t="s">
        <v>116</v>
      </c>
      <c r="AH24" s="206" t="s">
        <v>116</v>
      </c>
      <c r="AI24" s="206" t="s">
        <v>116</v>
      </c>
      <c r="AJ24" s="206" t="s">
        <v>116</v>
      </c>
      <c r="AK24" s="207" t="s">
        <v>116</v>
      </c>
      <c r="AL24" s="208" t="s">
        <v>116</v>
      </c>
      <c r="AM24" s="205" t="s">
        <v>116</v>
      </c>
      <c r="AN24" s="159">
        <f t="shared" si="0"/>
        <v>13</v>
      </c>
      <c r="AO24" s="209"/>
      <c r="AP24" s="210"/>
      <c r="AQ24" s="43">
        <v>20</v>
      </c>
      <c r="AR24" s="204" t="s">
        <v>116</v>
      </c>
      <c r="AS24" s="205" t="s">
        <v>116</v>
      </c>
      <c r="AT24" s="206" t="s">
        <v>116</v>
      </c>
      <c r="AU24" s="205" t="s">
        <v>116</v>
      </c>
      <c r="AV24" s="206" t="s">
        <v>116</v>
      </c>
      <c r="AW24" s="206" t="s">
        <v>116</v>
      </c>
      <c r="AX24" s="206" t="s">
        <v>116</v>
      </c>
      <c r="AY24" s="206" t="s">
        <v>116</v>
      </c>
      <c r="AZ24" s="206" t="s">
        <v>116</v>
      </c>
      <c r="BA24" s="206" t="s">
        <v>116</v>
      </c>
      <c r="BB24" s="207" t="s">
        <v>116</v>
      </c>
      <c r="BC24" s="208" t="s">
        <v>116</v>
      </c>
      <c r="BD24" s="205" t="s">
        <v>116</v>
      </c>
      <c r="BE24" s="43">
        <v>20</v>
      </c>
    </row>
    <row r="25" spans="1:57">
      <c r="A25" s="193">
        <v>21</v>
      </c>
      <c r="B25" s="1"/>
      <c r="C25" s="1"/>
      <c r="AA25" s="204"/>
      <c r="AB25" s="205"/>
      <c r="AC25" s="206"/>
      <c r="AD25" s="205"/>
      <c r="AE25" s="206"/>
      <c r="AF25" s="206"/>
      <c r="AG25" s="206"/>
      <c r="AH25" s="206"/>
      <c r="AI25" s="206"/>
      <c r="AJ25" s="206"/>
      <c r="AK25" s="207"/>
      <c r="AL25" s="208"/>
      <c r="AM25" s="205"/>
      <c r="AN25" s="159">
        <f t="shared" si="0"/>
        <v>0</v>
      </c>
      <c r="AO25" s="209"/>
      <c r="AP25" s="210"/>
      <c r="AQ25" s="43">
        <v>21</v>
      </c>
      <c r="AR25" s="204"/>
      <c r="AS25" s="205"/>
      <c r="AT25" s="206"/>
      <c r="AU25" s="205"/>
      <c r="AV25" s="206"/>
      <c r="AW25" s="206"/>
      <c r="AX25" s="206"/>
      <c r="AY25" s="206"/>
      <c r="AZ25" s="206"/>
      <c r="BA25" s="206"/>
      <c r="BB25" s="207"/>
      <c r="BC25" s="208"/>
      <c r="BD25" s="205"/>
      <c r="BE25" s="43">
        <v>21</v>
      </c>
    </row>
    <row r="26" spans="1:57">
      <c r="A26" s="193">
        <v>22</v>
      </c>
      <c r="B26" s="1"/>
      <c r="C26" s="1"/>
      <c r="AA26" s="204"/>
      <c r="AB26" s="205"/>
      <c r="AC26" s="206"/>
      <c r="AD26" s="205"/>
      <c r="AE26" s="206"/>
      <c r="AF26" s="206"/>
      <c r="AG26" s="206"/>
      <c r="AH26" s="206"/>
      <c r="AI26" s="206"/>
      <c r="AJ26" s="206"/>
      <c r="AK26" s="207"/>
      <c r="AL26" s="208"/>
      <c r="AM26" s="205"/>
      <c r="AN26" s="159">
        <f t="shared" si="0"/>
        <v>0</v>
      </c>
      <c r="AO26" s="209"/>
      <c r="AP26" s="210"/>
      <c r="AQ26" s="43">
        <v>22</v>
      </c>
      <c r="AR26" s="204"/>
      <c r="AS26" s="205"/>
      <c r="AT26" s="206"/>
      <c r="AU26" s="205"/>
      <c r="AV26" s="206"/>
      <c r="AW26" s="206"/>
      <c r="AX26" s="206"/>
      <c r="AY26" s="206"/>
      <c r="AZ26" s="206"/>
      <c r="BA26" s="206"/>
      <c r="BB26" s="207"/>
      <c r="BC26" s="208"/>
      <c r="BD26" s="205"/>
      <c r="BE26" s="43">
        <v>22</v>
      </c>
    </row>
    <row r="27" spans="1:57">
      <c r="A27" s="193">
        <v>23</v>
      </c>
      <c r="B27" s="1"/>
      <c r="C27" s="1"/>
      <c r="AA27" s="204"/>
      <c r="AB27" s="205"/>
      <c r="AC27" s="206"/>
      <c r="AD27" s="205"/>
      <c r="AE27" s="206"/>
      <c r="AF27" s="206"/>
      <c r="AG27" s="206"/>
      <c r="AH27" s="206"/>
      <c r="AI27" s="206"/>
      <c r="AJ27" s="206"/>
      <c r="AK27" s="207"/>
      <c r="AL27" s="208"/>
      <c r="AM27" s="205"/>
      <c r="AN27" s="159">
        <f t="shared" si="0"/>
        <v>0</v>
      </c>
      <c r="AO27" s="209"/>
      <c r="AP27" s="210"/>
      <c r="AQ27" s="43">
        <v>23</v>
      </c>
      <c r="AR27" s="204"/>
      <c r="AS27" s="205"/>
      <c r="AT27" s="206"/>
      <c r="AU27" s="205"/>
      <c r="AV27" s="206"/>
      <c r="AW27" s="206"/>
      <c r="AX27" s="206"/>
      <c r="AY27" s="206"/>
      <c r="AZ27" s="206"/>
      <c r="BA27" s="206"/>
      <c r="BB27" s="207"/>
      <c r="BC27" s="208"/>
      <c r="BD27" s="205"/>
      <c r="BE27" s="43">
        <v>23</v>
      </c>
    </row>
    <row r="28" spans="1:57">
      <c r="A28" s="193">
        <v>24</v>
      </c>
      <c r="B28" s="1"/>
      <c r="C28" s="1"/>
      <c r="AA28" s="204"/>
      <c r="AB28" s="205"/>
      <c r="AC28" s="206"/>
      <c r="AD28" s="205"/>
      <c r="AE28" s="206"/>
      <c r="AF28" s="206"/>
      <c r="AG28" s="206"/>
      <c r="AH28" s="206"/>
      <c r="AI28" s="206"/>
      <c r="AJ28" s="206"/>
      <c r="AK28" s="207"/>
      <c r="AL28" s="208"/>
      <c r="AM28" s="205"/>
      <c r="AN28" s="159">
        <f t="shared" si="0"/>
        <v>0</v>
      </c>
      <c r="AO28" s="209"/>
      <c r="AP28" s="210"/>
      <c r="AQ28" s="43">
        <v>24</v>
      </c>
      <c r="AR28" s="204"/>
      <c r="AS28" s="205"/>
      <c r="AT28" s="206"/>
      <c r="AU28" s="205"/>
      <c r="AV28" s="206"/>
      <c r="AW28" s="206"/>
      <c r="AX28" s="206"/>
      <c r="AY28" s="206"/>
      <c r="AZ28" s="206"/>
      <c r="BA28" s="206"/>
      <c r="BB28" s="207"/>
      <c r="BC28" s="208"/>
      <c r="BD28" s="205"/>
      <c r="BE28" s="43">
        <v>24</v>
      </c>
    </row>
    <row r="29" spans="1:57">
      <c r="A29" s="193">
        <v>25</v>
      </c>
      <c r="B29" s="1"/>
      <c r="C29" s="1"/>
      <c r="AA29" s="204"/>
      <c r="AB29" s="205"/>
      <c r="AC29" s="206"/>
      <c r="AD29" s="205"/>
      <c r="AE29" s="206"/>
      <c r="AF29" s="206"/>
      <c r="AG29" s="206"/>
      <c r="AH29" s="206"/>
      <c r="AI29" s="206"/>
      <c r="AJ29" s="206"/>
      <c r="AK29" s="207"/>
      <c r="AL29" s="208"/>
      <c r="AM29" s="205"/>
      <c r="AN29" s="159">
        <f t="shared" si="0"/>
        <v>0</v>
      </c>
      <c r="AO29" s="209"/>
      <c r="AP29" s="210"/>
      <c r="AQ29" s="43">
        <v>25</v>
      </c>
      <c r="AR29" s="204"/>
      <c r="AS29" s="205"/>
      <c r="AT29" s="206"/>
      <c r="AU29" s="205"/>
      <c r="AV29" s="206"/>
      <c r="AW29" s="206"/>
      <c r="AX29" s="206"/>
      <c r="AY29" s="206"/>
      <c r="AZ29" s="206"/>
      <c r="BA29" s="206"/>
      <c r="BB29" s="207"/>
      <c r="BC29" s="208"/>
      <c r="BD29" s="205"/>
      <c r="BE29" s="43">
        <v>25</v>
      </c>
    </row>
    <row r="30" spans="1:57">
      <c r="A30" s="193">
        <v>26</v>
      </c>
      <c r="B30" s="1"/>
      <c r="C30" s="1"/>
      <c r="AA30" s="204"/>
      <c r="AB30" s="205"/>
      <c r="AC30" s="206"/>
      <c r="AD30" s="205"/>
      <c r="AE30" s="206"/>
      <c r="AF30" s="206"/>
      <c r="AG30" s="206"/>
      <c r="AH30" s="206"/>
      <c r="AI30" s="206"/>
      <c r="AJ30" s="206"/>
      <c r="AK30" s="207"/>
      <c r="AL30" s="208"/>
      <c r="AM30" s="205"/>
      <c r="AN30" s="159">
        <f t="shared" si="0"/>
        <v>0</v>
      </c>
      <c r="AO30" s="209"/>
      <c r="AP30" s="210"/>
      <c r="AQ30" s="43">
        <v>26</v>
      </c>
      <c r="AR30" s="204"/>
      <c r="AS30" s="205"/>
      <c r="AT30" s="206"/>
      <c r="AU30" s="205"/>
      <c r="AV30" s="206"/>
      <c r="AW30" s="206"/>
      <c r="AX30" s="206"/>
      <c r="AY30" s="206"/>
      <c r="AZ30" s="206"/>
      <c r="BA30" s="206"/>
      <c r="BB30" s="207"/>
      <c r="BC30" s="208"/>
      <c r="BD30" s="205"/>
      <c r="BE30" s="43">
        <v>26</v>
      </c>
    </row>
    <row r="31" spans="1:57">
      <c r="A31" s="193">
        <v>27</v>
      </c>
      <c r="B31" s="1"/>
      <c r="C31" s="1"/>
      <c r="AA31" s="204"/>
      <c r="AB31" s="205"/>
      <c r="AC31" s="206"/>
      <c r="AD31" s="205"/>
      <c r="AE31" s="206"/>
      <c r="AF31" s="206"/>
      <c r="AG31" s="206"/>
      <c r="AH31" s="206"/>
      <c r="AI31" s="206"/>
      <c r="AJ31" s="206"/>
      <c r="AK31" s="207"/>
      <c r="AL31" s="208"/>
      <c r="AM31" s="205"/>
      <c r="AN31" s="159">
        <f t="shared" si="0"/>
        <v>0</v>
      </c>
      <c r="AO31" s="209"/>
      <c r="AP31" s="210"/>
      <c r="AQ31" s="43">
        <v>27</v>
      </c>
      <c r="AR31" s="204"/>
      <c r="AS31" s="205"/>
      <c r="AT31" s="206"/>
      <c r="AU31" s="205"/>
      <c r="AV31" s="206"/>
      <c r="AW31" s="206"/>
      <c r="AX31" s="206"/>
      <c r="AY31" s="206"/>
      <c r="AZ31" s="206"/>
      <c r="BA31" s="206"/>
      <c r="BB31" s="207"/>
      <c r="BC31" s="208"/>
      <c r="BD31" s="205"/>
      <c r="BE31" s="43">
        <v>27</v>
      </c>
    </row>
    <row r="32" spans="1:57">
      <c r="A32" s="193">
        <v>28</v>
      </c>
      <c r="B32" s="1"/>
      <c r="C32" s="1"/>
      <c r="AA32" s="204"/>
      <c r="AB32" s="205"/>
      <c r="AC32" s="206"/>
      <c r="AD32" s="205"/>
      <c r="AE32" s="206"/>
      <c r="AF32" s="206"/>
      <c r="AG32" s="206"/>
      <c r="AH32" s="206"/>
      <c r="AI32" s="206"/>
      <c r="AJ32" s="206"/>
      <c r="AK32" s="207"/>
      <c r="AL32" s="208"/>
      <c r="AM32" s="205"/>
      <c r="AN32" s="159">
        <f t="shared" si="0"/>
        <v>0</v>
      </c>
      <c r="AO32" s="209"/>
      <c r="AP32" s="210"/>
      <c r="AQ32" s="43">
        <v>28</v>
      </c>
      <c r="AR32" s="204"/>
      <c r="AS32" s="205"/>
      <c r="AT32" s="206"/>
      <c r="AU32" s="205"/>
      <c r="AV32" s="206"/>
      <c r="AW32" s="206"/>
      <c r="AX32" s="206"/>
      <c r="AY32" s="206"/>
      <c r="AZ32" s="206"/>
      <c r="BA32" s="206"/>
      <c r="BB32" s="207"/>
      <c r="BC32" s="208"/>
      <c r="BD32" s="205"/>
      <c r="BE32" s="43">
        <v>28</v>
      </c>
    </row>
    <row r="33" spans="1:57">
      <c r="A33" s="193">
        <v>29</v>
      </c>
      <c r="B33" s="1"/>
      <c r="C33" s="1"/>
      <c r="AA33" s="204"/>
      <c r="AB33" s="205"/>
      <c r="AC33" s="206"/>
      <c r="AD33" s="205"/>
      <c r="AE33" s="206"/>
      <c r="AF33" s="206"/>
      <c r="AG33" s="206"/>
      <c r="AH33" s="206"/>
      <c r="AI33" s="206"/>
      <c r="AJ33" s="206"/>
      <c r="AK33" s="207"/>
      <c r="AL33" s="208"/>
      <c r="AM33" s="205"/>
      <c r="AN33" s="159">
        <f t="shared" si="0"/>
        <v>0</v>
      </c>
      <c r="AO33" s="209"/>
      <c r="AP33" s="210"/>
      <c r="AQ33" s="43">
        <v>29</v>
      </c>
      <c r="AR33" s="204"/>
      <c r="AS33" s="205"/>
      <c r="AT33" s="206"/>
      <c r="AU33" s="205"/>
      <c r="AV33" s="206"/>
      <c r="AW33" s="206"/>
      <c r="AX33" s="206"/>
      <c r="AY33" s="206"/>
      <c r="AZ33" s="206"/>
      <c r="BA33" s="206"/>
      <c r="BB33" s="207"/>
      <c r="BC33" s="208"/>
      <c r="BD33" s="205"/>
      <c r="BE33" s="43">
        <v>29</v>
      </c>
    </row>
    <row r="34" spans="1:57">
      <c r="A34" s="193">
        <v>30</v>
      </c>
      <c r="B34" s="1"/>
      <c r="C34" s="1"/>
      <c r="AA34" s="204"/>
      <c r="AB34" s="205"/>
      <c r="AC34" s="206"/>
      <c r="AD34" s="205"/>
      <c r="AE34" s="206"/>
      <c r="AF34" s="206"/>
      <c r="AG34" s="206"/>
      <c r="AH34" s="206"/>
      <c r="AI34" s="206"/>
      <c r="AJ34" s="206"/>
      <c r="AK34" s="207"/>
      <c r="AL34" s="208"/>
      <c r="AM34" s="205"/>
      <c r="AN34" s="159">
        <f t="shared" si="0"/>
        <v>0</v>
      </c>
      <c r="AO34" s="209"/>
      <c r="AP34" s="210"/>
      <c r="AQ34" s="43">
        <v>30</v>
      </c>
      <c r="AR34" s="204"/>
      <c r="AS34" s="205"/>
      <c r="AT34" s="206"/>
      <c r="AU34" s="205"/>
      <c r="AV34" s="206"/>
      <c r="AW34" s="206"/>
      <c r="AX34" s="206"/>
      <c r="AY34" s="206"/>
      <c r="AZ34" s="206"/>
      <c r="BA34" s="206"/>
      <c r="BB34" s="207"/>
      <c r="BC34" s="208"/>
      <c r="BD34" s="205"/>
      <c r="BE34" s="43">
        <v>30</v>
      </c>
    </row>
    <row r="35" spans="1:57">
      <c r="A35" s="193">
        <v>31</v>
      </c>
      <c r="B35" s="1"/>
      <c r="C35" s="1"/>
      <c r="AA35" s="204"/>
      <c r="AB35" s="205"/>
      <c r="AC35" s="206"/>
      <c r="AD35" s="205"/>
      <c r="AE35" s="206"/>
      <c r="AF35" s="206"/>
      <c r="AG35" s="206"/>
      <c r="AH35" s="206"/>
      <c r="AI35" s="206"/>
      <c r="AJ35" s="206"/>
      <c r="AK35" s="207"/>
      <c r="AL35" s="208"/>
      <c r="AM35" s="205"/>
      <c r="AN35" s="159">
        <f t="shared" si="0"/>
        <v>0</v>
      </c>
      <c r="AO35" s="209"/>
      <c r="AP35" s="210"/>
      <c r="AQ35" s="43">
        <v>31</v>
      </c>
      <c r="AR35" s="204"/>
      <c r="AS35" s="205"/>
      <c r="AT35" s="206"/>
      <c r="AU35" s="205"/>
      <c r="AV35" s="206"/>
      <c r="AW35" s="206"/>
      <c r="AX35" s="206"/>
      <c r="AY35" s="206"/>
      <c r="AZ35" s="206"/>
      <c r="BA35" s="206"/>
      <c r="BB35" s="207"/>
      <c r="BC35" s="208"/>
      <c r="BD35" s="205"/>
      <c r="BE35" s="43">
        <v>31</v>
      </c>
    </row>
    <row r="36" spans="1:57">
      <c r="A36" s="193">
        <v>32</v>
      </c>
      <c r="B36" s="1"/>
      <c r="C36" s="1"/>
      <c r="AA36" s="204"/>
      <c r="AB36" s="205"/>
      <c r="AC36" s="206"/>
      <c r="AD36" s="205"/>
      <c r="AE36" s="206"/>
      <c r="AF36" s="206"/>
      <c r="AG36" s="206"/>
      <c r="AH36" s="206"/>
      <c r="AI36" s="206"/>
      <c r="AJ36" s="206"/>
      <c r="AK36" s="207"/>
      <c r="AL36" s="208"/>
      <c r="AM36" s="205"/>
      <c r="AN36" s="159">
        <f t="shared" si="0"/>
        <v>0</v>
      </c>
      <c r="AO36" s="209"/>
      <c r="AP36" s="210"/>
      <c r="AQ36" s="43">
        <v>32</v>
      </c>
      <c r="AR36" s="204"/>
      <c r="AS36" s="205"/>
      <c r="AT36" s="206"/>
      <c r="AU36" s="205"/>
      <c r="AV36" s="206"/>
      <c r="AW36" s="206"/>
      <c r="AX36" s="206"/>
      <c r="AY36" s="206"/>
      <c r="AZ36" s="206"/>
      <c r="BA36" s="206"/>
      <c r="BB36" s="207"/>
      <c r="BC36" s="208"/>
      <c r="BD36" s="205"/>
      <c r="BE36" s="43">
        <v>32</v>
      </c>
    </row>
    <row r="37" spans="1:57">
      <c r="A37" s="193">
        <v>33</v>
      </c>
      <c r="B37" s="1"/>
      <c r="C37" s="1"/>
      <c r="AA37" s="204"/>
      <c r="AB37" s="205"/>
      <c r="AC37" s="206"/>
      <c r="AD37" s="205"/>
      <c r="AE37" s="206"/>
      <c r="AF37" s="206"/>
      <c r="AG37" s="206"/>
      <c r="AH37" s="206"/>
      <c r="AI37" s="206"/>
      <c r="AJ37" s="206"/>
      <c r="AK37" s="207"/>
      <c r="AL37" s="208"/>
      <c r="AM37" s="205"/>
      <c r="AN37" s="159">
        <f t="shared" si="0"/>
        <v>0</v>
      </c>
      <c r="AO37" s="209"/>
      <c r="AP37" s="210"/>
      <c r="AQ37" s="43">
        <v>33</v>
      </c>
      <c r="AR37" s="204"/>
      <c r="AS37" s="205"/>
      <c r="AT37" s="206"/>
      <c r="AU37" s="205"/>
      <c r="AV37" s="206"/>
      <c r="AW37" s="206"/>
      <c r="AX37" s="206"/>
      <c r="AY37" s="206"/>
      <c r="AZ37" s="206"/>
      <c r="BA37" s="206"/>
      <c r="BB37" s="207"/>
      <c r="BC37" s="208"/>
      <c r="BD37" s="205"/>
      <c r="BE37" s="43">
        <v>33</v>
      </c>
    </row>
    <row r="38" spans="1:57">
      <c r="A38" s="193">
        <v>34</v>
      </c>
      <c r="B38" s="1"/>
      <c r="C38" s="1"/>
      <c r="AA38" s="204"/>
      <c r="AB38" s="205"/>
      <c r="AC38" s="206"/>
      <c r="AD38" s="205"/>
      <c r="AE38" s="206"/>
      <c r="AF38" s="206"/>
      <c r="AG38" s="206"/>
      <c r="AH38" s="206"/>
      <c r="AI38" s="206"/>
      <c r="AJ38" s="206"/>
      <c r="AK38" s="207"/>
      <c r="AL38" s="208"/>
      <c r="AM38" s="205"/>
      <c r="AN38" s="159">
        <f t="shared" si="0"/>
        <v>0</v>
      </c>
      <c r="AO38" s="209"/>
      <c r="AP38" s="210"/>
      <c r="AQ38" s="43">
        <v>34</v>
      </c>
      <c r="AR38" s="204"/>
      <c r="AS38" s="205"/>
      <c r="AT38" s="206"/>
      <c r="AU38" s="205"/>
      <c r="AV38" s="206"/>
      <c r="AW38" s="206"/>
      <c r="AX38" s="206"/>
      <c r="AY38" s="206"/>
      <c r="AZ38" s="206"/>
      <c r="BA38" s="206"/>
      <c r="BB38" s="207"/>
      <c r="BC38" s="208"/>
      <c r="BD38" s="205"/>
      <c r="BE38" s="43">
        <v>34</v>
      </c>
    </row>
    <row r="39" spans="1:57">
      <c r="A39" s="193">
        <v>35</v>
      </c>
      <c r="B39" s="1"/>
      <c r="C39" s="1"/>
      <c r="AA39" s="204"/>
      <c r="AB39" s="205"/>
      <c r="AC39" s="206"/>
      <c r="AD39" s="205"/>
      <c r="AE39" s="206"/>
      <c r="AF39" s="206"/>
      <c r="AG39" s="206"/>
      <c r="AH39" s="206"/>
      <c r="AI39" s="206"/>
      <c r="AJ39" s="206"/>
      <c r="AK39" s="207"/>
      <c r="AL39" s="208"/>
      <c r="AM39" s="205"/>
      <c r="AN39" s="159">
        <f t="shared" si="0"/>
        <v>0</v>
      </c>
      <c r="AO39" s="209"/>
      <c r="AP39" s="210"/>
      <c r="AQ39" s="43">
        <v>35</v>
      </c>
      <c r="AR39" s="204"/>
      <c r="AS39" s="205"/>
      <c r="AT39" s="206"/>
      <c r="AU39" s="205"/>
      <c r="AV39" s="206"/>
      <c r="AW39" s="206"/>
      <c r="AX39" s="206"/>
      <c r="AY39" s="206"/>
      <c r="AZ39" s="206"/>
      <c r="BA39" s="206"/>
      <c r="BB39" s="207"/>
      <c r="BC39" s="208"/>
      <c r="BD39" s="205"/>
      <c r="BE39" s="43">
        <v>35</v>
      </c>
    </row>
    <row r="40" spans="1:57">
      <c r="A40" s="193">
        <v>36</v>
      </c>
      <c r="B40" s="1"/>
      <c r="C40" s="1"/>
      <c r="AA40" s="204"/>
      <c r="AB40" s="205"/>
      <c r="AC40" s="206"/>
      <c r="AD40" s="205"/>
      <c r="AE40" s="206"/>
      <c r="AF40" s="206"/>
      <c r="AG40" s="206"/>
      <c r="AH40" s="206"/>
      <c r="AI40" s="206"/>
      <c r="AJ40" s="206"/>
      <c r="AK40" s="207"/>
      <c r="AL40" s="208"/>
      <c r="AM40" s="205"/>
      <c r="AN40" s="159">
        <f t="shared" si="0"/>
        <v>0</v>
      </c>
      <c r="AO40" s="209"/>
      <c r="AP40" s="210"/>
      <c r="AQ40" s="43">
        <v>36</v>
      </c>
      <c r="AR40" s="204"/>
      <c r="AS40" s="205"/>
      <c r="AT40" s="206"/>
      <c r="AU40" s="205"/>
      <c r="AV40" s="206"/>
      <c r="AW40" s="206"/>
      <c r="AX40" s="206"/>
      <c r="AY40" s="206"/>
      <c r="AZ40" s="206"/>
      <c r="BA40" s="206"/>
      <c r="BB40" s="207"/>
      <c r="BC40" s="208"/>
      <c r="BD40" s="205"/>
      <c r="BE40" s="43">
        <v>36</v>
      </c>
    </row>
    <row r="41" spans="1:57">
      <c r="A41" s="193">
        <v>37</v>
      </c>
      <c r="B41" s="1"/>
      <c r="C41" s="1"/>
      <c r="AA41" s="204"/>
      <c r="AB41" s="205"/>
      <c r="AC41" s="206"/>
      <c r="AD41" s="205"/>
      <c r="AE41" s="206"/>
      <c r="AF41" s="206"/>
      <c r="AG41" s="206"/>
      <c r="AH41" s="206"/>
      <c r="AI41" s="206"/>
      <c r="AJ41" s="206"/>
      <c r="AK41" s="207"/>
      <c r="AL41" s="208"/>
      <c r="AM41" s="205"/>
      <c r="AN41" s="159">
        <f t="shared" si="0"/>
        <v>0</v>
      </c>
      <c r="AO41" s="209"/>
      <c r="AP41" s="210"/>
      <c r="AQ41" s="43">
        <v>37</v>
      </c>
      <c r="AR41" s="204"/>
      <c r="AS41" s="205"/>
      <c r="AT41" s="206"/>
      <c r="AU41" s="205"/>
      <c r="AV41" s="206"/>
      <c r="AW41" s="206"/>
      <c r="AX41" s="206"/>
      <c r="AY41" s="206"/>
      <c r="AZ41" s="206"/>
      <c r="BA41" s="206"/>
      <c r="BB41" s="207"/>
      <c r="BC41" s="208"/>
      <c r="BD41" s="205"/>
      <c r="BE41" s="43">
        <v>37</v>
      </c>
    </row>
    <row r="42" spans="1:57">
      <c r="A42" s="193">
        <v>38</v>
      </c>
      <c r="B42" s="1"/>
      <c r="C42" s="1"/>
      <c r="AA42" s="204"/>
      <c r="AB42" s="205"/>
      <c r="AC42" s="206"/>
      <c r="AD42" s="205"/>
      <c r="AE42" s="206"/>
      <c r="AF42" s="206"/>
      <c r="AG42" s="206"/>
      <c r="AH42" s="206"/>
      <c r="AI42" s="206"/>
      <c r="AJ42" s="206"/>
      <c r="AK42" s="207"/>
      <c r="AL42" s="208"/>
      <c r="AM42" s="205"/>
      <c r="AN42" s="159">
        <f t="shared" si="0"/>
        <v>0</v>
      </c>
      <c r="AO42" s="209"/>
      <c r="AP42" s="210"/>
      <c r="AQ42" s="43">
        <v>38</v>
      </c>
      <c r="AR42" s="204"/>
      <c r="AS42" s="205"/>
      <c r="AT42" s="206"/>
      <c r="AU42" s="205"/>
      <c r="AV42" s="206"/>
      <c r="AW42" s="206"/>
      <c r="AX42" s="206"/>
      <c r="AY42" s="206"/>
      <c r="AZ42" s="206"/>
      <c r="BA42" s="206"/>
      <c r="BB42" s="207"/>
      <c r="BC42" s="208"/>
      <c r="BD42" s="205"/>
      <c r="BE42" s="43">
        <v>38</v>
      </c>
    </row>
    <row r="43" spans="1:57">
      <c r="A43" s="193">
        <v>39</v>
      </c>
      <c r="B43" s="1"/>
      <c r="C43" s="1"/>
      <c r="AA43" s="204"/>
      <c r="AB43" s="205"/>
      <c r="AC43" s="206"/>
      <c r="AD43" s="205"/>
      <c r="AE43" s="206"/>
      <c r="AF43" s="206"/>
      <c r="AG43" s="206"/>
      <c r="AH43" s="206"/>
      <c r="AI43" s="206"/>
      <c r="AJ43" s="206"/>
      <c r="AK43" s="207"/>
      <c r="AL43" s="208"/>
      <c r="AM43" s="205"/>
      <c r="AN43" s="159">
        <f t="shared" si="0"/>
        <v>0</v>
      </c>
      <c r="AO43" s="209"/>
      <c r="AP43" s="210"/>
      <c r="AQ43" s="43">
        <v>39</v>
      </c>
      <c r="AR43" s="204"/>
      <c r="AS43" s="205"/>
      <c r="AT43" s="206"/>
      <c r="AU43" s="205"/>
      <c r="AV43" s="206"/>
      <c r="AW43" s="206"/>
      <c r="AX43" s="206"/>
      <c r="AY43" s="206"/>
      <c r="AZ43" s="206"/>
      <c r="BA43" s="206"/>
      <c r="BB43" s="207"/>
      <c r="BC43" s="208"/>
      <c r="BD43" s="205"/>
      <c r="BE43" s="43">
        <v>39</v>
      </c>
    </row>
    <row r="44" spans="1:57">
      <c r="A44" s="193">
        <v>40</v>
      </c>
      <c r="B44" s="1"/>
      <c r="C44" s="1"/>
      <c r="AA44" s="204"/>
      <c r="AB44" s="205"/>
      <c r="AC44" s="206"/>
      <c r="AD44" s="205"/>
      <c r="AE44" s="206"/>
      <c r="AF44" s="206"/>
      <c r="AG44" s="206"/>
      <c r="AH44" s="206"/>
      <c r="AI44" s="206"/>
      <c r="AJ44" s="206"/>
      <c r="AK44" s="207"/>
      <c r="AL44" s="208"/>
      <c r="AM44" s="205"/>
      <c r="AN44" s="159">
        <f t="shared" si="0"/>
        <v>0</v>
      </c>
      <c r="AO44" s="209"/>
      <c r="AP44" s="210"/>
      <c r="AQ44" s="43">
        <v>40</v>
      </c>
      <c r="AR44" s="204"/>
      <c r="AS44" s="205"/>
      <c r="AT44" s="206"/>
      <c r="AU44" s="205"/>
      <c r="AV44" s="206"/>
      <c r="AW44" s="206"/>
      <c r="AX44" s="206"/>
      <c r="AY44" s="206"/>
      <c r="AZ44" s="206"/>
      <c r="BA44" s="206"/>
      <c r="BB44" s="207"/>
      <c r="BC44" s="208"/>
      <c r="BD44" s="205"/>
      <c r="BE44" s="43">
        <v>40</v>
      </c>
    </row>
    <row r="45" spans="1:57">
      <c r="A45" s="193">
        <v>41</v>
      </c>
      <c r="B45" s="1"/>
      <c r="C45" s="1"/>
      <c r="AA45" s="204"/>
      <c r="AB45" s="205"/>
      <c r="AC45" s="206"/>
      <c r="AD45" s="205"/>
      <c r="AE45" s="206"/>
      <c r="AF45" s="206"/>
      <c r="AG45" s="206"/>
      <c r="AH45" s="206"/>
      <c r="AI45" s="206"/>
      <c r="AJ45" s="206"/>
      <c r="AK45" s="207"/>
      <c r="AL45" s="208"/>
      <c r="AM45" s="205"/>
      <c r="AN45" s="159">
        <f t="shared" si="0"/>
        <v>0</v>
      </c>
      <c r="AO45" s="209"/>
      <c r="AP45" s="210"/>
      <c r="AQ45" s="43">
        <v>41</v>
      </c>
      <c r="AR45" s="204"/>
      <c r="AS45" s="205"/>
      <c r="AT45" s="206"/>
      <c r="AU45" s="205"/>
      <c r="AV45" s="206"/>
      <c r="AW45" s="206"/>
      <c r="AX45" s="206"/>
      <c r="AY45" s="206"/>
      <c r="AZ45" s="206"/>
      <c r="BA45" s="206"/>
      <c r="BB45" s="207"/>
      <c r="BC45" s="208"/>
      <c r="BD45" s="205"/>
      <c r="BE45" s="43">
        <v>41</v>
      </c>
    </row>
    <row r="46" spans="1:57">
      <c r="A46" s="193">
        <v>42</v>
      </c>
      <c r="B46" s="1"/>
      <c r="C46" s="1"/>
      <c r="AA46" s="204"/>
      <c r="AB46" s="205"/>
      <c r="AC46" s="206"/>
      <c r="AD46" s="205"/>
      <c r="AE46" s="206"/>
      <c r="AF46" s="206"/>
      <c r="AG46" s="206"/>
      <c r="AH46" s="206"/>
      <c r="AI46" s="206"/>
      <c r="AJ46" s="206"/>
      <c r="AK46" s="207"/>
      <c r="AL46" s="208"/>
      <c r="AM46" s="205"/>
      <c r="AN46" s="159">
        <f t="shared" si="0"/>
        <v>0</v>
      </c>
      <c r="AO46" s="209"/>
      <c r="AP46" s="210"/>
      <c r="AQ46" s="43">
        <v>42</v>
      </c>
      <c r="AR46" s="204"/>
      <c r="AS46" s="205"/>
      <c r="AT46" s="206"/>
      <c r="AU46" s="205"/>
      <c r="AV46" s="206"/>
      <c r="AW46" s="206"/>
      <c r="AX46" s="206"/>
      <c r="AY46" s="206"/>
      <c r="AZ46" s="206"/>
      <c r="BA46" s="206"/>
      <c r="BB46" s="207"/>
      <c r="BC46" s="208"/>
      <c r="BD46" s="205"/>
      <c r="BE46" s="43">
        <v>42</v>
      </c>
    </row>
    <row r="47" spans="1:57">
      <c r="A47" s="193">
        <v>43</v>
      </c>
      <c r="B47" s="1"/>
      <c r="C47" s="1"/>
      <c r="AA47" s="204"/>
      <c r="AB47" s="205"/>
      <c r="AC47" s="206"/>
      <c r="AD47" s="205"/>
      <c r="AE47" s="206"/>
      <c r="AF47" s="206"/>
      <c r="AG47" s="206"/>
      <c r="AH47" s="206"/>
      <c r="AI47" s="206"/>
      <c r="AJ47" s="206"/>
      <c r="AK47" s="207"/>
      <c r="AL47" s="208"/>
      <c r="AM47" s="205"/>
      <c r="AN47" s="159">
        <f t="shared" si="0"/>
        <v>0</v>
      </c>
      <c r="AO47" s="209"/>
      <c r="AP47" s="210"/>
      <c r="AQ47" s="43">
        <v>43</v>
      </c>
      <c r="AR47" s="204"/>
      <c r="AS47" s="205"/>
      <c r="AT47" s="206"/>
      <c r="AU47" s="205"/>
      <c r="AV47" s="206"/>
      <c r="AW47" s="206"/>
      <c r="AX47" s="206"/>
      <c r="AY47" s="206"/>
      <c r="AZ47" s="206"/>
      <c r="BA47" s="206"/>
      <c r="BB47" s="207"/>
      <c r="BC47" s="208"/>
      <c r="BD47" s="205"/>
      <c r="BE47" s="43">
        <v>43</v>
      </c>
    </row>
    <row r="48" spans="1:57">
      <c r="A48" s="193">
        <v>44</v>
      </c>
      <c r="B48" s="1"/>
      <c r="C48" s="1"/>
      <c r="AA48" s="204"/>
      <c r="AB48" s="205"/>
      <c r="AC48" s="205"/>
      <c r="AD48" s="205"/>
      <c r="AE48" s="205"/>
      <c r="AF48" s="205"/>
      <c r="AG48" s="206"/>
      <c r="AH48" s="206"/>
      <c r="AI48" s="206"/>
      <c r="AJ48" s="206"/>
      <c r="AK48" s="207"/>
      <c r="AL48" s="208"/>
      <c r="AM48" s="205"/>
      <c r="AN48" s="159">
        <f t="shared" si="0"/>
        <v>0</v>
      </c>
      <c r="AO48" s="209"/>
      <c r="AP48" s="210"/>
      <c r="AQ48" s="43">
        <v>44</v>
      </c>
      <c r="AR48" s="204"/>
      <c r="AS48" s="205"/>
      <c r="AT48" s="205"/>
      <c r="AU48" s="205"/>
      <c r="AV48" s="205"/>
      <c r="AW48" s="205"/>
      <c r="AX48" s="206"/>
      <c r="AY48" s="206"/>
      <c r="AZ48" s="206"/>
      <c r="BA48" s="206"/>
      <c r="BB48" s="207"/>
      <c r="BC48" s="208"/>
      <c r="BD48" s="205"/>
      <c r="BE48" s="43">
        <v>44</v>
      </c>
    </row>
    <row r="49" spans="1:57">
      <c r="A49" s="193">
        <v>45</v>
      </c>
      <c r="B49" s="1"/>
      <c r="C49" s="1"/>
      <c r="AA49" s="204"/>
      <c r="AB49" s="205"/>
      <c r="AC49" s="205"/>
      <c r="AD49" s="205"/>
      <c r="AE49" s="205"/>
      <c r="AF49" s="205"/>
      <c r="AG49" s="206"/>
      <c r="AH49" s="206"/>
      <c r="AI49" s="206"/>
      <c r="AJ49" s="206"/>
      <c r="AK49" s="207"/>
      <c r="AL49" s="208"/>
      <c r="AM49" s="205"/>
      <c r="AN49" s="159">
        <f t="shared" si="0"/>
        <v>0</v>
      </c>
      <c r="AO49" s="209"/>
      <c r="AP49" s="210"/>
      <c r="AQ49" s="43">
        <v>45</v>
      </c>
      <c r="AR49" s="204"/>
      <c r="AS49" s="205"/>
      <c r="AT49" s="205"/>
      <c r="AU49" s="205"/>
      <c r="AV49" s="205"/>
      <c r="AW49" s="205"/>
      <c r="AX49" s="206"/>
      <c r="AY49" s="206"/>
      <c r="AZ49" s="206"/>
      <c r="BA49" s="206"/>
      <c r="BB49" s="207"/>
      <c r="BC49" s="208"/>
      <c r="BD49" s="205"/>
      <c r="BE49" s="43">
        <v>45</v>
      </c>
    </row>
    <row r="50" spans="1:57">
      <c r="A50" s="193">
        <v>46</v>
      </c>
      <c r="B50" s="1"/>
      <c r="C50" s="1"/>
      <c r="AA50" s="204"/>
      <c r="AB50" s="205"/>
      <c r="AC50" s="205"/>
      <c r="AD50" s="205"/>
      <c r="AE50" s="205"/>
      <c r="AF50" s="205"/>
      <c r="AG50" s="206"/>
      <c r="AH50" s="206"/>
      <c r="AI50" s="206"/>
      <c r="AJ50" s="206"/>
      <c r="AK50" s="207"/>
      <c r="AL50" s="208"/>
      <c r="AM50" s="205"/>
      <c r="AN50" s="159">
        <f t="shared" si="0"/>
        <v>0</v>
      </c>
      <c r="AO50" s="209"/>
      <c r="AP50" s="210"/>
      <c r="AQ50" s="43">
        <v>46</v>
      </c>
      <c r="AR50" s="204"/>
      <c r="AS50" s="205"/>
      <c r="AT50" s="205"/>
      <c r="AU50" s="205"/>
      <c r="AV50" s="205"/>
      <c r="AW50" s="205"/>
      <c r="AX50" s="206"/>
      <c r="AY50" s="206"/>
      <c r="AZ50" s="206"/>
      <c r="BA50" s="206"/>
      <c r="BB50" s="207"/>
      <c r="BC50" s="208"/>
      <c r="BD50" s="205"/>
      <c r="BE50" s="43">
        <v>46</v>
      </c>
    </row>
    <row r="51" spans="1:57">
      <c r="A51" s="193">
        <v>47</v>
      </c>
      <c r="B51" s="1"/>
      <c r="C51" s="1"/>
      <c r="AA51" s="204"/>
      <c r="AB51" s="205"/>
      <c r="AC51" s="205"/>
      <c r="AD51" s="205"/>
      <c r="AE51" s="205"/>
      <c r="AF51" s="205"/>
      <c r="AG51" s="206"/>
      <c r="AH51" s="206"/>
      <c r="AI51" s="206"/>
      <c r="AJ51" s="206"/>
      <c r="AK51" s="207"/>
      <c r="AL51" s="208"/>
      <c r="AM51" s="205"/>
      <c r="AN51" s="159">
        <f t="shared" si="0"/>
        <v>0</v>
      </c>
      <c r="AO51" s="209"/>
      <c r="AP51" s="210"/>
      <c r="AQ51" s="43">
        <v>47</v>
      </c>
      <c r="AR51" s="204"/>
      <c r="AS51" s="205"/>
      <c r="AT51" s="205"/>
      <c r="AU51" s="205"/>
      <c r="AV51" s="205"/>
      <c r="AW51" s="205"/>
      <c r="AX51" s="206"/>
      <c r="AY51" s="206"/>
      <c r="AZ51" s="206"/>
      <c r="BA51" s="206"/>
      <c r="BB51" s="207"/>
      <c r="BC51" s="208"/>
      <c r="BD51" s="205"/>
      <c r="BE51" s="43">
        <v>47</v>
      </c>
    </row>
    <row r="52" spans="1:57">
      <c r="A52" s="193">
        <v>48</v>
      </c>
      <c r="B52" s="1"/>
      <c r="C52" s="1"/>
      <c r="AA52" s="204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11"/>
      <c r="AM52" s="205"/>
      <c r="AN52" s="159">
        <f t="shared" si="0"/>
        <v>0</v>
      </c>
      <c r="AO52" s="209"/>
      <c r="AP52" s="210"/>
      <c r="AQ52" s="43">
        <v>48</v>
      </c>
      <c r="AR52" s="204"/>
      <c r="AS52" s="205"/>
      <c r="AT52" s="205"/>
      <c r="AU52" s="205"/>
      <c r="AV52" s="205"/>
      <c r="AW52" s="205"/>
      <c r="AX52" s="205"/>
      <c r="AY52" s="205"/>
      <c r="AZ52" s="205"/>
      <c r="BA52" s="205"/>
      <c r="BB52" s="205"/>
      <c r="BC52" s="211"/>
      <c r="BD52" s="205"/>
      <c r="BE52" s="43">
        <v>48</v>
      </c>
    </row>
    <row r="53" spans="1:57">
      <c r="A53" s="193">
        <v>49</v>
      </c>
      <c r="B53" s="1"/>
      <c r="C53" s="1"/>
      <c r="AA53" s="204"/>
      <c r="AB53" s="205"/>
      <c r="AC53" s="205"/>
      <c r="AD53" s="205"/>
      <c r="AE53" s="205"/>
      <c r="AF53" s="205"/>
      <c r="AG53" s="205"/>
      <c r="AH53" s="205"/>
      <c r="AI53" s="205"/>
      <c r="AJ53" s="205"/>
      <c r="AK53" s="207"/>
      <c r="AL53" s="211"/>
      <c r="AM53" s="205"/>
      <c r="AN53" s="159">
        <f t="shared" si="0"/>
        <v>0</v>
      </c>
      <c r="AO53" s="209"/>
      <c r="AP53" s="210"/>
      <c r="AQ53" s="43">
        <v>49</v>
      </c>
      <c r="AR53" s="204"/>
      <c r="AS53" s="205"/>
      <c r="AT53" s="205"/>
      <c r="AU53" s="205"/>
      <c r="AV53" s="205"/>
      <c r="AW53" s="205"/>
      <c r="AX53" s="205"/>
      <c r="AY53" s="205"/>
      <c r="AZ53" s="205"/>
      <c r="BA53" s="205"/>
      <c r="BB53" s="207"/>
      <c r="BC53" s="211"/>
      <c r="BD53" s="205"/>
      <c r="BE53" s="43">
        <v>49</v>
      </c>
    </row>
    <row r="54" spans="1:57" ht="19.5" thickBot="1">
      <c r="A54" s="193">
        <v>50</v>
      </c>
      <c r="B54" s="1"/>
      <c r="C54" s="1"/>
      <c r="AA54" s="212"/>
      <c r="AB54" s="213"/>
      <c r="AC54" s="213"/>
      <c r="AD54" s="213"/>
      <c r="AE54" s="213"/>
      <c r="AF54" s="213"/>
      <c r="AG54" s="213"/>
      <c r="AH54" s="213"/>
      <c r="AI54" s="213"/>
      <c r="AJ54" s="213"/>
      <c r="AK54" s="214"/>
      <c r="AL54" s="215"/>
      <c r="AM54" s="213"/>
      <c r="AN54" s="172">
        <f t="shared" si="0"/>
        <v>0</v>
      </c>
      <c r="AO54" s="209"/>
      <c r="AP54" s="210"/>
      <c r="AQ54" s="43">
        <v>50</v>
      </c>
      <c r="AR54" s="212"/>
      <c r="AS54" s="213"/>
      <c r="AT54" s="213"/>
      <c r="AU54" s="213"/>
      <c r="AV54" s="213"/>
      <c r="AW54" s="213"/>
      <c r="AX54" s="213"/>
      <c r="AY54" s="213"/>
      <c r="AZ54" s="213"/>
      <c r="BA54" s="213"/>
      <c r="BB54" s="214"/>
      <c r="BC54" s="215"/>
      <c r="BD54" s="213"/>
      <c r="BE54" s="43">
        <v>50</v>
      </c>
    </row>
    <row r="55" spans="1:57" ht="19.5" thickBot="1">
      <c r="B55" s="1"/>
      <c r="C55" s="1"/>
      <c r="AK55" s="216"/>
      <c r="AL55" s="217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</row>
    <row r="56" spans="1:57" ht="19.5" thickBot="1">
      <c r="B56" s="1"/>
      <c r="C56" s="1"/>
      <c r="AA56" s="173" t="s">
        <v>117</v>
      </c>
      <c r="AB56" s="218" t="s">
        <v>115</v>
      </c>
      <c r="AC56" s="219" t="s">
        <v>136</v>
      </c>
      <c r="AK56" s="216"/>
      <c r="AL56" s="217"/>
      <c r="AR56" s="43">
        <v>1</v>
      </c>
      <c r="AS56" s="43">
        <v>2</v>
      </c>
      <c r="AT56" s="43">
        <v>3</v>
      </c>
      <c r="AU56" s="43">
        <v>4</v>
      </c>
      <c r="AV56" s="43">
        <v>5</v>
      </c>
      <c r="AW56" s="43">
        <v>6</v>
      </c>
      <c r="AX56" s="43">
        <v>7</v>
      </c>
      <c r="AY56" s="43">
        <v>8</v>
      </c>
      <c r="AZ56" s="43">
        <v>9</v>
      </c>
      <c r="BA56" s="43">
        <v>10</v>
      </c>
      <c r="BB56" s="43">
        <v>11</v>
      </c>
      <c r="BC56" s="43">
        <v>12</v>
      </c>
      <c r="BD56" s="43">
        <v>13</v>
      </c>
      <c r="BE56" s="43"/>
    </row>
    <row r="57" spans="1:57" ht="19.5" thickBot="1">
      <c r="B57" s="1"/>
      <c r="C57" s="1"/>
      <c r="AA57" s="168">
        <f>COUNTIF(AA5:AA54,"***END***")</f>
        <v>1</v>
      </c>
      <c r="AB57" s="220">
        <f>IF(COUNTIF(AN5:AN54,13)=1,1,0)</f>
        <v>1</v>
      </c>
      <c r="AC57" s="221">
        <f>SUM(AK5:AK54)</f>
        <v>0</v>
      </c>
      <c r="AE57" s="176" t="b" cm="1">
        <f t="array" ref="AE57">PullTriger_UpdateTable(Cell_PosDataEndCount)</f>
        <v>0</v>
      </c>
    </row>
    <row r="58" spans="1:57" ht="19.5" thickBot="1">
      <c r="B58" s="1"/>
      <c r="C58" s="1"/>
    </row>
    <row r="59" spans="1:57" ht="19.5" thickBot="1">
      <c r="B59" s="1"/>
      <c r="C59" s="1"/>
      <c r="AA59" s="178" t="s">
        <v>137</v>
      </c>
      <c r="AB59" s="179" t="b">
        <f>IF(AND(AA57=1,AB57=1),TRUE,FALSE)</f>
        <v>1</v>
      </c>
      <c r="AC59" s="209"/>
      <c r="AE59" s="209"/>
    </row>
    <row r="60" spans="1:57">
      <c r="B60" s="1"/>
      <c r="C60" s="1"/>
      <c r="AB60" s="209"/>
    </row>
    <row r="61" spans="1:57">
      <c r="B61" s="1"/>
      <c r="C61" s="1"/>
    </row>
    <row r="62" spans="1:57">
      <c r="B62" s="1"/>
      <c r="C62" s="1"/>
      <c r="AA62" s="43">
        <v>1</v>
      </c>
      <c r="AB62" s="43">
        <v>2</v>
      </c>
      <c r="AC62" s="43">
        <v>3</v>
      </c>
      <c r="AD62" s="43">
        <v>4</v>
      </c>
      <c r="AE62" s="43">
        <v>5</v>
      </c>
      <c r="AF62" s="43">
        <v>6</v>
      </c>
      <c r="AG62" s="43">
        <v>7</v>
      </c>
      <c r="AH62" s="43">
        <v>8</v>
      </c>
      <c r="AI62" s="43">
        <v>9</v>
      </c>
      <c r="AJ62" s="43">
        <v>10</v>
      </c>
      <c r="AK62" s="43">
        <v>11</v>
      </c>
      <c r="AL62" s="43">
        <v>12</v>
      </c>
      <c r="AM62" s="43">
        <v>13</v>
      </c>
    </row>
    <row r="63" spans="1:57">
      <c r="B63" s="1"/>
      <c r="C63" s="1"/>
    </row>
    <row r="64" spans="1:57">
      <c r="B64" s="1"/>
      <c r="C64" s="1"/>
    </row>
    <row r="65" spans="2:3">
      <c r="B65" s="1"/>
      <c r="C65" s="1"/>
    </row>
    <row r="66" spans="2:3">
      <c r="B66" s="1"/>
      <c r="C66" s="1"/>
    </row>
    <row r="67" spans="2:3">
      <c r="B67" s="1"/>
      <c r="C67" s="1"/>
    </row>
    <row r="68" spans="2:3">
      <c r="B68" s="1"/>
      <c r="C68" s="1"/>
    </row>
    <row r="69" spans="2:3">
      <c r="B69" s="1"/>
      <c r="C69" s="1"/>
    </row>
    <row r="70" spans="2:3">
      <c r="B70" s="1"/>
      <c r="C70" s="1"/>
    </row>
    <row r="71" spans="2:3">
      <c r="B71" s="1"/>
      <c r="C71" s="1"/>
    </row>
    <row r="72" spans="2:3">
      <c r="B72" s="1"/>
      <c r="C72" s="1"/>
    </row>
    <row r="73" spans="2:3">
      <c r="B73" s="222"/>
      <c r="C73" s="4"/>
    </row>
    <row r="74" spans="2:3">
      <c r="B74" s="222"/>
      <c r="C74" s="4"/>
    </row>
    <row r="75" spans="2:3">
      <c r="B75" s="222"/>
      <c r="C75" s="4"/>
    </row>
  </sheetData>
  <phoneticPr fontId="17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0F0CD-51D2-4AE6-9E2A-5596F81024CF}">
  <sheetPr codeName="Sheet5"/>
  <dimension ref="B1:C4"/>
  <sheetViews>
    <sheetView workbookViewId="0">
      <selection activeCell="O20" sqref="O20"/>
    </sheetView>
  </sheetViews>
  <sheetFormatPr defaultRowHeight="18.75"/>
  <cols>
    <col min="1" max="1" width="9" style="43"/>
    <col min="2" max="3" width="12.5" style="43" customWidth="1"/>
    <col min="4" max="16384" width="9" style="43"/>
  </cols>
  <sheetData>
    <row r="1" spans="2:3" ht="19.5" thickBot="1"/>
    <row r="2" spans="2:3" ht="19.5" thickBot="1">
      <c r="B2" s="277" t="s">
        <v>120</v>
      </c>
      <c r="C2" s="278"/>
    </row>
    <row r="3" spans="2:3">
      <c r="B3" s="187" t="s">
        <v>121</v>
      </c>
      <c r="C3" s="188" t="b">
        <f>ORDQUERY!E58</f>
        <v>0</v>
      </c>
    </row>
    <row r="4" spans="2:3" ht="19.5" thickBot="1">
      <c r="B4" s="189" t="s">
        <v>122</v>
      </c>
      <c r="C4" s="190" t="b">
        <f>ORDQUERY!E130</f>
        <v>0</v>
      </c>
    </row>
  </sheetData>
  <mergeCells count="1">
    <mergeCell ref="B2:C2"/>
  </mergeCells>
  <phoneticPr fontId="17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A3771-CDE0-4155-8A2A-0CD88BAD8095}">
  <sheetPr codeName="Sheet6"/>
  <dimension ref="B1:B3"/>
  <sheetViews>
    <sheetView workbookViewId="0">
      <selection activeCell="H37" sqref="H37"/>
    </sheetView>
  </sheetViews>
  <sheetFormatPr defaultRowHeight="18.75"/>
  <cols>
    <col min="1" max="1" width="9" style="43"/>
    <col min="2" max="2" width="21.875" style="43" customWidth="1"/>
    <col min="3" max="16384" width="9" style="43"/>
  </cols>
  <sheetData>
    <row r="1" spans="2:2" ht="19.5" thickBot="1"/>
    <row r="2" spans="2:2" ht="19.5" thickBot="1">
      <c r="B2" s="191" t="s">
        <v>123</v>
      </c>
    </row>
    <row r="3" spans="2:2" ht="19.5" thickBot="1">
      <c r="B3" s="192" t="b">
        <f>[2]Position!AE57</f>
        <v>0</v>
      </c>
    </row>
  </sheetData>
  <phoneticPr fontId="1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あゆみ</vt:lpstr>
      <vt:lpstr>Board</vt:lpstr>
      <vt:lpstr>ORDQUERY</vt:lpstr>
      <vt:lpstr>Position</vt:lpstr>
      <vt:lpstr>Trigger_ORDQUERY</vt:lpstr>
      <vt:lpstr>Trigger_Position</vt:lpstr>
      <vt:lpstr>Position!Cell_PosDataEndCount</vt:lpstr>
      <vt:lpstr>Position!Cell_Pos訂正完了Flg</vt:lpstr>
      <vt:lpstr>Board!Cell_コード番号</vt:lpstr>
      <vt:lpstr>List_足設定1_日足WithFlg</vt:lpstr>
      <vt:lpstr>List_銘柄コード_日足</vt:lpstr>
      <vt:lpstr>Table_AllData</vt:lpstr>
      <vt:lpstr>Board!Table_BoardAction</vt:lpstr>
      <vt:lpstr>Board!Table_BoardUnion</vt:lpstr>
      <vt:lpstr>Table_MyPosition_Lastday</vt:lpstr>
      <vt:lpstr>Position!Table_MyPosition_Today</vt:lpstr>
      <vt:lpstr>Table_あゆみ1_日足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Koyatsu Masataka</cp:lastModifiedBy>
  <dcterms:created xsi:type="dcterms:W3CDTF">2021-02-19T23:04:44Z</dcterms:created>
  <dcterms:modified xsi:type="dcterms:W3CDTF">2021-02-20T02:37:53Z</dcterms:modified>
</cp:coreProperties>
</file>