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ensan\Desktop\ﾄﾚｰﾄﾞ新方向\新フロー関係\ストップ高空売り\自動発注系\ファイル\テンポラリファイル（デバグ終了後削除）\"/>
    </mc:Choice>
  </mc:AlternateContent>
  <xr:revisionPtr revIDLastSave="0" documentId="8_{1F4C69C1-7066-45A9-A8A5-34103C0B7B45}" xr6:coauthVersionLast="47" xr6:coauthVersionMax="47" xr10:uidLastSave="{00000000-0000-0000-0000-000000000000}"/>
  <bookViews>
    <workbookView xWindow="620" yWindow="300" windowWidth="18070" windowHeight="9620" xr2:uid="{00000000-000D-0000-FFFF-FFFF00000000}"/>
  </bookViews>
  <sheets>
    <sheet name="資産管理 兼 利益・損失確定シート" sheetId="1" r:id="rId1"/>
    <sheet name="ご注意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E26" i="1"/>
  <c r="G10" i="1" a="1"/>
  <c r="D8" i="1" a="1"/>
  <c r="H5" i="1" a="1"/>
  <c r="F10" i="1" a="1"/>
  <c r="F9" i="1" a="1"/>
  <c r="F8" i="1" a="1"/>
  <c r="H9" i="1" a="1"/>
  <c r="H8" i="1" a="1"/>
  <c r="G9" i="1" a="1"/>
  <c r="E10" i="1" a="1"/>
  <c r="G5" i="1" a="1"/>
  <c r="H10" i="1" a="1"/>
  <c r="F5" i="1" a="1"/>
  <c r="D10" i="1"/>
  <c r="E8" i="1" a="1"/>
  <c r="E9" i="1" a="1"/>
  <c r="E5" i="1" a="1"/>
  <c r="G8" i="1" a="1"/>
  <c r="D9" i="1" a="1"/>
  <c r="D5" i="1" a="1"/>
  <c r="E8" i="1" l="1"/>
  <c r="D9" i="1"/>
  <c r="H9" i="1"/>
  <c r="H10" i="1"/>
  <c r="F8" i="1"/>
  <c r="F23" i="1" s="1"/>
  <c r="E10" i="1"/>
  <c r="E9" i="1"/>
  <c r="E15" i="1" s="1"/>
  <c r="F5" i="1"/>
  <c r="D5" i="1"/>
  <c r="G8" i="1"/>
  <c r="G23" i="1" s="1"/>
  <c r="F10" i="1"/>
  <c r="G5" i="1"/>
  <c r="H5" i="1"/>
  <c r="F9" i="1"/>
  <c r="F15" i="1" s="1"/>
  <c r="F22" i="1" s="1"/>
  <c r="E5" i="1"/>
  <c r="D8" i="1"/>
  <c r="D21" i="1" s="1"/>
  <c r="H8" i="1"/>
  <c r="H21" i="1" s="1"/>
  <c r="G9" i="1"/>
  <c r="G15" i="1" s="1"/>
  <c r="G10" i="1"/>
  <c r="E21" i="1"/>
  <c r="D15" i="1"/>
  <c r="H15" i="1"/>
  <c r="H12" i="1"/>
  <c r="F31" i="1"/>
  <c r="G31" i="1"/>
  <c r="H31" i="1"/>
  <c r="D31" i="1"/>
  <c r="F26" i="1"/>
  <c r="G26" i="1"/>
  <c r="H26" i="1"/>
  <c r="D26" i="1"/>
  <c r="F12" i="1" l="1"/>
  <c r="D23" i="1"/>
  <c r="E22" i="1"/>
  <c r="H19" i="1"/>
  <c r="H23" i="1"/>
  <c r="H16" i="1"/>
  <c r="F19" i="1"/>
  <c r="F21" i="1"/>
  <c r="D22" i="1"/>
  <c r="D19" i="1"/>
  <c r="G22" i="1"/>
  <c r="E23" i="1"/>
  <c r="G21" i="1"/>
  <c r="G19" i="1"/>
  <c r="G12" i="1"/>
  <c r="E19" i="1"/>
  <c r="D12" i="1"/>
  <c r="E12" i="1"/>
  <c r="G16" i="1"/>
  <c r="H22" i="1"/>
  <c r="D16" i="1"/>
  <c r="E16" i="1"/>
  <c r="F16" i="1"/>
  <c r="H24" i="1" l="1"/>
  <c r="F24" i="1"/>
  <c r="D24" i="1"/>
  <c r="E24" i="1"/>
  <c r="G2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<sst xmlns="http://schemas.openxmlformats.org/spreadsheetml/2006/main" count="83" uniqueCount="62">
  <si>
    <t>銘柄名</t>
    <rPh sb="0" eb="2">
      <t>メイガラ</t>
    </rPh>
    <rPh sb="2" eb="3">
      <t>メイ</t>
    </rPh>
    <phoneticPr fontId="2"/>
  </si>
  <si>
    <t>保有数</t>
    <rPh sb="0" eb="3">
      <t>ホユウスウ</t>
    </rPh>
    <phoneticPr fontId="2"/>
  </si>
  <si>
    <t>現在値</t>
    <rPh sb="0" eb="3">
      <t>ゲンザイネ</t>
    </rPh>
    <phoneticPr fontId="2"/>
  </si>
  <si>
    <t>資産管理 兼 利益・損失確定シート</t>
    <rPh sb="0" eb="2">
      <t>シサン</t>
    </rPh>
    <rPh sb="2" eb="4">
      <t>カンリ</t>
    </rPh>
    <rPh sb="5" eb="6">
      <t>ケン</t>
    </rPh>
    <rPh sb="7" eb="9">
      <t>リエキ</t>
    </rPh>
    <rPh sb="10" eb="12">
      <t>ソンシツ</t>
    </rPh>
    <rPh sb="12" eb="14">
      <t>カクテイ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</si>
  <si>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</si>
  <si>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</si>
  <si>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銘柄コード</t>
  </si>
  <si>
    <t>銘柄コード</t>
    <rPh sb="0" eb="2">
      <t>メイガラ</t>
    </rPh>
    <phoneticPr fontId="2"/>
  </si>
  <si>
    <t>約定単価</t>
    <rPh sb="0" eb="2">
      <t>ヤクジョウ</t>
    </rPh>
    <rPh sb="2" eb="4">
      <t>タンカ</t>
    </rPh>
    <phoneticPr fontId="2"/>
  </si>
  <si>
    <t>発動フラグ</t>
    <rPh sb="0" eb="2">
      <t>ハツドウ</t>
    </rPh>
    <phoneticPr fontId="2"/>
  </si>
  <si>
    <t>保存フラグ</t>
    <rPh sb="0" eb="2">
      <t>ホゾン</t>
    </rPh>
    <phoneticPr fontId="2"/>
  </si>
  <si>
    <t>トレール幅</t>
    <rPh sb="4" eb="5">
      <t>ハバ</t>
    </rPh>
    <phoneticPr fontId="2"/>
  </si>
  <si>
    <t>トレール決済水準</t>
    <rPh sb="4" eb="6">
      <t>ケッサイ</t>
    </rPh>
    <rPh sb="6" eb="8">
      <t>スイジュン</t>
    </rPh>
    <phoneticPr fontId="2"/>
  </si>
  <si>
    <t>トレール発動水準</t>
    <rPh sb="4" eb="6">
      <t>ハツドウ</t>
    </rPh>
    <rPh sb="6" eb="8">
      <t>スイジュン</t>
    </rPh>
    <phoneticPr fontId="2"/>
  </si>
  <si>
    <t>市場コード</t>
  </si>
  <si>
    <t>売買区分</t>
  </si>
  <si>
    <t>執行条件</t>
  </si>
  <si>
    <t>単価</t>
  </si>
  <si>
    <t>数量</t>
  </si>
  <si>
    <t>期間指定</t>
  </si>
  <si>
    <t>期間</t>
  </si>
  <si>
    <t>預り区分</t>
  </si>
  <si>
    <t>パスワード</t>
  </si>
  <si>
    <t>発注ID</t>
    <rPh sb="0" eb="2">
      <t>ハッチュウ</t>
    </rPh>
    <phoneticPr fontId="5"/>
  </si>
  <si>
    <t>注文確認省略フラグ</t>
    <rPh sb="0" eb="2">
      <t>チュウモン</t>
    </rPh>
    <rPh sb="2" eb="4">
      <t>カクニン</t>
    </rPh>
    <rPh sb="4" eb="6">
      <t>ショウリャク</t>
    </rPh>
    <phoneticPr fontId="5"/>
  </si>
  <si>
    <t>注意画面省略フラグ</t>
    <rPh sb="0" eb="2">
      <t>チュウイ</t>
    </rPh>
    <rPh sb="2" eb="4">
      <t>ガメン</t>
    </rPh>
    <rPh sb="4" eb="6">
      <t>ショウリャク</t>
    </rPh>
    <phoneticPr fontId="5"/>
  </si>
  <si>
    <t>数量を指定</t>
    <rPh sb="0" eb="2">
      <t>スウリョウ</t>
    </rPh>
    <rPh sb="3" eb="5">
      <t>シテイ</t>
    </rPh>
    <phoneticPr fontId="5"/>
  </si>
  <si>
    <t>0：表示あり、１：表示無し。指定しない場合は表示あり</t>
    <rPh sb="14" eb="16">
      <t>シテイ</t>
    </rPh>
    <rPh sb="19" eb="21">
      <t>バアイ</t>
    </rPh>
    <rPh sb="22" eb="24">
      <t>ヒョウジ</t>
    </rPh>
    <phoneticPr fontId="5"/>
  </si>
  <si>
    <t>0：表示あり、１：注意画面を表示せず注文をキャンセル。指定しない場合は表示あり</t>
    <rPh sb="9" eb="11">
      <t>チュウイ</t>
    </rPh>
    <rPh sb="11" eb="13">
      <t>ガメン</t>
    </rPh>
    <rPh sb="14" eb="16">
      <t>ヒョウジ</t>
    </rPh>
    <rPh sb="18" eb="20">
      <t>チュウモン</t>
    </rPh>
    <rPh sb="27" eb="29">
      <t>シテイ</t>
    </rPh>
    <rPh sb="32" eb="34">
      <t>バアイ</t>
    </rPh>
    <phoneticPr fontId="5"/>
  </si>
  <si>
    <t>T</t>
    <phoneticPr fontId="2"/>
  </si>
  <si>
    <t>評価損益</t>
    <rPh sb="0" eb="2">
      <t>ヒョウカ</t>
    </rPh>
    <rPh sb="2" eb="3">
      <t>ソン</t>
    </rPh>
    <rPh sb="3" eb="4">
      <t>エキ</t>
    </rPh>
    <phoneticPr fontId="2"/>
  </si>
  <si>
    <t>demo</t>
    <phoneticPr fontId="2"/>
  </si>
  <si>
    <t>発注フラグ</t>
    <rPh sb="0" eb="2">
      <t>ハッチュウ</t>
    </rPh>
    <phoneticPr fontId="2"/>
  </si>
  <si>
    <t>トレール約定時損益</t>
    <rPh sb="4" eb="6">
      <t>ヤクジョウ</t>
    </rPh>
    <rPh sb="6" eb="7">
      <t>ジ</t>
    </rPh>
    <rPh sb="7" eb="9">
      <t>ソンエキ</t>
    </rPh>
    <phoneticPr fontId="2"/>
  </si>
  <si>
    <t>逆指値約定時損益</t>
    <rPh sb="0" eb="1">
      <t>ギャク</t>
    </rPh>
    <rPh sb="1" eb="3">
      <t>サシネ</t>
    </rPh>
    <rPh sb="3" eb="5">
      <t>ヤクジョウ</t>
    </rPh>
    <rPh sb="5" eb="6">
      <t>ジ</t>
    </rPh>
    <rPh sb="6" eb="8">
      <t>ソンエキ</t>
    </rPh>
    <phoneticPr fontId="2"/>
  </si>
  <si>
    <t>※</t>
    <phoneticPr fontId="2"/>
  </si>
  <si>
    <t>逆指値水準</t>
    <rPh sb="0" eb="1">
      <t>ギャク</t>
    </rPh>
    <rPh sb="1" eb="3">
      <t>サシネ</t>
    </rPh>
    <rPh sb="3" eb="5">
      <t>スイジュン</t>
    </rPh>
    <phoneticPr fontId="2"/>
  </si>
  <si>
    <t>←入力行</t>
    <rPh sb="1" eb="3">
      <t>ニュウリョク</t>
    </rPh>
    <rPh sb="3" eb="4">
      <t>ギョウ</t>
    </rPh>
    <phoneticPr fontId="2"/>
  </si>
  <si>
    <t>S0111</t>
    <phoneticPr fontId="2"/>
  </si>
  <si>
    <t>S0211</t>
    <phoneticPr fontId="2"/>
  </si>
  <si>
    <t>S0311</t>
    <phoneticPr fontId="2"/>
  </si>
  <si>
    <t>S0411</t>
    <phoneticPr fontId="2"/>
  </si>
  <si>
    <t>S0511</t>
    <phoneticPr fontId="2"/>
  </si>
  <si>
    <t>「現在値≧トレール発動水準」でフラグ「1」が立ち、直下のセルに「1」を値のみ貼り付け</t>
    <rPh sb="1" eb="3">
      <t>ゲンザイ</t>
    </rPh>
    <rPh sb="3" eb="4">
      <t>チ</t>
    </rPh>
    <rPh sb="9" eb="11">
      <t>ハツドウ</t>
    </rPh>
    <rPh sb="11" eb="13">
      <t>スイジュン</t>
    </rPh>
    <rPh sb="22" eb="23">
      <t>タ</t>
    </rPh>
    <rPh sb="25" eb="27">
      <t>チョッカ</t>
    </rPh>
    <rPh sb="35" eb="36">
      <t>アタイ</t>
    </rPh>
    <rPh sb="38" eb="39">
      <t>ハ</t>
    </rPh>
    <rPh sb="40" eb="41">
      <t>ツ</t>
    </rPh>
    <phoneticPr fontId="2"/>
  </si>
  <si>
    <t>「現在値≦トレール決済水準」でフラグ「1」が立ち、直下のセルに「1」を値のみ貼り付け</t>
    <rPh sb="1" eb="3">
      <t>ゲンザイ</t>
    </rPh>
    <rPh sb="3" eb="4">
      <t>チ</t>
    </rPh>
    <rPh sb="9" eb="11">
      <t>ケッサイ</t>
    </rPh>
    <rPh sb="11" eb="13">
      <t>スイジュン</t>
    </rPh>
    <rPh sb="22" eb="23">
      <t>タ</t>
    </rPh>
    <rPh sb="25" eb="27">
      <t>チョッカ</t>
    </rPh>
    <rPh sb="35" eb="36">
      <t>アタイ</t>
    </rPh>
    <rPh sb="38" eb="39">
      <t>ハ</t>
    </rPh>
    <rPh sb="40" eb="41">
      <t>ツ</t>
    </rPh>
    <phoneticPr fontId="2"/>
  </si>
  <si>
    <t>「現在値≦逆指値水準」で発注フラグ「1」が立ち、直下のセルに「1」を値のみ貼り付け</t>
    <rPh sb="1" eb="3">
      <t>ゲンザイ</t>
    </rPh>
    <rPh sb="3" eb="4">
      <t>チ</t>
    </rPh>
    <rPh sb="5" eb="6">
      <t>ギャク</t>
    </rPh>
    <rPh sb="6" eb="8">
      <t>サシネ</t>
    </rPh>
    <rPh sb="8" eb="10">
      <t>スイジュン</t>
    </rPh>
    <rPh sb="12" eb="14">
      <t>ハッチュウ</t>
    </rPh>
    <rPh sb="21" eb="22">
      <t>タ</t>
    </rPh>
    <rPh sb="24" eb="26">
      <t>チョッカ</t>
    </rPh>
    <rPh sb="34" eb="35">
      <t>アタイ</t>
    </rPh>
    <rPh sb="37" eb="38">
      <t>ハ</t>
    </rPh>
    <rPh sb="39" eb="40">
      <t>ツ</t>
    </rPh>
    <phoneticPr fontId="2"/>
  </si>
  <si>
    <t>発注条件（逆指値）</t>
    <rPh sb="0" eb="2">
      <t>ハッチュウ</t>
    </rPh>
    <rPh sb="2" eb="4">
      <t>ジョウケン</t>
    </rPh>
    <rPh sb="5" eb="6">
      <t>ギャク</t>
    </rPh>
    <rPh sb="6" eb="8">
      <t>サシネ</t>
    </rPh>
    <phoneticPr fontId="5"/>
  </si>
  <si>
    <t>発注単価（逆指値）</t>
    <rPh sb="0" eb="2">
      <t>ハッチュウ</t>
    </rPh>
    <rPh sb="2" eb="4">
      <t>タンカ</t>
    </rPh>
    <rPh sb="5" eb="6">
      <t>ギャク</t>
    </rPh>
    <rPh sb="6" eb="8">
      <t>サシネ</t>
    </rPh>
    <phoneticPr fontId="5"/>
  </si>
  <si>
    <t>注文完了省略フラグ</t>
    <rPh sb="4" eb="6">
      <t>ショウリャク</t>
    </rPh>
    <phoneticPr fontId="2"/>
  </si>
  <si>
    <t>注文画面省略フラグ</t>
    <rPh sb="4" eb="6">
      <t>ショウリャク</t>
    </rPh>
    <phoneticPr fontId="2"/>
  </si>
  <si>
    <t>このサンプルシートでは使用しません</t>
    <rPh sb="11" eb="13">
      <t>シヨウ</t>
    </rPh>
    <phoneticPr fontId="2"/>
  </si>
  <si>
    <t>東証またはT、省略時は東証へ発注</t>
    <rPh sb="0" eb="2">
      <t>トウショウ</t>
    </rPh>
    <rPh sb="7" eb="9">
      <t>ショウリャク</t>
    </rPh>
    <rPh sb="9" eb="10">
      <t>ジ</t>
    </rPh>
    <rPh sb="11" eb="13">
      <t>トウショウ</t>
    </rPh>
    <rPh sb="14" eb="16">
      <t>ハッチュウ</t>
    </rPh>
    <phoneticPr fontId="5"/>
  </si>
  <si>
    <t>１：売、３：買</t>
    <phoneticPr fontId="5"/>
  </si>
  <si>
    <t>1：指値、2：寄指、4：引指、6：不成、0：成行、3：寄成、5：引成、7：逆指値</t>
    <rPh sb="2" eb="4">
      <t>サシネ</t>
    </rPh>
    <rPh sb="7" eb="8">
      <t>ヤドリキ</t>
    </rPh>
    <rPh sb="8" eb="9">
      <t>ユビ</t>
    </rPh>
    <rPh sb="12" eb="13">
      <t>イン</t>
    </rPh>
    <rPh sb="13" eb="14">
      <t>ユビ</t>
    </rPh>
    <rPh sb="17" eb="18">
      <t>フ</t>
    </rPh>
    <rPh sb="18" eb="19">
      <t>シゲル</t>
    </rPh>
    <rPh sb="22" eb="24">
      <t>ナリユキ</t>
    </rPh>
    <rPh sb="27" eb="28">
      <t>ヤドリキ</t>
    </rPh>
    <rPh sb="28" eb="29">
      <t>シゲル</t>
    </rPh>
    <rPh sb="32" eb="33">
      <t>イン</t>
    </rPh>
    <rPh sb="33" eb="34">
      <t>シゲル</t>
    </rPh>
    <rPh sb="37" eb="38">
      <t>ギャク</t>
    </rPh>
    <rPh sb="38" eb="40">
      <t>サシネ</t>
    </rPh>
    <phoneticPr fontId="5"/>
  </si>
  <si>
    <t>逆指値の場合は発火条件価格を指定</t>
    <phoneticPr fontId="5"/>
  </si>
  <si>
    <t>T：当日のみ有効、W：今週のみ有効、O：指定日付まで有効</t>
    <phoneticPr fontId="5"/>
  </si>
  <si>
    <t>YYYYMMDD、当日指定、今週指定の場合は省略可能</t>
    <phoneticPr fontId="5"/>
  </si>
  <si>
    <t>０：特定預り、１：一般預り、２：NISA預り、省略可能、省略時は特定口座開設顧客は特定預り、未開設顧客は一般預り</t>
    <phoneticPr fontId="5"/>
  </si>
  <si>
    <t>0：表示あり、１：表示無し</t>
    <phoneticPr fontId="2"/>
  </si>
  <si>
    <t>RSSバージョン２では常に表示なし</t>
    <phoneticPr fontId="2"/>
  </si>
  <si>
    <t>日本株取引パスワード。</t>
    <phoneticPr fontId="5"/>
  </si>
  <si>
    <t>重複注文防止用のユニークなコード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</si>
</sst>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center" wrapText="1"/>
    </xf>
    <xf numFmtId="38" fontId="4" fillId="2" borderId="2" xfId="1" applyFont="1" applyFill="1" applyBorder="1">
      <alignment vertical="center"/>
    </xf>
    <xf numFmtId="38" fontId="4" fillId="0" borderId="3" xfId="1" applyFont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38" fontId="4" fillId="0" borderId="0" xfId="1" applyFont="1">
      <alignment vertical="center"/>
    </xf>
    <xf numFmtId="0" fontId="6" fillId="0" borderId="5" xfId="0" applyFont="1" applyBorder="1" applyAlignment="1">
      <alignment vertical="center"/>
    </xf>
    <xf numFmtId="0" fontId="6" fillId="3" borderId="7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49" fontId="6" fillId="3" borderId="11" xfId="0" applyNumberFormat="1" applyFont="1" applyFill="1" applyBorder="1" applyAlignment="1">
      <alignment vertical="top"/>
    </xf>
    <xf numFmtId="176" fontId="6" fillId="0" borderId="6" xfId="0" applyNumberFormat="1" applyFont="1" applyBorder="1" applyAlignment="1">
      <alignment vertical="center"/>
    </xf>
    <xf numFmtId="38" fontId="4" fillId="0" borderId="0" xfId="1" applyFont="1" applyBorder="1" applyAlignment="1">
      <alignment vertical="center" wrapText="1"/>
    </xf>
    <xf numFmtId="0" fontId="7" fillId="0" borderId="0" xfId="0" applyFont="1">
      <alignment vertical="center"/>
    </xf>
    <xf numFmtId="176" fontId="6" fillId="0" borderId="9" xfId="0" applyNumberFormat="1" applyFont="1" applyBorder="1" applyAlignment="1">
      <alignment vertical="center"/>
    </xf>
    <xf numFmtId="0" fontId="6" fillId="3" borderId="10" xfId="0" applyFont="1" applyFill="1" applyBorder="1" applyAlignment="1">
      <alignment vertical="center"/>
    </xf>
    <xf numFmtId="38" fontId="4" fillId="0" borderId="13" xfId="1" applyFont="1" applyBorder="1" applyAlignment="1">
      <alignment vertical="center" wrapText="1"/>
    </xf>
    <xf numFmtId="0" fontId="4" fillId="0" borderId="12" xfId="0" applyFont="1" applyFill="1" applyBorder="1" applyAlignment="1">
      <alignment vertical="center" wrapText="1"/>
    </xf>
    <xf numFmtId="38" fontId="4" fillId="0" borderId="12" xfId="1" applyFont="1" applyBorder="1">
      <alignment vertical="center"/>
    </xf>
    <xf numFmtId="0" fontId="3" fillId="0" borderId="0" xfId="0" applyFont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49" fontId="6" fillId="0" borderId="18" xfId="0" applyNumberFormat="1" applyFont="1" applyFill="1" applyBorder="1" applyAlignment="1">
      <alignment vertical="top"/>
    </xf>
    <xf numFmtId="38" fontId="6" fillId="0" borderId="16" xfId="0" applyNumberFormat="1" applyFont="1" applyBorder="1" applyAlignment="1">
      <alignment vertical="center"/>
    </xf>
    <xf numFmtId="38" fontId="6" fillId="0" borderId="17" xfId="0" applyNumberFormat="1" applyFont="1" applyBorder="1" applyAlignment="1">
      <alignment vertical="center"/>
    </xf>
    <xf numFmtId="38" fontId="4" fillId="0" borderId="2" xfId="1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176" fontId="4" fillId="2" borderId="1" xfId="0" applyNumberFormat="1" applyFont="1" applyFill="1" applyBorder="1">
      <alignment vertical="center"/>
    </xf>
    <xf numFmtId="38" fontId="4" fillId="0" borderId="12" xfId="1" applyFont="1" applyFill="1" applyBorder="1" applyAlignment="1">
      <alignment vertical="center" wrapText="1"/>
    </xf>
    <xf numFmtId="38" fontId="4" fillId="2" borderId="12" xfId="1" applyFont="1" applyFill="1" applyBorder="1">
      <alignment vertical="center"/>
    </xf>
    <xf numFmtId="38" fontId="4" fillId="2" borderId="13" xfId="1" applyFont="1" applyFill="1" applyBorder="1">
      <alignment vertical="center"/>
    </xf>
    <xf numFmtId="38" fontId="4" fillId="0" borderId="13" xfId="1" applyFont="1" applyBorder="1" applyProtection="1">
      <alignment vertical="center"/>
    </xf>
    <xf numFmtId="38" fontId="4" fillId="0" borderId="2" xfId="1" applyFont="1" applyBorder="1" applyProtection="1">
      <alignment vertical="center"/>
    </xf>
    <xf numFmtId="38" fontId="4" fillId="0" borderId="12" xfId="1" applyFont="1" applyBorder="1" applyProtection="1">
      <alignment vertical="center"/>
    </xf>
    <xf numFmtId="0" fontId="4" fillId="0" borderId="13" xfId="0" applyFont="1" applyBorder="1" applyProtection="1">
      <alignment vertical="center"/>
    </xf>
    <xf numFmtId="38" fontId="4" fillId="0" borderId="2" xfId="1" applyFont="1" applyFill="1" applyBorder="1" applyProtection="1">
      <alignment vertical="center"/>
    </xf>
    <xf numFmtId="38" fontId="4" fillId="0" borderId="4" xfId="1" applyFont="1" applyBorder="1" applyProtection="1">
      <alignment vertical="center"/>
    </xf>
    <xf numFmtId="38" fontId="4" fillId="0" borderId="0" xfId="1" applyFont="1" applyBorder="1" applyAlignment="1" applyProtection="1">
      <alignment horizontal="center" vertical="center"/>
    </xf>
    <xf numFmtId="0" fontId="6" fillId="0" borderId="20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3" borderId="20" xfId="0" applyFont="1" applyFill="1" applyBorder="1" applyAlignment="1">
      <alignment vertical="center"/>
    </xf>
    <xf numFmtId="0" fontId="6" fillId="3" borderId="21" xfId="0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49" fontId="6" fillId="3" borderId="24" xfId="0" applyNumberFormat="1" applyFont="1" applyFill="1" applyBorder="1" applyAlignment="1">
      <alignment vertical="top" wrapText="1"/>
    </xf>
    <xf numFmtId="49" fontId="6" fillId="0" borderId="2" xfId="0" applyNumberFormat="1" applyFont="1" applyFill="1" applyBorder="1" applyAlignment="1">
      <alignment vertical="top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0" fillId="0" borderId="0" xfId="0" applyFill="1" applyAlignment="1"/>
    <xf numFmtId="0" fontId="3" fillId="0" borderId="0" xfId="0" applyFont="1" applyFill="1">
      <alignment vertical="center"/>
    </xf>
    <xf numFmtId="38" fontId="4" fillId="0" borderId="0" xfId="1" applyFont="1" applyFill="1">
      <alignment vertical="center"/>
    </xf>
    <xf numFmtId="0" fontId="3" fillId="0" borderId="24" xfId="0" applyFont="1" applyFill="1" applyBorder="1">
      <alignment vertical="center"/>
    </xf>
    <xf numFmtId="0" fontId="6" fillId="4" borderId="25" xfId="0" applyFont="1" applyFill="1" applyBorder="1" applyAlignment="1">
      <alignment vertical="center"/>
    </xf>
    <xf numFmtId="0" fontId="6" fillId="4" borderId="16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6" fillId="4" borderId="26" xfId="0" applyFont="1" applyFill="1" applyBorder="1" applyAlignment="1">
      <alignment vertical="center"/>
    </xf>
    <xf numFmtId="0" fontId="6" fillId="4" borderId="23" xfId="0" applyFont="1" applyFill="1" applyBorder="1" applyAlignment="1">
      <alignment vertical="center"/>
    </xf>
    <xf numFmtId="0" fontId="6" fillId="4" borderId="27" xfId="0" applyFont="1" applyFill="1" applyBorder="1" applyAlignment="1">
      <alignment vertical="center"/>
    </xf>
    <xf numFmtId="0" fontId="6" fillId="0" borderId="23" xfId="0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49" fontId="6" fillId="0" borderId="29" xfId="0" applyNumberFormat="1" applyFont="1" applyFill="1" applyBorder="1" applyAlignment="1">
      <alignment vertical="top"/>
    </xf>
    <xf numFmtId="49" fontId="6" fillId="4" borderId="28" xfId="0" applyNumberFormat="1" applyFont="1" applyFill="1" applyBorder="1" applyAlignment="1">
      <alignment horizontal="left" vertical="center" wrapText="1"/>
    </xf>
    <xf numFmtId="49" fontId="6" fillId="4" borderId="13" xfId="0" applyNumberFormat="1" applyFont="1" applyFill="1" applyBorder="1" applyAlignment="1">
      <alignment horizontal="lef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e">
        <v>#N/A</v>
        <stp/>
        <stp>QUOTE</stp>
        <stp>4565</stp>
        <stp/>
        <stp>安値</stp>
        <tr r="E10" s="1"/>
      </tp>
      <tp t="e">
        <v>#N/A</v>
        <stp/>
        <stp>QUOTE</stp>
        <stp>1570</stp>
        <stp/>
        <stp>安値</stp>
        <tr r="D10" s="1"/>
      </tp>
      <tp t="e">
        <v>#N/A</v>
        <stp/>
        <stp>QUOTE</stp>
        <stp>8233</stp>
        <stp/>
        <stp>安値</stp>
        <tr r="H10" s="1"/>
      </tp>
      <tp t="e">
        <v>#N/A</v>
        <stp/>
        <stp>QUOTE</stp>
        <stp>7201</stp>
        <stp/>
        <stp>安値</stp>
        <tr r="F10" s="1"/>
      </tp>
      <tp t="e">
        <v>#N/A</v>
        <stp/>
        <stp>QUOTE</stp>
        <stp>7974</stp>
        <stp/>
        <stp>安値</stp>
        <tr r="G10" s="1"/>
      </tp>
      <tp t="e">
        <v>#N/A</v>
        <stp/>
        <stp>QUOTE</stp>
        <stp>7201</stp>
        <stp/>
        <stp>銘柄名</stp>
        <tr r="F5" s="1"/>
      </tp>
      <tp t="e">
        <v>#N/A</v>
        <stp/>
        <stp>QUOTE</stp>
        <stp>8233</stp>
        <stp/>
        <stp>銘柄名</stp>
        <tr r="H5" s="1"/>
      </tp>
      <tp t="e">
        <v>#N/A</v>
        <stp/>
        <stp>QUOTE</stp>
        <stp>4565</stp>
        <stp/>
        <stp>銘柄名</stp>
        <tr r="E5" s="1"/>
      </tp>
      <tp t="e">
        <v>#N/A</v>
        <stp/>
        <stp>QUOTE</stp>
        <stp>1570</stp>
        <stp/>
        <stp>銘柄名</stp>
        <tr r="D5" s="1"/>
      </tp>
      <tp t="e">
        <v>#N/A</v>
        <stp/>
        <stp>QUOTE</stp>
        <stp>7974</stp>
        <stp/>
        <stp>銘柄名</stp>
        <tr r="G5" s="1"/>
      </tp>
      <tp t="e">
        <v>#N/A</v>
        <stp/>
        <stp>QUOTE</stp>
        <stp>1570</stp>
        <stp/>
        <stp>高値</stp>
        <tr r="D9" s="1"/>
      </tp>
      <tp t="e">
        <v>#N/A</v>
        <stp/>
        <stp>QUOTE</stp>
        <stp>4565</stp>
        <stp/>
        <stp>高値</stp>
        <tr r="E9" s="1"/>
      </tp>
      <tp t="e">
        <v>#N/A</v>
        <stp/>
        <stp>QUOTE</stp>
        <stp>8233</stp>
        <stp/>
        <stp>高値</stp>
        <tr r="H9" s="1"/>
      </tp>
      <tp t="e">
        <v>#N/A</v>
        <stp/>
        <stp>QUOTE</stp>
        <stp>7201</stp>
        <stp/>
        <stp>高値</stp>
        <tr r="F9" s="1"/>
      </tp>
      <tp t="e">
        <v>#N/A</v>
        <stp/>
        <stp>QUOTE</stp>
        <stp>7974</stp>
        <stp/>
        <stp>高値</stp>
        <tr r="G9" s="1"/>
      </tp>
      <tp t="e">
        <v>#N/A</v>
        <stp/>
        <stp>QUOTE</stp>
        <stp>4565</stp>
        <stp/>
        <stp>現在値</stp>
        <tr r="E8" s="1"/>
      </tp>
      <tp t="e">
        <v>#N/A</v>
        <stp/>
        <stp>QUOTE</stp>
        <stp>1570</stp>
        <stp/>
        <stp>現在値</stp>
        <tr r="D8" s="1"/>
      </tp>
      <tp t="e">
        <v>#N/A</v>
        <stp/>
        <stp>QUOTE</stp>
        <stp>7974</stp>
        <stp/>
        <stp>現在値</stp>
        <tr r="G8" s="1"/>
      </tp>
      <tp t="e">
        <v>#N/A</v>
        <stp/>
        <stp>QUOTE</stp>
        <stp>8233</stp>
        <stp/>
        <stp>現在値</stp>
        <tr r="H8" s="1"/>
      </tp>
      <tp t="e">
        <v>#N/A</v>
        <stp/>
        <stp>QUOTE</stp>
        <stp>7201</stp>
        <stp/>
        <stp>現在値</stp>
        <tr r="F8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volatileDependencies" Target="volatileDependenci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3</xdr:row>
      <xdr:rowOff>0</xdr:rowOff>
    </xdr:from>
    <xdr:to>
      <xdr:col>16</xdr:col>
      <xdr:colOff>171450</xdr:colOff>
      <xdr:row>32</xdr:row>
      <xdr:rowOff>85726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811000" y="476250"/>
          <a:ext cx="4552950" cy="3286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【</a:t>
          </a:r>
          <a:r>
            <a:rPr kumimoji="1" lang="ja-JP" altLang="en-US" sz="1100"/>
            <a:t>データが取得できない場合は下記のリンク先の案内を確認下さい</a:t>
          </a:r>
          <a:r>
            <a:rPr kumimoji="1" lang="en-US" altLang="ja-JP" sz="1100"/>
            <a:t>】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http://qa.okasan-online.co.jp/faq_detail.html?id=550</a:t>
          </a: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#N/A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http://qa.okasan-online.co.jp/faq_detail.html?id=551</a:t>
          </a:r>
          <a:endParaRPr lang="ja-JP" altLang="ja-JP">
            <a:effectLst/>
          </a:endParaRPr>
        </a:p>
        <a:p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#NAME?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http://qa.okasan-online.co.jp/faq_detail.html?id=552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セル上に「</a:t>
          </a:r>
          <a:r>
            <a:rPr lang="en-US" altLang="ja-JP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#VALUE!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」が表示され、データが取得できない場合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http://qa.okasan-online.co.jp/faq_detail.html?id=553</a:t>
          </a:r>
        </a:p>
        <a:p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上記案内のご対応をいただいても問題が解決しない場合は、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アドインの設定が正しく行われていない場合があります。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下記のリンク先より、設定方法をご確認ください。</a:t>
          </a:r>
          <a:endParaRPr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→　 </a:t>
          </a:r>
          <a:r>
            <a:rPr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http://www.okasan-online.co.jp/ont/rss/install/</a:t>
          </a:r>
          <a:endParaRPr lang="ja-JP" altLang="ja-JP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133350</xdr:rowOff>
    </xdr:from>
    <xdr:to>
      <xdr:col>8</xdr:col>
      <xdr:colOff>304800</xdr:colOff>
      <xdr:row>8</xdr:row>
      <xdr:rowOff>66675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200" y="304800"/>
          <a:ext cx="571500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岡三オンライン証券株式会社（以下「当社」といいます。）は、このプログラムの品質や性能について万全を期しておりますが、その正確性や適時性などを保証するものではありません。従って、このプログラムの利用により発生したいかなる損害に対しても、当社は一切の責任を負うものではありません。このプログラムの著作権は、当社に帰属し、当社に無断で転用、複製、販売等した場合には、著作権法により民事上・刑事上の責任を求めることがあります。</a:t>
          </a:r>
        </a:p>
      </xdr:txBody>
    </xdr:sp>
    <xdr:clientData/>
  </xdr:twoCellAnchor>
  <xdr:twoCellAnchor>
    <xdr:from>
      <xdr:col>0</xdr:col>
      <xdr:colOff>76200</xdr:colOff>
      <xdr:row>9</xdr:row>
      <xdr:rowOff>66675</xdr:rowOff>
    </xdr:from>
    <xdr:to>
      <xdr:col>8</xdr:col>
      <xdr:colOff>304800</xdr:colOff>
      <xdr:row>16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6200" y="1609725"/>
          <a:ext cx="571500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2017</a:t>
          </a:r>
          <a:r>
            <a:rPr kumimoji="1" lang="ja-JP" altLang="en-US" sz="1100"/>
            <a:t>年</a:t>
          </a:r>
          <a:r>
            <a:rPr kumimoji="1" lang="en-US" altLang="ja-JP" sz="1100"/>
            <a:t>5</a:t>
          </a:r>
          <a:r>
            <a:rPr kumimoji="1" lang="ja-JP" altLang="en-US" sz="1100"/>
            <a:t>月、サーバー型逆指値導入に伴い、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neworder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関数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の仕様が変更となりました。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そのため、本サンプルシートもアップデートしております。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neworder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関数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の詳細については、関数マニュアルをご参照ください。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NEWORDER"/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47"/>
  <sheetViews>
    <sheetView tabSelected="1" workbookViewId="0">
      <selection activeCell="H21" sqref="H21"/>
    </sheetView>
  </sheetViews>
  <sheetFormatPr defaultColWidth="9" defaultRowHeight="12" x14ac:dyDescent="0.2"/>
  <cols>
    <col min="1" max="2" width="3.6328125" style="1" customWidth="1"/>
    <col min="3" max="3" width="17.6328125" style="1" customWidth="1"/>
    <col min="4" max="6" width="10.6328125" style="6" customWidth="1"/>
    <col min="7" max="8" width="10.6328125" style="1" customWidth="1"/>
    <col min="9" max="9" width="88.7265625" style="1" bestFit="1" customWidth="1"/>
    <col min="10" max="16384" width="9" style="1"/>
  </cols>
  <sheetData>
    <row r="2" spans="2:9" ht="13" x14ac:dyDescent="0.2">
      <c r="C2" s="13" t="s">
        <v>3</v>
      </c>
    </row>
    <row r="4" spans="2:9" x14ac:dyDescent="0.2">
      <c r="B4" s="19" t="s">
        <v>35</v>
      </c>
      <c r="C4" s="28" t="s">
        <v>7</v>
      </c>
      <c r="D4" s="29">
        <v>1570</v>
      </c>
      <c r="E4" s="29">
        <v>4565</v>
      </c>
      <c r="F4" s="29">
        <v>7201</v>
      </c>
      <c r="G4" s="29">
        <v>7974</v>
      </c>
      <c r="H4" s="29">
        <v>8233</v>
      </c>
      <c r="I4" s="1" t="s">
        <v>37</v>
      </c>
    </row>
    <row r="5" spans="2:9" x14ac:dyDescent="0.2">
      <c r="C5" s="27" t="s">
        <v>0</v>
      </c>
      <c r="D5" s="36" t="str" cm="1">
        <f t="array" ref="D5">_xlfn.SINGLE(IF(D4="","",IF(ISERROR([1]!QUOTE(D$4,"",$C5)),"",[1]!QUOTE(D$4,"",$C5))))</f>
        <v/>
      </c>
      <c r="E5" s="36" t="str" cm="1">
        <f t="array" ref="E5">_xlfn.SINGLE(IF(E4="","",IF(ISERROR([1]!QUOTE(E$4,"",$C5)),"",[1]!QUOTE(E$4,"",$C5))))</f>
        <v/>
      </c>
      <c r="F5" s="36" t="str" cm="1">
        <f t="array" ref="F5">_xlfn.SINGLE(IF(F4="","",IF(ISERROR([1]!QUOTE(F$4,"",$C5)),"",[1]!QUOTE(F$4,"",$C5))))</f>
        <v/>
      </c>
      <c r="G5" s="36" t="str" cm="1">
        <f t="array" ref="G5">_xlfn.SINGLE(IF(G4="","",IF(ISERROR([1]!QUOTE(G$4,"",$C5)),"",[1]!QUOTE(G$4,"",$C5))))</f>
        <v/>
      </c>
      <c r="H5" s="36" t="str" cm="1">
        <f t="array" ref="H5">_xlfn.SINGLE(IF(H4="","",IF(ISERROR([1]!QUOTE(H$4,"",$C5)),"",[1]!QUOTE(H$4,"",$C5))))</f>
        <v/>
      </c>
    </row>
    <row r="6" spans="2:9" x14ac:dyDescent="0.2">
      <c r="B6" s="19" t="s">
        <v>35</v>
      </c>
      <c r="C6" s="26" t="s">
        <v>8</v>
      </c>
      <c r="D6" s="3">
        <v>10610</v>
      </c>
      <c r="E6" s="3">
        <v>16180</v>
      </c>
      <c r="F6" s="3">
        <v>988</v>
      </c>
      <c r="G6" s="3">
        <v>20275</v>
      </c>
      <c r="H6" s="3">
        <v>764</v>
      </c>
      <c r="I6" s="1" t="s">
        <v>37</v>
      </c>
    </row>
    <row r="7" spans="2:9" s="2" customFormat="1" x14ac:dyDescent="0.2">
      <c r="B7" s="19" t="s">
        <v>35</v>
      </c>
      <c r="C7" s="30" t="s">
        <v>1</v>
      </c>
      <c r="D7" s="31">
        <v>100</v>
      </c>
      <c r="E7" s="31">
        <v>100</v>
      </c>
      <c r="F7" s="31">
        <v>1000</v>
      </c>
      <c r="G7" s="31">
        <v>100</v>
      </c>
      <c r="H7" s="31">
        <v>1000</v>
      </c>
      <c r="I7" s="1" t="s">
        <v>37</v>
      </c>
    </row>
    <row r="8" spans="2:9" x14ac:dyDescent="0.2">
      <c r="C8" s="27" t="s">
        <v>2</v>
      </c>
      <c r="D8" s="33" t="str" cm="1">
        <f t="array" ref="D8">_xlfn.SINGLE(IF(D4="","",IF(ISERROR([1]!QUOTE(D$4,"",$C8)),"",[1]!QUOTE(D$4,"",$C8))))</f>
        <v/>
      </c>
      <c r="E8" s="33" t="str" cm="1">
        <f t="array" ref="E8">_xlfn.SINGLE(IF(E4="","",IF(ISERROR([1]!QUOTE(E$4,"",$C8)),"",[1]!QUOTE(E$4,"",$C8))))</f>
        <v/>
      </c>
      <c r="F8" s="33" t="str" cm="1">
        <f t="array" ref="F8">_xlfn.SINGLE(IF(F4="","",IF(ISERROR([1]!QUOTE(F$4,"",$C8)),"",[1]!QUOTE(F$4,"",$C8))))</f>
        <v/>
      </c>
      <c r="G8" s="33" t="str" cm="1">
        <f t="array" ref="G8">_xlfn.SINGLE(IF(G4="","",IF(ISERROR([1]!QUOTE(G$4,"",$C8)),"",[1]!QUOTE(G$4,"",$C8))))</f>
        <v/>
      </c>
      <c r="H8" s="33" t="str" cm="1">
        <f t="array" ref="H8">_xlfn.SINGLE(IF(H4="","",IF(ISERROR([1]!QUOTE(H$4,"",$C8)),"",[1]!QUOTE(H$4,"",$C8))))</f>
        <v/>
      </c>
    </row>
    <row r="9" spans="2:9" x14ac:dyDescent="0.2">
      <c r="C9" s="5" t="s">
        <v>4</v>
      </c>
      <c r="D9" s="34" t="str" cm="1">
        <f t="array" ref="D9">_xlfn.SINGLE(IF(D4="","",IF(ISERROR([1]!QUOTE(D$4,"",$C9)),"",[1]!QUOTE(D$4,"",$C9))))</f>
        <v/>
      </c>
      <c r="E9" s="34" t="str" cm="1">
        <f t="array" ref="E9">_xlfn.SINGLE(IF(E4="","",IF(ISERROR([1]!QUOTE(E$4,"",$C9)),"",[1]!QUOTE(E$4,"",$C9))))</f>
        <v/>
      </c>
      <c r="F9" s="34" t="str" cm="1">
        <f t="array" ref="F9">_xlfn.SINGLE(IF(F4="","",IF(ISERROR([1]!QUOTE(F$4,"",$C9)),"",[1]!QUOTE(F$4,"",$C9))))</f>
        <v/>
      </c>
      <c r="G9" s="34" t="str" cm="1">
        <f t="array" ref="G9">_xlfn.SINGLE(IF(G4="","",IF(ISERROR([1]!QUOTE(G$4,"",$C9)),"",[1]!QUOTE(G$4,"",$C9))))</f>
        <v/>
      </c>
      <c r="H9" s="34" t="str" cm="1">
        <f t="array" ref="H9">_xlfn.SINGLE(IF(H4="","",IF(ISERROR([1]!QUOTE(H$4,"",$C9)),"",[1]!QUOTE(H$4,"",$C9))))</f>
        <v/>
      </c>
    </row>
    <row r="10" spans="2:9" x14ac:dyDescent="0.2">
      <c r="C10" s="17" t="s">
        <v>5</v>
      </c>
      <c r="D10" s="35" t="str">
        <f>IF(D4="","",IF(ISERROR([1]!QUOTE(D$4,"",$C10)),"",[1]!QUOTE(D$4,"",$C10)))</f>
        <v/>
      </c>
      <c r="E10" s="35" t="str" cm="1">
        <f t="array" ref="E10">_xlfn.SINGLE(IF(E4="","",IF(ISERROR([1]!QUOTE(E$4,"",$C10)),"",[1]!QUOTE(E$4,"",$C10))))</f>
        <v/>
      </c>
      <c r="F10" s="35" t="str" cm="1">
        <f t="array" ref="F10">_xlfn.SINGLE(IF(F4="","",IF(ISERROR([1]!QUOTE(F$4,"",$C10)),"",[1]!QUOTE(F$4,"",$C10))))</f>
        <v/>
      </c>
      <c r="G10" s="35" t="str" cm="1">
        <f t="array" ref="G10">_xlfn.SINGLE(IF(G4="","",IF(ISERROR([1]!QUOTE(G$4,"",$C10)),"",[1]!QUOTE(G$4,"",$C10))))</f>
        <v/>
      </c>
      <c r="H10" s="35" t="str" cm="1">
        <f t="array" ref="H10">_xlfn.SINGLE(IF(H4="","",IF(ISERROR([1]!QUOTE(H$4,"",$C10)),"",[1]!QUOTE(H$4,"",$C10))))</f>
        <v/>
      </c>
    </row>
    <row r="11" spans="2:9" x14ac:dyDescent="0.2">
      <c r="B11" s="19" t="s">
        <v>35</v>
      </c>
      <c r="C11" s="27" t="s">
        <v>13</v>
      </c>
      <c r="D11" s="32">
        <v>10650</v>
      </c>
      <c r="E11" s="32">
        <v>16800</v>
      </c>
      <c r="F11" s="32">
        <v>1000</v>
      </c>
      <c r="G11" s="32">
        <v>20700</v>
      </c>
      <c r="H11" s="32">
        <v>800</v>
      </c>
      <c r="I11" s="1" t="s">
        <v>37</v>
      </c>
    </row>
    <row r="12" spans="2:9" ht="11" customHeight="1" x14ac:dyDescent="0.2">
      <c r="C12" s="5" t="s">
        <v>9</v>
      </c>
      <c r="D12" s="37" t="str">
        <f>IF(OR(D8="",D9=0,D20=1),"",IF(D8&gt;=D11,1,""))</f>
        <v/>
      </c>
      <c r="E12" s="37" t="str">
        <f>IF(OR(E8="",E9=0,E20=1),"",IF(E8&gt;=E11,1,""))</f>
        <v/>
      </c>
      <c r="F12" s="37" t="str">
        <f>IF(OR(F8="",F9=0,F20=1),"",IF(F8&gt;=F11,1,""))</f>
        <v/>
      </c>
      <c r="G12" s="37" t="str">
        <f>IF(OR(G8="",G9=0,G20=1),"",IF(G8&gt;=G11,1,""))</f>
        <v/>
      </c>
      <c r="H12" s="37" t="str">
        <f>IF(OR(H8="",H9=0,H20=1),"",IF(H8&gt;=H11,1,""))</f>
        <v/>
      </c>
      <c r="I12" s="1" t="s">
        <v>43</v>
      </c>
    </row>
    <row r="13" spans="2:9" ht="11.5" customHeight="1" x14ac:dyDescent="0.2">
      <c r="C13" s="17" t="s">
        <v>10</v>
      </c>
      <c r="D13" s="18"/>
      <c r="E13" s="18"/>
      <c r="F13" s="18"/>
      <c r="G13" s="18"/>
      <c r="H13" s="18"/>
    </row>
    <row r="14" spans="2:9" x14ac:dyDescent="0.2">
      <c r="B14" s="19" t="s">
        <v>35</v>
      </c>
      <c r="C14" s="27" t="s">
        <v>11</v>
      </c>
      <c r="D14" s="32">
        <v>50</v>
      </c>
      <c r="E14" s="32">
        <v>200</v>
      </c>
      <c r="F14" s="32">
        <v>5</v>
      </c>
      <c r="G14" s="32">
        <v>300</v>
      </c>
      <c r="H14" s="32">
        <v>30</v>
      </c>
      <c r="I14" s="1" t="s">
        <v>37</v>
      </c>
    </row>
    <row r="15" spans="2:9" x14ac:dyDescent="0.2">
      <c r="C15" s="5" t="s">
        <v>12</v>
      </c>
      <c r="D15" s="37" t="str">
        <f>IF(D9="","",D9-D14)</f>
        <v/>
      </c>
      <c r="E15" s="37" t="str">
        <f>IF(E9="","",E9-E14)</f>
        <v/>
      </c>
      <c r="F15" s="37" t="str">
        <f>IF(F9="","",F9-F14)</f>
        <v/>
      </c>
      <c r="G15" s="37" t="str">
        <f>IF(G9="","",G9-G14)</f>
        <v/>
      </c>
      <c r="H15" s="37" t="str">
        <f>IF(H9="","",H9-H14)</f>
        <v/>
      </c>
    </row>
    <row r="16" spans="2:9" ht="12.5" customHeight="1" x14ac:dyDescent="0.2">
      <c r="C16" s="5" t="s">
        <v>32</v>
      </c>
      <c r="D16" s="37" t="str">
        <f>IF(OR(D8=0,D8="",D13&lt;&gt;1),"",IF(AND(D8&lt;=D15,D13=1,D20&lt;&gt;1),1,""))</f>
        <v/>
      </c>
      <c r="E16" s="37" t="str">
        <f>IF(OR(E8=0,E8="",E13&lt;&gt;1),"",IF(AND(E8&lt;=E15,E13=1,E20&lt;&gt;1),1,""))</f>
        <v/>
      </c>
      <c r="F16" s="37" t="str">
        <f>IF(OR(F8=0,F8="",F13&lt;&gt;1),"",IF(AND(F8&lt;=F15,F13=1,F20&lt;&gt;1),1,""))</f>
        <v/>
      </c>
      <c r="G16" s="37" t="str">
        <f>IF(OR(G8=0,G8="",G13&lt;&gt;1),"",IF(AND(G8&lt;=G15,G13=1,G20&lt;&gt;1),1,""))</f>
        <v/>
      </c>
      <c r="H16" s="37" t="str">
        <f>IF(OR(H8=0,H8="",H13&lt;&gt;1),"",IF(AND(H8&lt;=H15,H13=1,H20&lt;&gt;1),1,""))</f>
        <v/>
      </c>
      <c r="I16" s="1" t="s">
        <v>44</v>
      </c>
    </row>
    <row r="17" spans="2:9" ht="14" customHeight="1" x14ac:dyDescent="0.2">
      <c r="C17" s="17" t="s">
        <v>10</v>
      </c>
      <c r="D17" s="18"/>
      <c r="E17" s="18"/>
      <c r="F17" s="18"/>
      <c r="G17" s="18"/>
      <c r="H17" s="18"/>
    </row>
    <row r="18" spans="2:9" x14ac:dyDescent="0.2">
      <c r="B18" s="19" t="s">
        <v>35</v>
      </c>
      <c r="C18" s="27" t="s">
        <v>36</v>
      </c>
      <c r="D18" s="32">
        <v>9000</v>
      </c>
      <c r="E18" s="32">
        <v>15500</v>
      </c>
      <c r="F18" s="32">
        <v>900</v>
      </c>
      <c r="G18" s="32">
        <v>19500</v>
      </c>
      <c r="H18" s="32">
        <v>600</v>
      </c>
      <c r="I18" s="1" t="s">
        <v>37</v>
      </c>
    </row>
    <row r="19" spans="2:9" ht="13" customHeight="1" x14ac:dyDescent="0.2">
      <c r="C19" s="5" t="s">
        <v>32</v>
      </c>
      <c r="D19" s="37" t="str">
        <f>IF(OR(D8="",D10=0),"",IF(D8&lt;=D18,1,""))</f>
        <v/>
      </c>
      <c r="E19" s="37" t="str">
        <f t="shared" ref="E19:H19" si="0">IF(OR(E8="",E10=0),"",IF(E8&lt;=E18,1,""))</f>
        <v/>
      </c>
      <c r="F19" s="37" t="str">
        <f t="shared" si="0"/>
        <v/>
      </c>
      <c r="G19" s="37" t="str">
        <f t="shared" si="0"/>
        <v/>
      </c>
      <c r="H19" s="37" t="str">
        <f t="shared" si="0"/>
        <v/>
      </c>
      <c r="I19" s="1" t="s">
        <v>45</v>
      </c>
    </row>
    <row r="20" spans="2:9" ht="13.5" customHeight="1" x14ac:dyDescent="0.2">
      <c r="C20" s="17" t="s">
        <v>10</v>
      </c>
      <c r="D20" s="18"/>
      <c r="E20" s="18"/>
      <c r="F20" s="18"/>
      <c r="G20" s="18"/>
      <c r="H20" s="18"/>
    </row>
    <row r="21" spans="2:9" x14ac:dyDescent="0.2">
      <c r="C21" s="26" t="s">
        <v>30</v>
      </c>
      <c r="D21" s="34" t="str">
        <f>IF(OR(D8="",D8=0),"-",(D8-D6)*D7)</f>
        <v>-</v>
      </c>
      <c r="E21" s="34" t="str">
        <f t="shared" ref="E21:H21" si="1">IF(OR(E8="",E8=0),"-",(E8-E6)*E7)</f>
        <v>-</v>
      </c>
      <c r="F21" s="34" t="str">
        <f t="shared" si="1"/>
        <v>-</v>
      </c>
      <c r="G21" s="34" t="str">
        <f>IF(OR(G8="",G8=0),"-",(G8-G6)*G7)</f>
        <v>-</v>
      </c>
      <c r="H21" s="34" t="str">
        <f t="shared" si="1"/>
        <v>-</v>
      </c>
    </row>
    <row r="22" spans="2:9" x14ac:dyDescent="0.2">
      <c r="C22" s="16" t="s">
        <v>33</v>
      </c>
      <c r="D22" s="33" t="str">
        <f>IF(OR(D4="",D7="",D6="",D8="",D8=0,D18=""),"",IF(D20=1,"-",(D15-D6)*D7))</f>
        <v/>
      </c>
      <c r="E22" s="33" t="str">
        <f>IF(OR(E4="",E7="",E6="",E8="",E8=0,E18=""),"",IF(E20=1,"-",(E15-E6)*E7))</f>
        <v/>
      </c>
      <c r="F22" s="33" t="str">
        <f>IF(OR(F4="",F7="",F6="",F8="",F8=0,F18=""),"",IF(F20=1,"-",(F15-F6)*F7))</f>
        <v/>
      </c>
      <c r="G22" s="33" t="str">
        <f>IF(OR(G4="",G7="",G6="",G8="",G8=0,G18=""),"",IF(G20=1,"-",(G15-G6)*G7))</f>
        <v/>
      </c>
      <c r="H22" s="33" t="str">
        <f>IF(OR(H4="",H7="",H6="",H8="",H8=0,H18=""),"",IF(H20=1,"-",(H15-H6)*H7))</f>
        <v/>
      </c>
    </row>
    <row r="23" spans="2:9" x14ac:dyDescent="0.2">
      <c r="C23" s="4" t="s">
        <v>34</v>
      </c>
      <c r="D23" s="38">
        <f>IF(OR(D4="",D7="",D6="",D8=0,D18=""),"",IF(D17=1,"-",(D18-D6)*D7))</f>
        <v>-161000</v>
      </c>
      <c r="E23" s="38">
        <f>IF(OR(E4="",E7="",E6="",E8=0,E18=""),"",IF(E17=1,"-",(E18-E6)*E7))</f>
        <v>-68000</v>
      </c>
      <c r="F23" s="38">
        <f>IF(OR(F4="",F7="",F6="",F8=0,F18=""),"",IF(F17=1,"-",(F18-F6)*F7))</f>
        <v>-88000</v>
      </c>
      <c r="G23" s="38">
        <f>IF(OR(G4="",G7="",G6="",G8=0,G18=""),"",IF(G17=1,"-",(G18-G6)*G7))</f>
        <v>-77500</v>
      </c>
      <c r="H23" s="38">
        <f>IF(OR(H4="",H7="",H6="",H8=0,H18=""),"",IF(H17=1,"-",(H18-H6)*H7))</f>
        <v>-164000</v>
      </c>
    </row>
    <row r="24" spans="2:9" x14ac:dyDescent="0.2">
      <c r="C24" s="12"/>
      <c r="D24" s="39" t="str">
        <f>IF(OR(D16=1,D19=1),[1]!NEWORDER(D26,D27,D28,D29,D30,D31,D32,D33,D34,D35,D36,D37,D38,D39,D40,D41,D42),IF(OR(D17=1,D20=1),"決済完了","待機中"))</f>
        <v>待機中</v>
      </c>
      <c r="E24" s="39" t="str">
        <f>IF(OR(E16=1,E19=1),[1]!NEWORDER(E26,E27,E28,E29,E30,E31,E32,E33,E34,E35,E36,E37,E38,E39,E40,E41,E42),IF(OR(E17=1,E20=1),"決済完了","待機中"))</f>
        <v>待機中</v>
      </c>
      <c r="F24" s="39" t="str">
        <f>IF(OR(F16=1,F19=1),[1]!NEWORDER(F26,F27,F28,F29,F30,F31,F32,F33,F34,F35,F36,F37,F38,F39,F40,F41,F42),IF(OR(F17=1,F20=1),"決済完了","待機中"))</f>
        <v>待機中</v>
      </c>
      <c r="G24" s="39" t="str">
        <f>IF(OR(G16=1,G19=1),[1]!NEWORDER(G26,G27,G28,G29,G30,G31,G32,G33,G34,G35,G36,G37,G38,G39,G40,G41,G42),IF(OR(G17=1,G20=1),"決済完了","待機中"))</f>
        <v>待機中</v>
      </c>
      <c r="H24" s="39" t="str">
        <f>IF(OR(H16=1,H19=1),[1]!NEWORDER(H26,H27,H28,H29,H30,H31,H32,H33,H34,H35,H36,H37,H38,H39,H40,H41,H42),IF(OR(H17=1,H20=1),"決済完了","待機中"))</f>
        <v>待機中</v>
      </c>
    </row>
    <row r="26" spans="2:9" x14ac:dyDescent="0.2">
      <c r="B26" s="1">
        <v>1</v>
      </c>
      <c r="C26" s="7" t="s">
        <v>6</v>
      </c>
      <c r="D26" s="11">
        <f>D4</f>
        <v>1570</v>
      </c>
      <c r="E26" s="11">
        <f>E4</f>
        <v>4565</v>
      </c>
      <c r="F26" s="61">
        <f t="shared" ref="F26:H26" si="2">F4</f>
        <v>7201</v>
      </c>
      <c r="G26" s="11">
        <f t="shared" si="2"/>
        <v>7974</v>
      </c>
      <c r="H26" s="14">
        <f t="shared" si="2"/>
        <v>8233</v>
      </c>
      <c r="I26" s="62"/>
    </row>
    <row r="27" spans="2:9" x14ac:dyDescent="0.2">
      <c r="B27" s="1">
        <v>2</v>
      </c>
      <c r="C27" s="20" t="s">
        <v>14</v>
      </c>
      <c r="D27" s="21"/>
      <c r="E27" s="21"/>
      <c r="F27" s="60"/>
      <c r="G27" s="21"/>
      <c r="H27" s="22"/>
      <c r="I27" s="47" t="s">
        <v>51</v>
      </c>
    </row>
    <row r="28" spans="2:9" x14ac:dyDescent="0.2">
      <c r="B28" s="1">
        <v>3</v>
      </c>
      <c r="C28" s="20" t="s">
        <v>15</v>
      </c>
      <c r="D28" s="21">
        <v>1</v>
      </c>
      <c r="E28" s="21">
        <v>1</v>
      </c>
      <c r="F28" s="21">
        <v>1</v>
      </c>
      <c r="G28" s="21">
        <v>1</v>
      </c>
      <c r="H28" s="22">
        <v>1</v>
      </c>
      <c r="I28" s="23" t="s">
        <v>52</v>
      </c>
    </row>
    <row r="29" spans="2:9" x14ac:dyDescent="0.2">
      <c r="B29" s="1">
        <v>4</v>
      </c>
      <c r="C29" s="20" t="s">
        <v>16</v>
      </c>
      <c r="D29" s="21">
        <v>0</v>
      </c>
      <c r="E29" s="21">
        <v>0</v>
      </c>
      <c r="F29" s="21">
        <v>0</v>
      </c>
      <c r="G29" s="21">
        <v>0</v>
      </c>
      <c r="H29" s="22">
        <v>0</v>
      </c>
      <c r="I29" s="23" t="s">
        <v>53</v>
      </c>
    </row>
    <row r="30" spans="2:9" x14ac:dyDescent="0.2">
      <c r="B30" s="1">
        <v>5</v>
      </c>
      <c r="C30" s="20" t="s">
        <v>17</v>
      </c>
      <c r="D30" s="21">
        <v>0</v>
      </c>
      <c r="E30" s="21">
        <v>0</v>
      </c>
      <c r="F30" s="21">
        <v>0</v>
      </c>
      <c r="G30" s="21">
        <v>0</v>
      </c>
      <c r="H30" s="22">
        <v>0</v>
      </c>
      <c r="I30" s="23" t="s">
        <v>54</v>
      </c>
    </row>
    <row r="31" spans="2:9" x14ac:dyDescent="0.2">
      <c r="B31" s="1">
        <v>6</v>
      </c>
      <c r="C31" s="20" t="s">
        <v>18</v>
      </c>
      <c r="D31" s="24">
        <f>D7</f>
        <v>100</v>
      </c>
      <c r="E31" s="24">
        <f>E7</f>
        <v>100</v>
      </c>
      <c r="F31" s="24">
        <f t="shared" ref="F31:H31" si="3">F7</f>
        <v>1000</v>
      </c>
      <c r="G31" s="24">
        <f t="shared" si="3"/>
        <v>100</v>
      </c>
      <c r="H31" s="25">
        <f t="shared" si="3"/>
        <v>1000</v>
      </c>
      <c r="I31" s="23" t="s">
        <v>26</v>
      </c>
    </row>
    <row r="32" spans="2:9" x14ac:dyDescent="0.2">
      <c r="B32" s="1">
        <v>7</v>
      </c>
      <c r="C32" s="20" t="s">
        <v>19</v>
      </c>
      <c r="D32" s="21" t="s">
        <v>29</v>
      </c>
      <c r="E32" s="21" t="s">
        <v>29</v>
      </c>
      <c r="F32" s="21" t="s">
        <v>29</v>
      </c>
      <c r="G32" s="21" t="s">
        <v>29</v>
      </c>
      <c r="H32" s="22" t="s">
        <v>29</v>
      </c>
      <c r="I32" s="23" t="s">
        <v>55</v>
      </c>
    </row>
    <row r="33" spans="2:9" x14ac:dyDescent="0.2">
      <c r="B33" s="1">
        <v>8</v>
      </c>
      <c r="C33" s="20" t="s">
        <v>20</v>
      </c>
      <c r="D33" s="21"/>
      <c r="E33" s="21"/>
      <c r="F33" s="21"/>
      <c r="G33" s="21"/>
      <c r="H33" s="22"/>
      <c r="I33" s="23" t="s">
        <v>56</v>
      </c>
    </row>
    <row r="34" spans="2:9" x14ac:dyDescent="0.2">
      <c r="B34" s="1">
        <v>9</v>
      </c>
      <c r="C34" s="20" t="s">
        <v>21</v>
      </c>
      <c r="D34" s="21"/>
      <c r="E34" s="21"/>
      <c r="F34" s="21"/>
      <c r="G34" s="21"/>
      <c r="H34" s="22"/>
      <c r="I34" s="23" t="s">
        <v>57</v>
      </c>
    </row>
    <row r="35" spans="2:9" x14ac:dyDescent="0.2">
      <c r="B35" s="1">
        <v>10</v>
      </c>
      <c r="C35" s="20" t="s">
        <v>48</v>
      </c>
      <c r="D35" s="21">
        <v>0</v>
      </c>
      <c r="E35" s="21">
        <v>0</v>
      </c>
      <c r="F35" s="21">
        <v>0</v>
      </c>
      <c r="G35" s="21">
        <v>0</v>
      </c>
      <c r="H35" s="22">
        <v>0</v>
      </c>
      <c r="I35" s="23" t="s">
        <v>58</v>
      </c>
    </row>
    <row r="36" spans="2:9" x14ac:dyDescent="0.2">
      <c r="B36" s="1">
        <v>11</v>
      </c>
      <c r="C36" s="20" t="s">
        <v>49</v>
      </c>
      <c r="D36" s="21">
        <v>0</v>
      </c>
      <c r="E36" s="21">
        <v>0</v>
      </c>
      <c r="F36" s="21">
        <v>0</v>
      </c>
      <c r="G36" s="21">
        <v>0</v>
      </c>
      <c r="H36" s="22">
        <v>0</v>
      </c>
      <c r="I36" s="23" t="s">
        <v>59</v>
      </c>
    </row>
    <row r="37" spans="2:9" x14ac:dyDescent="0.2">
      <c r="B37" s="1">
        <v>12</v>
      </c>
      <c r="C37" s="20" t="s">
        <v>22</v>
      </c>
      <c r="D37" s="21" t="s">
        <v>31</v>
      </c>
      <c r="E37" s="21" t="s">
        <v>31</v>
      </c>
      <c r="F37" s="21" t="s">
        <v>31</v>
      </c>
      <c r="G37" s="21" t="s">
        <v>31</v>
      </c>
      <c r="H37" s="22" t="s">
        <v>31</v>
      </c>
      <c r="I37" s="23" t="s">
        <v>60</v>
      </c>
    </row>
    <row r="38" spans="2:9" x14ac:dyDescent="0.2">
      <c r="B38" s="1">
        <v>13</v>
      </c>
      <c r="C38" s="40" t="s">
        <v>23</v>
      </c>
      <c r="D38" s="41" t="s">
        <v>38</v>
      </c>
      <c r="E38" s="41" t="s">
        <v>39</v>
      </c>
      <c r="F38" s="41" t="s">
        <v>40</v>
      </c>
      <c r="G38" s="41" t="s">
        <v>41</v>
      </c>
      <c r="H38" s="42" t="s">
        <v>42</v>
      </c>
      <c r="I38" s="47" t="s">
        <v>61</v>
      </c>
    </row>
    <row r="39" spans="2:9" s="51" customFormat="1" x14ac:dyDescent="0.2">
      <c r="B39" s="53">
        <v>14</v>
      </c>
      <c r="C39" s="54" t="s">
        <v>46</v>
      </c>
      <c r="D39" s="55"/>
      <c r="E39" s="55"/>
      <c r="F39" s="55"/>
      <c r="G39" s="55"/>
      <c r="H39" s="56"/>
      <c r="I39" s="63" t="s">
        <v>50</v>
      </c>
    </row>
    <row r="40" spans="2:9" s="51" customFormat="1" ht="13.5" customHeight="1" x14ac:dyDescent="0.2">
      <c r="B40" s="53">
        <v>15</v>
      </c>
      <c r="C40" s="57" t="s">
        <v>47</v>
      </c>
      <c r="D40" s="58"/>
      <c r="E40" s="58"/>
      <c r="F40" s="58"/>
      <c r="G40" s="58"/>
      <c r="H40" s="59"/>
      <c r="I40" s="64"/>
    </row>
    <row r="41" spans="2:9" x14ac:dyDescent="0.2">
      <c r="B41" s="1">
        <v>16</v>
      </c>
      <c r="C41" s="43" t="s">
        <v>24</v>
      </c>
      <c r="D41" s="44"/>
      <c r="E41" s="44"/>
      <c r="F41" s="44"/>
      <c r="G41" s="44"/>
      <c r="H41" s="45"/>
      <c r="I41" s="46" t="s">
        <v>27</v>
      </c>
    </row>
    <row r="42" spans="2:9" x14ac:dyDescent="0.2">
      <c r="B42" s="1">
        <v>17</v>
      </c>
      <c r="C42" s="8" t="s">
        <v>25</v>
      </c>
      <c r="D42" s="9"/>
      <c r="E42" s="9"/>
      <c r="F42" s="9"/>
      <c r="G42" s="9"/>
      <c r="H42" s="15"/>
      <c r="I42" s="10" t="s">
        <v>28</v>
      </c>
    </row>
    <row r="44" spans="2:9" ht="13" x14ac:dyDescent="0.2">
      <c r="C44" s="48"/>
      <c r="D44" s="49"/>
      <c r="E44" s="48"/>
      <c r="F44" s="48"/>
    </row>
    <row r="45" spans="2:9" ht="13" x14ac:dyDescent="0.2">
      <c r="C45" s="48"/>
      <c r="D45" s="49"/>
      <c r="E45" s="48"/>
      <c r="F45" s="48"/>
    </row>
    <row r="46" spans="2:9" ht="13" x14ac:dyDescent="0.2">
      <c r="C46" s="48"/>
      <c r="D46" s="50"/>
      <c r="E46" s="50"/>
      <c r="F46" s="50"/>
    </row>
    <row r="47" spans="2:9" x14ac:dyDescent="0.2">
      <c r="C47" s="51"/>
      <c r="D47" s="52"/>
      <c r="E47" s="52"/>
      <c r="F47" s="52"/>
    </row>
  </sheetData>
  <mergeCells count="1">
    <mergeCell ref="I39:I40"/>
  </mergeCells>
  <phoneticPr fontId="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2" sqref="C12"/>
    </sheetView>
  </sheetViews>
  <sheetFormatPr defaultRowHeight="13" x14ac:dyDescent="0.2"/>
  <sheetData/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資産管理 兼 利益・損失確定シート</vt:lpstr>
      <vt:lpstr>ご注意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Auspice corp</dc:creator>
  <cp:lastModifiedBy>kensan</cp:lastModifiedBy>
  <cp:lastPrinted>2016-08-09T05:02:03Z</cp:lastPrinted>
  <dcterms:created xsi:type="dcterms:W3CDTF">2016-07-04T05:43:03Z</dcterms:created>
  <dcterms:modified xsi:type="dcterms:W3CDTF">2021-09-26T17:09:44Z</dcterms:modified>
</cp:coreProperties>
</file>