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12750" yWindow="0" windowWidth="7695" windowHeight="11640" activeTab="3"/>
  </bookViews>
  <sheets>
    <sheet name="注文照会" sheetId="9" r:id="rId1"/>
    <sheet name="約定一覧" sheetId="11" r:id="rId2"/>
    <sheet name="保有" sheetId="13" r:id="rId3"/>
    <sheet name="注文" sheetId="12" r:id="rId4"/>
  </sheets>
  <externalReferences>
    <externalReference r:id="rId5"/>
  </externalReferences>
  <definedNames>
    <definedName name="_xlnm._FilterDatabase" localSheetId="1" hidden="1">約定一覧!$A$3:$Y$50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25725"/>
</workbook>
</file>

<file path=xl/calcChain.xml><?xml version="1.0" encoding="utf-8"?>
<calcChain xmlns="http://schemas.openxmlformats.org/spreadsheetml/2006/main">
  <c r="C22" i="12"/>
  <c r="C7"/>
  <c r="D7"/>
  <c r="E7"/>
  <c r="G7"/>
  <c r="F7"/>
  <c r="B1" l="1"/>
  <c r="D32"/>
  <c r="E32"/>
  <c r="F32"/>
  <c r="G32"/>
  <c r="C32"/>
  <c r="C4"/>
  <c r="D4"/>
  <c r="E4"/>
  <c r="G4"/>
  <c r="A2"/>
  <c r="F4"/>
  <c r="F8" l="1"/>
  <c r="D8"/>
  <c r="G8"/>
  <c r="E8"/>
  <c r="C8"/>
  <c r="D46"/>
  <c r="E46"/>
  <c r="F46"/>
  <c r="G46"/>
  <c r="C46"/>
  <c r="G2"/>
  <c r="G29" l="1"/>
  <c r="U4" i="11"/>
  <c r="V4"/>
  <c r="U5"/>
  <c r="V5"/>
  <c r="U6"/>
  <c r="V6"/>
  <c r="U7"/>
  <c r="V7"/>
  <c r="U8"/>
  <c r="V8"/>
  <c r="U9"/>
  <c r="V9"/>
  <c r="U10"/>
  <c r="V10"/>
  <c r="U11"/>
  <c r="V11"/>
  <c r="U12"/>
  <c r="V12"/>
  <c r="U13"/>
  <c r="V13"/>
  <c r="U14"/>
  <c r="V14"/>
  <c r="U15"/>
  <c r="V15"/>
  <c r="U16"/>
  <c r="V16"/>
  <c r="U17"/>
  <c r="V17"/>
  <c r="U18"/>
  <c r="V18"/>
  <c r="U19"/>
  <c r="V19"/>
  <c r="U20"/>
  <c r="V20"/>
  <c r="D27" i="12"/>
  <c r="F2"/>
  <c r="D2"/>
  <c r="E2"/>
  <c r="D29" l="1"/>
  <c r="E29"/>
  <c r="F29"/>
  <c r="H1" i="13"/>
  <c r="N1"/>
  <c r="C2" i="12"/>
  <c r="J1" i="13"/>
  <c r="D1"/>
  <c r="C1"/>
  <c r="F1"/>
  <c r="L1"/>
  <c r="K1"/>
  <c r="E1"/>
  <c r="A1"/>
  <c r="P1"/>
  <c r="B1"/>
  <c r="O1"/>
  <c r="G1"/>
  <c r="M1"/>
  <c r="I1"/>
  <c r="G3" i="12" l="1"/>
  <c r="G5" s="1"/>
  <c r="F3"/>
  <c r="F5" s="1"/>
  <c r="E3"/>
  <c r="E5" s="1"/>
  <c r="D3"/>
  <c r="D5" s="1"/>
  <c r="C3"/>
  <c r="G30"/>
  <c r="F30"/>
  <c r="E30"/>
  <c r="D30"/>
  <c r="G42"/>
  <c r="D42"/>
  <c r="E42"/>
  <c r="F42"/>
  <c r="C29"/>
  <c r="C42"/>
  <c r="V50" i="11"/>
  <c r="U50"/>
  <c r="V49"/>
  <c r="U49"/>
  <c r="V48"/>
  <c r="U48"/>
  <c r="V47"/>
  <c r="U47"/>
  <c r="V46"/>
  <c r="U46"/>
  <c r="V45"/>
  <c r="U45"/>
  <c r="V44"/>
  <c r="U44"/>
  <c r="V43"/>
  <c r="U43"/>
  <c r="V42"/>
  <c r="U42"/>
  <c r="V41"/>
  <c r="U41"/>
  <c r="V40"/>
  <c r="U40"/>
  <c r="V39"/>
  <c r="U39"/>
  <c r="V38"/>
  <c r="U38"/>
  <c r="V37"/>
  <c r="U37"/>
  <c r="V36"/>
  <c r="U36"/>
  <c r="V35"/>
  <c r="U35"/>
  <c r="V34"/>
  <c r="U34"/>
  <c r="V33"/>
  <c r="U33"/>
  <c r="V32"/>
  <c r="U32"/>
  <c r="V31"/>
  <c r="U31"/>
  <c r="V30"/>
  <c r="U30"/>
  <c r="V29"/>
  <c r="U29"/>
  <c r="V28"/>
  <c r="U28"/>
  <c r="V27"/>
  <c r="U27"/>
  <c r="V26"/>
  <c r="U26"/>
  <c r="V25"/>
  <c r="U25"/>
  <c r="V24"/>
  <c r="U24"/>
  <c r="V23"/>
  <c r="U23"/>
  <c r="V22"/>
  <c r="U22"/>
  <c r="V21"/>
  <c r="U21"/>
  <c r="C30" i="12"/>
  <c r="E41" l="1"/>
  <c r="D41"/>
  <c r="F41"/>
  <c r="G41"/>
  <c r="C41"/>
  <c r="C5"/>
  <c r="Q51" i="13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Q7"/>
  <c r="N1" i="11"/>
  <c r="D1"/>
  <c r="K1" i="9"/>
  <c r="O1" i="11"/>
  <c r="C1"/>
  <c r="S1" i="9"/>
  <c r="R1"/>
  <c r="A1" i="11"/>
  <c r="W1" i="9"/>
  <c r="B1"/>
  <c r="F1" i="11"/>
  <c r="J1" i="9"/>
  <c r="T1" i="11"/>
  <c r="L1" i="9"/>
  <c r="Q6" i="13"/>
  <c r="S1" i="11"/>
  <c r="E1" i="9"/>
  <c r="I1" i="11"/>
  <c r="H1" i="9"/>
  <c r="P1"/>
  <c r="M1" i="11"/>
  <c r="E1"/>
  <c r="A1" i="9"/>
  <c r="F1"/>
  <c r="P1" i="11"/>
  <c r="U1" i="9"/>
  <c r="O1"/>
  <c r="G1"/>
  <c r="J1" i="11"/>
  <c r="B1"/>
  <c r="L1"/>
  <c r="K1"/>
  <c r="Q1" i="9"/>
  <c r="C1"/>
  <c r="V1"/>
  <c r="T1"/>
  <c r="D1"/>
  <c r="G1" i="11"/>
  <c r="Q1"/>
  <c r="R1"/>
  <c r="N1" i="9"/>
  <c r="M1"/>
  <c r="I1"/>
  <c r="X1"/>
  <c r="H1" i="11"/>
</calcChain>
</file>

<file path=xl/sharedStrings.xml><?xml version="1.0" encoding="utf-8"?>
<sst xmlns="http://schemas.openxmlformats.org/spreadsheetml/2006/main" count="1261" uniqueCount="210">
  <si>
    <t>注文番号</t>
    <rPh sb="0" eb="2">
      <t>チュウモン</t>
    </rPh>
    <rPh sb="2" eb="4">
      <t>バンゴウ</t>
    </rPh>
    <phoneticPr fontId="2"/>
  </si>
  <si>
    <t>保有照会</t>
    <rPh sb="0" eb="2">
      <t>ホユウ</t>
    </rPh>
    <rPh sb="2" eb="4">
      <t>ショウカイ</t>
    </rPh>
    <phoneticPr fontId="2"/>
  </si>
  <si>
    <t>注文</t>
    <rPh sb="0" eb="2">
      <t>チュウモン</t>
    </rPh>
    <phoneticPr fontId="2"/>
  </si>
  <si>
    <t>第1引数</t>
  </si>
  <si>
    <t>銘柄コード</t>
  </si>
  <si>
    <t>第2引数</t>
  </si>
  <si>
    <t>市場コード</t>
  </si>
  <si>
    <t>第3引数</t>
  </si>
  <si>
    <t>売買区分</t>
  </si>
  <si>
    <t>第4引数</t>
  </si>
  <si>
    <t>執行条件</t>
  </si>
  <si>
    <t>第5引数</t>
  </si>
  <si>
    <t>単価</t>
  </si>
  <si>
    <t>第6引数</t>
  </si>
  <si>
    <t>数量</t>
  </si>
  <si>
    <t>数量を指定</t>
    <rPh sb="0" eb="2">
      <t>スウリョウ</t>
    </rPh>
    <rPh sb="3" eb="5">
      <t>シテイ</t>
    </rPh>
    <phoneticPr fontId="2"/>
  </si>
  <si>
    <t>第7引数</t>
  </si>
  <si>
    <t>期間指定</t>
  </si>
  <si>
    <t>第8引数</t>
  </si>
  <si>
    <t>期間</t>
  </si>
  <si>
    <t>YYYYMMDD、当日指定、今週指定の場合は省略可能</t>
    <rPh sb="9" eb="11">
      <t>トウジツ</t>
    </rPh>
    <rPh sb="11" eb="13">
      <t>シテイ</t>
    </rPh>
    <rPh sb="14" eb="15">
      <t>イマ</t>
    </rPh>
    <rPh sb="15" eb="16">
      <t>シュウ</t>
    </rPh>
    <rPh sb="16" eb="18">
      <t>シテイ</t>
    </rPh>
    <rPh sb="19" eb="21">
      <t>バアイ</t>
    </rPh>
    <rPh sb="22" eb="24">
      <t>ショウリャク</t>
    </rPh>
    <rPh sb="24" eb="26">
      <t>カノウ</t>
    </rPh>
    <phoneticPr fontId="2"/>
  </si>
  <si>
    <t>第9引数</t>
  </si>
  <si>
    <t>預り区分</t>
  </si>
  <si>
    <t>第10引数</t>
  </si>
  <si>
    <t>0：表示あり、１：表示無し</t>
  </si>
  <si>
    <t>第11引数</t>
  </si>
  <si>
    <t>注文完了</t>
  </si>
  <si>
    <t>パスワード</t>
  </si>
  <si>
    <t>発注ID</t>
    <rPh sb="0" eb="2">
      <t>ハッチュウ</t>
    </rPh>
    <phoneticPr fontId="2"/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</si>
  <si>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</si>
  <si>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t>1：指値、2：寄指、4：引指、6：不成、0：成行、3：寄成、5：引成</t>
    <phoneticPr fontId="2"/>
  </si>
  <si>
    <t>成行の場合は0を指定</t>
    <phoneticPr fontId="2"/>
  </si>
  <si>
    <t>第12引数</t>
    <phoneticPr fontId="2"/>
  </si>
  <si>
    <t>銘柄名</t>
  </si>
  <si>
    <t>執行市場</t>
  </si>
  <si>
    <t>現在値</t>
  </si>
  <si>
    <t>前日終値</t>
  </si>
  <si>
    <t>前日比</t>
  </si>
  <si>
    <t>前日比率</t>
  </si>
  <si>
    <t>注文状態</t>
  </si>
  <si>
    <t>約定状態</t>
  </si>
  <si>
    <t>売買</t>
  </si>
  <si>
    <t>平均約定単価</t>
  </si>
  <si>
    <t>手数料プラン</t>
  </si>
  <si>
    <t>建単価</t>
  </si>
  <si>
    <t>建年月日</t>
  </si>
  <si>
    <t>受付日時</t>
  </si>
  <si>
    <t>有効期間</t>
  </si>
  <si>
    <t>有効日付</t>
  </si>
  <si>
    <t>注文株数</t>
  </si>
  <si>
    <t>未約定株数</t>
  </si>
  <si>
    <t>約定株数</t>
  </si>
  <si>
    <t>注文単価</t>
  </si>
  <si>
    <t>取消可能状態</t>
  </si>
  <si>
    <t>訂正可能状態</t>
  </si>
  <si>
    <t>市場</t>
  </si>
  <si>
    <t>保有数量</t>
  </si>
  <si>
    <t>注文中数量</t>
  </si>
  <si>
    <t>可能数量</t>
  </si>
  <si>
    <t>約定数量</t>
  </si>
  <si>
    <t>取得金額</t>
  </si>
  <si>
    <t>評価金額</t>
  </si>
  <si>
    <t>評価損益額</t>
  </si>
  <si>
    <t>建売買区分</t>
  </si>
  <si>
    <t>信用諸経費</t>
  </si>
  <si>
    <t>日本株取引パスワード</t>
    <phoneticPr fontId="2"/>
  </si>
  <si>
    <t>決済建玉の建単価を指定する(必須）</t>
    <rPh sb="0" eb="2">
      <t>ケッサイ</t>
    </rPh>
    <rPh sb="2" eb="3">
      <t>タ</t>
    </rPh>
    <rPh sb="3" eb="4">
      <t>ギョク</t>
    </rPh>
    <rPh sb="5" eb="6">
      <t>タ</t>
    </rPh>
    <rPh sb="6" eb="8">
      <t>タンカ</t>
    </rPh>
    <rPh sb="9" eb="11">
      <t>シテイ</t>
    </rPh>
    <rPh sb="14" eb="16">
      <t>ヒッス</t>
    </rPh>
    <phoneticPr fontId="2"/>
  </si>
  <si>
    <t>決済建玉の建日を指定する(必須）。YYYYMMDD</t>
    <rPh sb="0" eb="2">
      <t>ケッサイ</t>
    </rPh>
    <rPh sb="2" eb="3">
      <t>タ</t>
    </rPh>
    <rPh sb="3" eb="4">
      <t>ギョク</t>
    </rPh>
    <rPh sb="5" eb="6">
      <t>タ</t>
    </rPh>
    <rPh sb="6" eb="7">
      <t>ヒ</t>
    </rPh>
    <rPh sb="8" eb="10">
      <t>シテイ</t>
    </rPh>
    <rPh sb="13" eb="15">
      <t>ヒッス</t>
    </rPh>
    <phoneticPr fontId="2"/>
  </si>
  <si>
    <t>ロスカット率</t>
    <rPh sb="5" eb="6">
      <t>リツ</t>
    </rPh>
    <phoneticPr fontId="2"/>
  </si>
  <si>
    <t>注文照会</t>
    <phoneticPr fontId="2"/>
  </si>
  <si>
    <t>現物売</t>
    <rPh sb="0" eb="2">
      <t>ゲンブツ</t>
    </rPh>
    <rPh sb="2" eb="3">
      <t>バイ</t>
    </rPh>
    <phoneticPr fontId="2"/>
  </si>
  <si>
    <t>当日約定一覧</t>
  </si>
  <si>
    <t>東証またはT、大証またはO、HCまたはH、JQまたはJ、省略時は優先市場</t>
    <rPh sb="0" eb="2">
      <t>トウショウ</t>
    </rPh>
    <rPh sb="7" eb="9">
      <t>ダイショウ</t>
    </rPh>
    <phoneticPr fontId="2"/>
  </si>
  <si>
    <t>１：売、3：買</t>
    <rPh sb="2" eb="3">
      <t>ウ</t>
    </rPh>
    <rPh sb="6" eb="7">
      <t>カ</t>
    </rPh>
    <phoneticPr fontId="2"/>
  </si>
  <si>
    <t>T：当日のみ有効、W：今週のみ有効、O：指定日付まで有効</t>
    <rPh sb="2" eb="4">
      <t>トウジツ</t>
    </rPh>
    <rPh sb="6" eb="8">
      <t>ユウコウ</t>
    </rPh>
    <rPh sb="11" eb="13">
      <t>コンシュウ</t>
    </rPh>
    <rPh sb="15" eb="17">
      <t>ユウコウ</t>
    </rPh>
    <rPh sb="20" eb="22">
      <t>シテイ</t>
    </rPh>
    <rPh sb="22" eb="24">
      <t>ヒヅケ</t>
    </rPh>
    <rPh sb="26" eb="28">
      <t>ユウコウ</t>
    </rPh>
    <phoneticPr fontId="2"/>
  </si>
  <si>
    <t>T</t>
    <phoneticPr fontId="2"/>
  </si>
  <si>
    <t>注文画面</t>
  </si>
  <si>
    <t>解説</t>
    <rPh sb="0" eb="2">
      <t>カイセツ</t>
    </rPh>
    <phoneticPr fontId="2"/>
  </si>
  <si>
    <t>保有情報は更新ボタンを押すと更新します</t>
    <rPh sb="0" eb="2">
      <t>ホユウ</t>
    </rPh>
    <rPh sb="2" eb="4">
      <t>ジョウホウ</t>
    </rPh>
    <rPh sb="5" eb="7">
      <t>コウシン</t>
    </rPh>
    <rPh sb="11" eb="12">
      <t>オ</t>
    </rPh>
    <rPh sb="14" eb="16">
      <t>コウシン</t>
    </rPh>
    <phoneticPr fontId="2"/>
  </si>
  <si>
    <t>取得単価</t>
    <phoneticPr fontId="2"/>
  </si>
  <si>
    <t>現在値</t>
    <phoneticPr fontId="2"/>
  </si>
  <si>
    <t>損切り発注</t>
    <rPh sb="0" eb="1">
      <t>ソン</t>
    </rPh>
    <rPh sb="1" eb="2">
      <t>ギ</t>
    </rPh>
    <rPh sb="3" eb="5">
      <t>ハッチュウ</t>
    </rPh>
    <phoneticPr fontId="2"/>
  </si>
  <si>
    <t>現在値はリアルタイムで更新されます</t>
    <rPh sb="0" eb="2">
      <t>ゲンザイ</t>
    </rPh>
    <rPh sb="2" eb="3">
      <t>ネ</t>
    </rPh>
    <rPh sb="11" eb="13">
      <t>コウシン</t>
    </rPh>
    <phoneticPr fontId="2"/>
  </si>
  <si>
    <t>引数エリア</t>
    <rPh sb="0" eb="2">
      <t>ヒキスウ</t>
    </rPh>
    <phoneticPr fontId="2"/>
  </si>
  <si>
    <t>注文画面</t>
    <rPh sb="2" eb="4">
      <t>ガメン</t>
    </rPh>
    <phoneticPr fontId="2"/>
  </si>
  <si>
    <t>注文内容を確認してから発注してください</t>
    <rPh sb="0" eb="2">
      <t>チュウモン</t>
    </rPh>
    <rPh sb="2" eb="4">
      <t>ナイヨウ</t>
    </rPh>
    <rPh sb="5" eb="7">
      <t>カクニン</t>
    </rPh>
    <rPh sb="11" eb="13">
      <t>ハッチュウ</t>
    </rPh>
    <phoneticPr fontId="2"/>
  </si>
  <si>
    <t>ソートキー</t>
    <phoneticPr fontId="2"/>
  </si>
  <si>
    <t>概算受渡金額</t>
    <rPh sb="0" eb="2">
      <t>ガイサン</t>
    </rPh>
    <rPh sb="2" eb="4">
      <t>ウケワタシ</t>
    </rPh>
    <rPh sb="4" eb="5">
      <t>キン</t>
    </rPh>
    <rPh sb="5" eb="6">
      <t>ガク</t>
    </rPh>
    <phoneticPr fontId="2"/>
  </si>
  <si>
    <t>平均約定単価</t>
    <phoneticPr fontId="2"/>
  </si>
  <si>
    <t>取得単価と現在値を比較して、ロスカット率以上に変動すると損切り発注が「発注待ち」になります</t>
    <rPh sb="9" eb="11">
      <t>ヒカク</t>
    </rPh>
    <rPh sb="20" eb="22">
      <t>イジョウ</t>
    </rPh>
    <rPh sb="23" eb="25">
      <t>ヘンドウ</t>
    </rPh>
    <rPh sb="28" eb="29">
      <t>ソン</t>
    </rPh>
    <rPh sb="29" eb="30">
      <t>ギ</t>
    </rPh>
    <rPh sb="31" eb="33">
      <t>ハッチュウ</t>
    </rPh>
    <rPh sb="35" eb="37">
      <t>ハッチュウ</t>
    </rPh>
    <rPh sb="37" eb="38">
      <t>マ</t>
    </rPh>
    <phoneticPr fontId="2"/>
  </si>
  <si>
    <r>
      <t>Z</t>
    </r>
    <r>
      <rPr>
        <sz val="11"/>
        <rFont val="ＭＳ Ｐゴシック"/>
        <family val="3"/>
        <charset val="128"/>
      </rPr>
      <t>4～AB4の書式を標準にします</t>
    </r>
    <rPh sb="7" eb="9">
      <t>ショシキ</t>
    </rPh>
    <rPh sb="10" eb="12">
      <t>ヒョウジュン</t>
    </rPh>
    <phoneticPr fontId="2"/>
  </si>
  <si>
    <t>発注関数有効化方法</t>
    <rPh sb="0" eb="2">
      <t>ハッチュウ</t>
    </rPh>
    <rPh sb="2" eb="4">
      <t>カンスウ</t>
    </rPh>
    <rPh sb="4" eb="7">
      <t>ユウコウカ</t>
    </rPh>
    <rPh sb="7" eb="9">
      <t>ホウホウ</t>
    </rPh>
    <phoneticPr fontId="2"/>
  </si>
  <si>
    <t>Z4～AB4をZ53～AB53までコピーします</t>
    <phoneticPr fontId="2"/>
  </si>
  <si>
    <t>日本株取引パスワード</t>
    <phoneticPr fontId="2"/>
  </si>
  <si>
    <t>信用買</t>
    <rPh sb="0" eb="2">
      <t>シンヨウ</t>
    </rPh>
    <phoneticPr fontId="2"/>
  </si>
  <si>
    <t>信用売</t>
    <rPh sb="0" eb="2">
      <t>シンヨウ</t>
    </rPh>
    <phoneticPr fontId="2"/>
  </si>
  <si>
    <t>約定日付</t>
    <rPh sb="2" eb="4">
      <t>ヒヅケ</t>
    </rPh>
    <phoneticPr fontId="2"/>
  </si>
  <si>
    <r>
      <t>Z4、AA4、AB4を１つづつ選び</t>
    </r>
    <r>
      <rPr>
        <sz val="11"/>
        <rFont val="ＭＳ Ｐゴシック"/>
        <family val="3"/>
        <charset val="128"/>
      </rPr>
      <t>F2キーを押してエンターキーを押します（数式が見えなくなります）</t>
    </r>
    <rPh sb="15" eb="16">
      <t>エラ</t>
    </rPh>
    <rPh sb="22" eb="23">
      <t>オ</t>
    </rPh>
    <rPh sb="32" eb="33">
      <t>オ</t>
    </rPh>
    <rPh sb="37" eb="39">
      <t>スウシキ</t>
    </rPh>
    <rPh sb="40" eb="41">
      <t>ミ</t>
    </rPh>
    <phoneticPr fontId="2"/>
  </si>
  <si>
    <t>発注IDは一度使うとExcelを再起動するまで再利用できません。</t>
    <rPh sb="0" eb="2">
      <t>ハッチュウ</t>
    </rPh>
    <rPh sb="5" eb="7">
      <t>イチド</t>
    </rPh>
    <rPh sb="7" eb="8">
      <t>ツカ</t>
    </rPh>
    <rPh sb="16" eb="19">
      <t>サイキドウ</t>
    </rPh>
    <rPh sb="23" eb="26">
      <t>サイリヨウ</t>
    </rPh>
    <phoneticPr fontId="2"/>
  </si>
  <si>
    <t>注文ボタンをクリックし青くすると「注文可能」状態になります</t>
    <rPh sb="0" eb="2">
      <t>チュウモン</t>
    </rPh>
    <rPh sb="11" eb="12">
      <t>アオ</t>
    </rPh>
    <rPh sb="17" eb="19">
      <t>チュウモン</t>
    </rPh>
    <rPh sb="19" eb="21">
      <t>カノウ</t>
    </rPh>
    <rPh sb="22" eb="24">
      <t>ジョウタイ</t>
    </rPh>
    <phoneticPr fontId="2"/>
  </si>
  <si>
    <t>「発注待ち」のセルが参照している値が更新されるか、「発注待ち」のセルでF2キーを押しエンターキーを押すと注文画面が現れます</t>
    <rPh sb="10" eb="12">
      <t>サンショウ</t>
    </rPh>
    <rPh sb="16" eb="17">
      <t>アタイ</t>
    </rPh>
    <rPh sb="18" eb="20">
      <t>コウシン</t>
    </rPh>
    <rPh sb="52" eb="54">
      <t>チュウモン</t>
    </rPh>
    <rPh sb="54" eb="56">
      <t>ガメン</t>
    </rPh>
    <rPh sb="57" eb="58">
      <t>アラワ</t>
    </rPh>
    <phoneticPr fontId="2"/>
  </si>
  <si>
    <t>発注IDの変更</t>
    <rPh sb="0" eb="2">
      <t>ハッチュウ</t>
    </rPh>
    <rPh sb="5" eb="7">
      <t>ヘンコウ</t>
    </rPh>
    <phoneticPr fontId="2"/>
  </si>
  <si>
    <t>保有情報の更新</t>
    <rPh sb="0" eb="2">
      <t>ホユウ</t>
    </rPh>
    <rPh sb="2" eb="4">
      <t>ジョウホウ</t>
    </rPh>
    <rPh sb="5" eb="7">
      <t>コウシン</t>
    </rPh>
    <phoneticPr fontId="2"/>
  </si>
  <si>
    <t>最新の保有情報で監視する場合は以下の「保有情報更新」ボタンを押してください。</t>
    <rPh sb="0" eb="2">
      <t>サイシン</t>
    </rPh>
    <rPh sb="3" eb="5">
      <t>ホユウ</t>
    </rPh>
    <rPh sb="5" eb="7">
      <t>ジョウホウ</t>
    </rPh>
    <rPh sb="8" eb="10">
      <t>カンシ</t>
    </rPh>
    <rPh sb="12" eb="14">
      <t>バアイ</t>
    </rPh>
    <rPh sb="15" eb="17">
      <t>イカ</t>
    </rPh>
    <rPh sb="19" eb="21">
      <t>ホユウ</t>
    </rPh>
    <rPh sb="21" eb="23">
      <t>ジョウホウ</t>
    </rPh>
    <rPh sb="23" eb="25">
      <t>コウシン</t>
    </rPh>
    <rPh sb="30" eb="31">
      <t>オ</t>
    </rPh>
    <phoneticPr fontId="2"/>
  </si>
  <si>
    <t>X列の発注IDを変える場合は以下のAD30セルを変更してください。</t>
    <rPh sb="1" eb="2">
      <t>レツ</t>
    </rPh>
    <rPh sb="3" eb="5">
      <t>ハッチュウ</t>
    </rPh>
    <rPh sb="8" eb="9">
      <t>カ</t>
    </rPh>
    <rPh sb="11" eb="13">
      <t>バアイ</t>
    </rPh>
    <rPh sb="14" eb="16">
      <t>イカ</t>
    </rPh>
    <rPh sb="24" eb="26">
      <t>ヘンコウ</t>
    </rPh>
    <phoneticPr fontId="2"/>
  </si>
  <si>
    <t>このボタンを押すと、注文可能状態の解除、表示エリアの初期化、最新の保有情報取得、発注IDの変更を行います</t>
    <rPh sb="6" eb="7">
      <t>オ</t>
    </rPh>
    <rPh sb="10" eb="12">
      <t>チュウモン</t>
    </rPh>
    <rPh sb="12" eb="14">
      <t>カノウ</t>
    </rPh>
    <rPh sb="14" eb="16">
      <t>ジョウタイ</t>
    </rPh>
    <rPh sb="17" eb="19">
      <t>カイジョ</t>
    </rPh>
    <rPh sb="20" eb="22">
      <t>ヒョウジ</t>
    </rPh>
    <rPh sb="26" eb="29">
      <t>ショキカ</t>
    </rPh>
    <rPh sb="30" eb="32">
      <t>サイシン</t>
    </rPh>
    <rPh sb="33" eb="35">
      <t>ホユウ</t>
    </rPh>
    <rPh sb="35" eb="37">
      <t>ジョウホウ</t>
    </rPh>
    <rPh sb="37" eb="39">
      <t>シュトク</t>
    </rPh>
    <rPh sb="40" eb="42">
      <t>ハッチュウ</t>
    </rPh>
    <rPh sb="45" eb="47">
      <t>ヘンコウ</t>
    </rPh>
    <rPh sb="48" eb="49">
      <t>オコナ</t>
    </rPh>
    <phoneticPr fontId="2"/>
  </si>
  <si>
    <t>再度「注文可能」状態にするときは、注文ボタンをクリックしてください。</t>
    <rPh sb="0" eb="2">
      <t>サイド</t>
    </rPh>
    <rPh sb="3" eb="5">
      <t>チュウモン</t>
    </rPh>
    <rPh sb="5" eb="7">
      <t>カノウ</t>
    </rPh>
    <rPh sb="8" eb="10">
      <t>ジョウタイ</t>
    </rPh>
    <rPh sb="17" eb="19">
      <t>チュウモン</t>
    </rPh>
    <phoneticPr fontId="2"/>
  </si>
  <si>
    <t>第14引数</t>
  </si>
  <si>
    <t>発注条件
（逆指値）</t>
  </si>
  <si>
    <t>第15引数</t>
  </si>
  <si>
    <t>発注単価
（逆指値）</t>
  </si>
  <si>
    <t>第16引数</t>
  </si>
  <si>
    <t>注文確認省略フラグ</t>
    <rPh sb="0" eb="2">
      <t>チュウモン</t>
    </rPh>
    <rPh sb="2" eb="4">
      <t>カクニン</t>
    </rPh>
    <rPh sb="4" eb="6">
      <t>ショウリャク</t>
    </rPh>
    <phoneticPr fontId="2"/>
  </si>
  <si>
    <t>第17引数</t>
  </si>
  <si>
    <t>注意画面省略フラグ</t>
    <rPh sb="0" eb="2">
      <t>チュウイ</t>
    </rPh>
    <rPh sb="2" eb="4">
      <t>ガメン</t>
    </rPh>
    <rPh sb="4" eb="6">
      <t>ショウリャク</t>
    </rPh>
    <phoneticPr fontId="2"/>
  </si>
  <si>
    <t>執行条件が逆指値時に達成後指値価格を設定</t>
    <phoneticPr fontId="2"/>
  </si>
  <si>
    <t>1：指値、2：寄指、4：引指、6：不成、0：成行、3：寄成、5：引成、7：逆指値</t>
    <phoneticPr fontId="2"/>
  </si>
  <si>
    <t>成行の場合は0を指定、逆指値の場合は発火条件価格を指定</t>
    <phoneticPr fontId="2"/>
  </si>
  <si>
    <t>０：特定預り、１：一般預り、２：NISA預り、省略可能、省略時は特定口座開設顧客は特定預り、未開設顧客は一般預り</t>
    <phoneticPr fontId="2"/>
  </si>
  <si>
    <t>執行条件が逆指値の時は下記を設定。 1：指値、4：引指、6：不成、0：成行、5：引成</t>
    <phoneticPr fontId="2"/>
  </si>
  <si>
    <t>0：表示あり、１：表示無し オプショナル引数にして、指定しない場合は、現行通りの動作</t>
    <rPh sb="20" eb="22">
      <t>ヒキスウ</t>
    </rPh>
    <rPh sb="26" eb="28">
      <t>シテイ</t>
    </rPh>
    <rPh sb="31" eb="33">
      <t>バアイ</t>
    </rPh>
    <rPh sb="35" eb="37">
      <t>ゲンコウ</t>
    </rPh>
    <rPh sb="37" eb="38">
      <t>ドオ</t>
    </rPh>
    <rPh sb="40" eb="42">
      <t>ドウサ</t>
    </rPh>
    <phoneticPr fontId="2"/>
  </si>
  <si>
    <t>0：表示あり、１：注意画面を表示せず注文をキャンセル オプショナル引数にして、指定しない場合は、注意画面を表示する</t>
    <rPh sb="9" eb="11">
      <t>チュウイ</t>
    </rPh>
    <rPh sb="11" eb="13">
      <t>ガメン</t>
    </rPh>
    <rPh sb="14" eb="16">
      <t>ヒョウジ</t>
    </rPh>
    <rPh sb="18" eb="20">
      <t>チュウモン</t>
    </rPh>
    <rPh sb="33" eb="35">
      <t>ヒキスウ</t>
    </rPh>
    <rPh sb="39" eb="41">
      <t>シテイ</t>
    </rPh>
    <rPh sb="44" eb="46">
      <t>バアイ</t>
    </rPh>
    <rPh sb="48" eb="50">
      <t>チュウイ</t>
    </rPh>
    <rPh sb="50" eb="52">
      <t>ガメン</t>
    </rPh>
    <rPh sb="53" eb="55">
      <t>ヒョウジ</t>
    </rPh>
    <phoneticPr fontId="2"/>
  </si>
  <si>
    <r>
      <t>第1</t>
    </r>
    <r>
      <rPr>
        <sz val="11"/>
        <rFont val="ＭＳ Ｐゴシック"/>
        <family val="3"/>
        <charset val="128"/>
      </rPr>
      <t>3引数</t>
    </r>
    <phoneticPr fontId="2"/>
  </si>
  <si>
    <r>
      <t>第1</t>
    </r>
    <r>
      <rPr>
        <sz val="11"/>
        <rFont val="ＭＳ Ｐゴシック"/>
        <family val="3"/>
        <charset val="128"/>
      </rPr>
      <t>5引数</t>
    </r>
    <phoneticPr fontId="2"/>
  </si>
  <si>
    <t>***END***</t>
  </si>
  <si>
    <t>信用注文</t>
    <rPh sb="0" eb="2">
      <t>シンヨウ</t>
    </rPh>
    <phoneticPr fontId="2"/>
  </si>
  <si>
    <t>第12引数</t>
    <phoneticPr fontId="2"/>
  </si>
  <si>
    <t>第13引数</t>
    <phoneticPr fontId="2"/>
  </si>
  <si>
    <t>第14引数</t>
    <phoneticPr fontId="2"/>
  </si>
  <si>
    <r>
      <t>第17引数</t>
    </r>
    <r>
      <rPr>
        <sz val="11"/>
        <rFont val="ＭＳ Ｐゴシック"/>
        <family val="3"/>
        <charset val="128"/>
      </rPr>
      <t/>
    </r>
  </si>
  <si>
    <t>第18引数</t>
  </si>
  <si>
    <r>
      <t>第19引数</t>
    </r>
    <r>
      <rPr>
        <sz val="11"/>
        <rFont val="ＭＳ Ｐゴシック"/>
        <family val="3"/>
        <charset val="128"/>
      </rPr>
      <t/>
    </r>
  </si>
  <si>
    <t>１：売返済、３：買返済</t>
    <rPh sb="2" eb="3">
      <t>バイ</t>
    </rPh>
    <rPh sb="3" eb="5">
      <t>ヘンサイ</t>
    </rPh>
    <rPh sb="8" eb="9">
      <t>カ</t>
    </rPh>
    <rPh sb="9" eb="11">
      <t>ヘンサイ</t>
    </rPh>
    <phoneticPr fontId="2"/>
  </si>
  <si>
    <t>銘柄名</t>
    <rPh sb="0" eb="2">
      <t>メイガラ</t>
    </rPh>
    <rPh sb="2" eb="3">
      <t>メイ</t>
    </rPh>
    <phoneticPr fontId="2"/>
  </si>
  <si>
    <t>***END***</t>
    <phoneticPr fontId="2"/>
  </si>
  <si>
    <t>Ｊ－多摩川ＨＤ</t>
    <phoneticPr fontId="2"/>
  </si>
  <si>
    <t>ＭＤＭ</t>
    <phoneticPr fontId="2"/>
  </si>
  <si>
    <t>Ｍ－Ｆｒｉｎｇｅ８１</t>
    <phoneticPr fontId="2"/>
  </si>
  <si>
    <t>***END***</t>
    <phoneticPr fontId="2"/>
  </si>
  <si>
    <t>不可能</t>
    <phoneticPr fontId="2"/>
  </si>
  <si>
    <t>19/11/29 09:00</t>
    <phoneticPr fontId="2"/>
  </si>
  <si>
    <t>19/11/29 08:26</t>
    <phoneticPr fontId="2"/>
  </si>
  <si>
    <t>19/11/29 08:25</t>
    <phoneticPr fontId="2"/>
  </si>
  <si>
    <t>当日中</t>
    <phoneticPr fontId="2"/>
  </si>
  <si>
    <t>逆指値</t>
    <phoneticPr fontId="2"/>
  </si>
  <si>
    <t>成行</t>
    <phoneticPr fontId="2"/>
  </si>
  <si>
    <t>ワンショット</t>
    <phoneticPr fontId="2"/>
  </si>
  <si>
    <t>***END***</t>
    <phoneticPr fontId="2"/>
  </si>
  <si>
    <t>特定預り</t>
    <phoneticPr fontId="2"/>
  </si>
  <si>
    <t>***END***</t>
    <phoneticPr fontId="2"/>
  </si>
  <si>
    <t>東証</t>
    <phoneticPr fontId="2"/>
  </si>
  <si>
    <t>***END***</t>
    <phoneticPr fontId="2"/>
  </si>
  <si>
    <t>全部約定</t>
    <phoneticPr fontId="2"/>
  </si>
  <si>
    <t>***END***</t>
    <phoneticPr fontId="2"/>
  </si>
  <si>
    <t>完了</t>
    <phoneticPr fontId="2"/>
  </si>
  <si>
    <t>信用返済売</t>
    <phoneticPr fontId="2"/>
  </si>
  <si>
    <t>信用新規買</t>
    <phoneticPr fontId="2"/>
  </si>
  <si>
    <t>***END***</t>
    <phoneticPr fontId="2"/>
  </si>
  <si>
    <t>銘柄名</t>
    <rPh sb="0" eb="2">
      <t>メイガラ</t>
    </rPh>
    <rPh sb="2" eb="3">
      <t>メイ</t>
    </rPh>
    <phoneticPr fontId="2"/>
  </si>
  <si>
    <t>銘柄1</t>
    <rPh sb="0" eb="2">
      <t>メイガラ</t>
    </rPh>
    <phoneticPr fontId="2"/>
  </si>
  <si>
    <t>銘柄2</t>
    <rPh sb="0" eb="2">
      <t>メイガラ</t>
    </rPh>
    <phoneticPr fontId="2"/>
  </si>
  <si>
    <t>銘柄3</t>
    <rPh sb="0" eb="2">
      <t>メイガラ</t>
    </rPh>
    <phoneticPr fontId="2"/>
  </si>
  <si>
    <t>銘柄4</t>
    <rPh sb="0" eb="2">
      <t>メイガラ</t>
    </rPh>
    <phoneticPr fontId="2"/>
  </si>
  <si>
    <t>銘柄5</t>
    <rPh sb="0" eb="2">
      <t>メイガラ</t>
    </rPh>
    <phoneticPr fontId="2"/>
  </si>
  <si>
    <t>返済注文</t>
    <phoneticPr fontId="2"/>
  </si>
  <si>
    <t>発注条件</t>
    <rPh sb="0" eb="2">
      <t>ハッチュウ</t>
    </rPh>
    <phoneticPr fontId="2"/>
  </si>
  <si>
    <t>保有価格</t>
    <rPh sb="0" eb="2">
      <t>ホユウ</t>
    </rPh>
    <rPh sb="2" eb="4">
      <t>カカク</t>
    </rPh>
    <phoneticPr fontId="2"/>
  </si>
  <si>
    <t>現在値</t>
    <rPh sb="0" eb="2">
      <t>ゲンザイ</t>
    </rPh>
    <rPh sb="2" eb="3">
      <t>アタイ</t>
    </rPh>
    <phoneticPr fontId="2"/>
  </si>
  <si>
    <t>損益</t>
    <rPh sb="0" eb="2">
      <t>ソンエキ</t>
    </rPh>
    <phoneticPr fontId="2"/>
  </si>
  <si>
    <t>不可能</t>
    <phoneticPr fontId="2"/>
  </si>
  <si>
    <t>***END***</t>
    <phoneticPr fontId="2"/>
  </si>
  <si>
    <t>Ｍ－ＡＩ　ＣＲＯＳＳ</t>
    <phoneticPr fontId="2"/>
  </si>
  <si>
    <t>***END***</t>
    <phoneticPr fontId="2"/>
  </si>
  <si>
    <t>不可能</t>
    <phoneticPr fontId="2"/>
  </si>
  <si>
    <t>***END***</t>
    <phoneticPr fontId="2"/>
  </si>
  <si>
    <t>19/12/02 09:06</t>
    <phoneticPr fontId="2"/>
  </si>
  <si>
    <t>19/12/02 09:04</t>
    <phoneticPr fontId="2"/>
  </si>
  <si>
    <t>全部約定</t>
    <phoneticPr fontId="2"/>
  </si>
  <si>
    <t>完了</t>
    <phoneticPr fontId="2"/>
  </si>
  <si>
    <t>特定預り</t>
    <phoneticPr fontId="2"/>
  </si>
  <si>
    <t>東証</t>
    <phoneticPr fontId="2"/>
  </si>
  <si>
    <t>当日中</t>
    <phoneticPr fontId="2"/>
  </si>
  <si>
    <t>成行</t>
    <phoneticPr fontId="2"/>
  </si>
  <si>
    <t>ワンショット</t>
    <phoneticPr fontId="2"/>
  </si>
  <si>
    <t>オルトプラス</t>
    <phoneticPr fontId="2"/>
  </si>
  <si>
    <t>19/12/01 18:25</t>
    <phoneticPr fontId="2"/>
  </si>
  <si>
    <t>未約定</t>
    <phoneticPr fontId="2"/>
  </si>
  <si>
    <t>特定預り</t>
    <phoneticPr fontId="2"/>
  </si>
  <si>
    <t>取消完了</t>
    <phoneticPr fontId="2"/>
  </si>
  <si>
    <t>12/02</t>
    <phoneticPr fontId="2"/>
  </si>
  <si>
    <t>***END***</t>
    <phoneticPr fontId="2"/>
  </si>
  <si>
    <t>Ｍ－Ｃｈａｔｗｏｒｋ</t>
    <phoneticPr fontId="2"/>
  </si>
  <si>
    <t>19/12/02 09:29</t>
    <phoneticPr fontId="2"/>
  </si>
  <si>
    <t>信用新規買</t>
    <phoneticPr fontId="2"/>
  </si>
  <si>
    <t>信用返済売</t>
    <phoneticPr fontId="2"/>
  </si>
  <si>
    <t>***END***</t>
    <phoneticPr fontId="2"/>
  </si>
  <si>
    <t>可能</t>
    <phoneticPr fontId="2"/>
  </si>
  <si>
    <t>***END***</t>
    <phoneticPr fontId="2"/>
  </si>
  <si>
    <t>買</t>
    <phoneticPr fontId="2"/>
  </si>
  <si>
    <t>19/12/02 09:30</t>
    <phoneticPr fontId="2"/>
  </si>
  <si>
    <t>19/12/02 09:52</t>
    <phoneticPr fontId="2"/>
  </si>
  <si>
    <t>ＷＳＣＯＰＥ</t>
    <phoneticPr fontId="2"/>
  </si>
  <si>
    <t>N002</t>
    <phoneticPr fontId="2"/>
  </si>
  <si>
    <t>N003</t>
    <phoneticPr fontId="2"/>
  </si>
  <si>
    <t>N004</t>
    <phoneticPr fontId="2"/>
  </si>
  <si>
    <t>N005</t>
    <phoneticPr fontId="2"/>
  </si>
  <si>
    <t>ＪＴ</t>
    <phoneticPr fontId="2"/>
  </si>
  <si>
    <t>19/12/02 10:54</t>
    <phoneticPr fontId="2"/>
  </si>
  <si>
    <t>19/12/02 09:53</t>
    <phoneticPr fontId="2"/>
  </si>
  <si>
    <t>当日始値</t>
    <rPh sb="0" eb="2">
      <t>トウジツ</t>
    </rPh>
    <rPh sb="2" eb="4">
      <t>ハジメネ</t>
    </rPh>
    <phoneticPr fontId="2"/>
  </si>
</sst>
</file>

<file path=xl/styles.xml><?xml version="1.0" encoding="utf-8"?>
<styleSheet xmlns="http://schemas.openxmlformats.org/spreadsheetml/2006/main">
  <numFmts count="3">
    <numFmt numFmtId="176" formatCode="#,##0;&quot;△ &quot;#,##0"/>
    <numFmt numFmtId="177" formatCode="0.0%"/>
    <numFmt numFmtId="178" formatCode="[$-F400]h:mm:ss\ AM/PM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176" fontId="0" fillId="0" borderId="16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NumberForma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horizontal="right" vertical="center"/>
    </xf>
    <xf numFmtId="49" fontId="1" fillId="0" borderId="19" xfId="0" applyNumberFormat="1" applyFont="1" applyFill="1" applyBorder="1" applyAlignment="1">
      <alignment vertical="top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horizontal="right" vertical="center"/>
    </xf>
    <xf numFmtId="49" fontId="1" fillId="0" borderId="22" xfId="0" applyNumberFormat="1" applyFont="1" applyFill="1" applyBorder="1" applyAlignment="1">
      <alignment vertical="top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right" vertical="center"/>
    </xf>
    <xf numFmtId="49" fontId="1" fillId="0" borderId="25" xfId="0" applyNumberFormat="1" applyFont="1" applyFill="1" applyBorder="1" applyAlignment="1">
      <alignment vertical="top"/>
    </xf>
    <xf numFmtId="10" fontId="0" fillId="0" borderId="16" xfId="0" applyNumberFormat="1" applyBorder="1" applyAlignment="1">
      <alignment vertical="center"/>
    </xf>
    <xf numFmtId="10" fontId="0" fillId="0" borderId="0" xfId="0" applyNumberFormat="1" applyBorder="1" applyAlignment="1">
      <alignment vertical="center"/>
    </xf>
    <xf numFmtId="3" fontId="0" fillId="0" borderId="0" xfId="0" applyNumberFormat="1" applyBorder="1">
      <alignment vertical="center"/>
    </xf>
    <xf numFmtId="3" fontId="0" fillId="0" borderId="0" xfId="0" applyNumberForma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Border="1">
      <alignment vertical="center"/>
    </xf>
    <xf numFmtId="38" fontId="1" fillId="0" borderId="0" xfId="2" applyFill="1" applyBorder="1" applyAlignment="1">
      <alignment horizontal="right" vertical="center"/>
    </xf>
    <xf numFmtId="38" fontId="1" fillId="0" borderId="0" xfId="2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15" xfId="0" applyFill="1" applyBorder="1">
      <alignment vertical="center"/>
    </xf>
    <xf numFmtId="177" fontId="0" fillId="0" borderId="15" xfId="1" applyNumberFormat="1" applyFont="1" applyBorder="1">
      <alignment vertical="center"/>
    </xf>
    <xf numFmtId="38" fontId="0" fillId="0" borderId="0" xfId="2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27" xfId="0" applyNumberFormat="1" applyBorder="1">
      <alignment vertical="center"/>
    </xf>
    <xf numFmtId="49" fontId="0" fillId="0" borderId="28" xfId="0" applyNumberFormat="1" applyBorder="1">
      <alignment vertical="center"/>
    </xf>
    <xf numFmtId="0" fontId="0" fillId="0" borderId="27" xfId="0" applyNumberFormat="1" applyBorder="1">
      <alignment vertical="center"/>
    </xf>
    <xf numFmtId="0" fontId="0" fillId="0" borderId="28" xfId="0" applyNumberFormat="1" applyBorder="1">
      <alignment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38" fontId="0" fillId="0" borderId="0" xfId="2" applyFont="1" applyBorder="1">
      <alignment vertical="center"/>
    </xf>
    <xf numFmtId="38" fontId="0" fillId="0" borderId="0" xfId="2" applyFont="1" applyFill="1" applyBorder="1">
      <alignment vertical="center"/>
    </xf>
    <xf numFmtId="56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22" xfId="0" applyNumberFormat="1" applyFont="1" applyFill="1" applyBorder="1" applyAlignment="1">
      <alignment vertical="top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49" fontId="0" fillId="0" borderId="19" xfId="0" applyNumberFormat="1" applyFont="1" applyFill="1" applyBorder="1" applyAlignment="1">
      <alignment vertical="top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3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>
      <alignment horizontal="right" vertical="center"/>
    </xf>
    <xf numFmtId="0" fontId="0" fillId="0" borderId="23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49" fontId="0" fillId="0" borderId="22" xfId="0" applyNumberFormat="1" applyFill="1" applyBorder="1" applyAlignment="1">
      <alignment vertical="top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0" xfId="0" applyFont="1" applyBorder="1">
      <alignment vertical="center"/>
    </xf>
    <xf numFmtId="0" fontId="0" fillId="3" borderId="18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 wrapText="1"/>
    </xf>
    <xf numFmtId="0" fontId="0" fillId="0" borderId="0" xfId="0" applyNumberFormat="1" applyFont="1">
      <alignment vertical="center"/>
    </xf>
    <xf numFmtId="0" fontId="0" fillId="0" borderId="0" xfId="0" applyFont="1" applyFill="1">
      <alignment vertical="center"/>
    </xf>
    <xf numFmtId="0" fontId="0" fillId="2" borderId="5" xfId="0" applyNumberFormat="1" applyFill="1" applyBorder="1" applyAlignment="1">
      <alignment vertical="center"/>
    </xf>
    <xf numFmtId="0" fontId="0" fillId="0" borderId="6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vertical="center"/>
    </xf>
    <xf numFmtId="0" fontId="0" fillId="3" borderId="14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24" xfId="0" applyNumberFormat="1" applyFill="1" applyBorder="1" applyAlignment="1">
      <alignment horizontal="center" vertical="center" wrapText="1"/>
    </xf>
    <xf numFmtId="0" fontId="0" fillId="0" borderId="23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16" xfId="0" applyNumberFormat="1" applyBorder="1" applyAlignment="1">
      <alignment vertical="center"/>
    </xf>
    <xf numFmtId="0" fontId="0" fillId="0" borderId="0" xfId="0" applyFont="1" applyFill="1" applyBorder="1">
      <alignment vertical="center"/>
    </xf>
    <xf numFmtId="0" fontId="0" fillId="3" borderId="24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20" fontId="0" fillId="2" borderId="5" xfId="0" applyNumberFormat="1" applyFont="1" applyFill="1" applyBorder="1" applyAlignment="1">
      <alignment vertical="center"/>
    </xf>
    <xf numFmtId="20" fontId="0" fillId="2" borderId="7" xfId="0" applyNumberFormat="1" applyFont="1" applyFill="1" applyBorder="1" applyAlignment="1">
      <alignment vertical="center"/>
    </xf>
    <xf numFmtId="20" fontId="0" fillId="2" borderId="8" xfId="0" applyNumberFormat="1" applyFont="1" applyFill="1" applyBorder="1" applyAlignment="1">
      <alignment vertical="center"/>
    </xf>
    <xf numFmtId="49" fontId="0" fillId="0" borderId="12" xfId="0" applyNumberFormat="1" applyFont="1" applyFill="1" applyBorder="1" applyAlignment="1">
      <alignment vertical="top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2" xfId="0" applyNumberFormat="1" applyFont="1" applyFill="1" applyBorder="1" applyAlignment="1">
      <alignment vertical="top"/>
    </xf>
    <xf numFmtId="49" fontId="0" fillId="0" borderId="4" xfId="0" applyNumberFormat="1" applyFont="1" applyFill="1" applyBorder="1" applyAlignment="1">
      <alignment vertical="top"/>
    </xf>
    <xf numFmtId="22" fontId="0" fillId="0" borderId="21" xfId="0" applyNumberFormat="1" applyBorder="1" applyAlignment="1">
      <alignment horizontal="right" vertical="center"/>
    </xf>
    <xf numFmtId="0" fontId="0" fillId="0" borderId="0" xfId="0" applyFill="1">
      <alignment vertical="center"/>
    </xf>
    <xf numFmtId="178" fontId="0" fillId="0" borderId="0" xfId="0" applyNumberFormat="1">
      <alignment vertical="center"/>
    </xf>
    <xf numFmtId="22" fontId="0" fillId="0" borderId="0" xfId="0" applyNumberFormat="1" applyFont="1">
      <alignment vertical="center"/>
    </xf>
    <xf numFmtId="0" fontId="0" fillId="4" borderId="0" xfId="0" applyFont="1" applyFill="1">
      <alignment vertical="center"/>
    </xf>
    <xf numFmtId="0" fontId="0" fillId="4" borderId="0" xfId="0" applyFont="1" applyFill="1" applyBorder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mruColors>
      <color rgb="FFCCFFCC"/>
      <color rgb="FF777777"/>
      <color rgb="FF80808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b">
        <v>0</v>
        <stp/>
        <stp>注文照会</stp>
        <stp>=ORDQUERY("4",X3,X4)</stp>
        <tr r="X1" s="9"/>
      </tp>
      <tp t="b">
        <v>0</v>
        <stp/>
        <stp>注文照会</stp>
        <stp>=ORDQUERY("4",Q3,Q4)</stp>
        <tr r="Q1" s="9"/>
      </tp>
      <tp t="b">
        <v>0</v>
        <stp/>
        <stp>注文照会</stp>
        <stp>=ORDQUERY("4",P3,P4)</stp>
        <tr r="P1" s="9"/>
      </tp>
      <tp t="b">
        <v>0</v>
        <stp/>
        <stp>注文照会</stp>
        <stp>=ORDQUERY("4",S3,S4)</stp>
        <tr r="S1" s="9"/>
      </tp>
      <tp t="b">
        <v>0</v>
        <stp/>
        <stp>注文照会</stp>
        <stp>=ORDQUERY("4",R3,R4)</stp>
        <tr r="R1" s="9"/>
      </tp>
      <tp t="b">
        <v>0</v>
        <stp/>
        <stp>注文照会</stp>
        <stp>=ORDQUERY("4",U3,U4)</stp>
        <tr r="U1" s="9"/>
      </tp>
      <tp t="b">
        <v>0</v>
        <stp/>
        <stp>注文照会</stp>
        <stp>=ORDQUERY("4",T3,T4)</stp>
        <tr r="T1" s="9"/>
      </tp>
      <tp t="b">
        <v>0</v>
        <stp/>
        <stp>注文照会</stp>
        <stp>=ORDQUERY("4",W3,W4)</stp>
        <tr r="W1" s="9"/>
      </tp>
      <tp t="b">
        <v>0</v>
        <stp/>
        <stp>注文照会</stp>
        <stp>=ORDQUERY("4",V3,V4)</stp>
        <tr r="V1" s="9"/>
      </tp>
      <tp t="b">
        <v>0</v>
        <stp/>
        <stp>注文照会</stp>
        <stp>=ORDQUERY("4",I3,I4)</stp>
        <tr r="I1" s="9"/>
      </tp>
      <tp t="b">
        <v>0</v>
        <stp/>
        <stp>注文照会</stp>
        <stp>=ORDQUERY("4",H3,H4)</stp>
        <tr r="H1" s="9"/>
      </tp>
      <tp t="b">
        <v>0</v>
        <stp/>
        <stp>注文照会</stp>
        <stp>=ORDQUERY("4",K3,K4)</stp>
        <tr r="K1" s="9"/>
      </tp>
      <tp t="b">
        <v>0</v>
        <stp/>
        <stp>注文照会</stp>
        <stp>=ORDQUERY("4",J3,J4)</stp>
        <tr r="J1" s="9"/>
      </tp>
      <tp t="b">
        <v>0</v>
        <stp/>
        <stp>注文照会</stp>
        <stp>=ORDQUERY("4",M3,M4)</stp>
        <tr r="M1" s="9"/>
      </tp>
      <tp t="b">
        <v>0</v>
        <stp/>
        <stp>注文照会</stp>
        <stp>=ORDQUERY("4",L3,L4)</stp>
        <tr r="L1" s="9"/>
      </tp>
      <tp t="b">
        <v>0</v>
        <stp/>
        <stp>注文照会</stp>
        <stp>=ORDQUERY("4",O3,O4)</stp>
        <tr r="O1" s="9"/>
      </tp>
      <tp t="b">
        <v>0</v>
        <stp/>
        <stp>注文照会</stp>
        <stp>=ORDQUERY("4",N3,N4)</stp>
        <tr r="N1" s="9"/>
      </tp>
      <tp t="b">
        <v>0</v>
        <stp/>
        <stp>注文照会</stp>
        <stp>=ORDQUERY("4",A3,A4)</stp>
        <tr r="A1" s="9"/>
      </tp>
    </main>
    <main first="oson2.rtdserver">
      <tp t="b">
        <v>0</v>
        <stp/>
        <stp>FX</stp>
        <stp>JPY=X</stp>
        <stp>時刻</stp>
        <tr r="A2" s="12"/>
      </tp>
    </main>
    <main first="oson2.rtdserver2">
      <tp t="b">
        <v>0</v>
        <stp/>
        <stp>注文照会</stp>
        <stp>=ORDQUERY("4",C3,C4)</stp>
        <tr r="C1" s="9"/>
      </tp>
      <tp t="b">
        <v>0</v>
        <stp/>
        <stp>注文照会</stp>
        <stp>=ORDQUERY("4",B3,B4)</stp>
        <tr r="B1" s="9"/>
      </tp>
      <tp t="b">
        <v>0</v>
        <stp/>
        <stp>注文照会</stp>
        <stp>=ORDQUERY("4",E3,E4)</stp>
        <tr r="E1" s="9"/>
      </tp>
      <tp t="b">
        <v>0</v>
        <stp/>
        <stp>注文照会</stp>
        <stp>=ORDQUERY("4",D3,D4)</stp>
        <tr r="D1" s="9"/>
      </tp>
      <tp t="b">
        <v>0</v>
        <stp/>
        <stp>注文照会</stp>
        <stp>=ORDQUERY("4",G3,G4)</stp>
        <tr r="G1" s="9"/>
      </tp>
      <tp t="b">
        <v>0</v>
        <stp/>
        <stp>注文照会</stp>
        <stp>=ORDQUERY("4",F3,F4)</stp>
        <tr r="F1" s="9"/>
      </tp>
    </main>
    <main first="oson2.rtdserver2">
      <tp t="b">
        <v>0</v>
        <stp/>
        <stp>保有</stp>
        <stp>=POSITION("","0",P3,P4)</stp>
        <tr r="P1" s="13"/>
      </tp>
      <tp t="b">
        <v>0</v>
        <stp/>
        <stp>保有</stp>
        <stp>=POSITION("","0",L3,L4)</stp>
        <tr r="L1" s="13"/>
      </tp>
      <tp t="b">
        <v>0</v>
        <stp/>
        <stp>保有</stp>
        <stp>=POSITION("","0",M3,M4)</stp>
        <tr r="M1" s="13"/>
      </tp>
      <tp t="b">
        <v>0</v>
        <stp/>
        <stp>保有</stp>
        <stp>=POSITION("","0",N3,N4)</stp>
        <tr r="N1" s="13"/>
      </tp>
      <tp t="b">
        <v>0</v>
        <stp/>
        <stp>保有</stp>
        <stp>=POSITION("","0",O3,O4)</stp>
        <tr r="O1" s="13"/>
      </tp>
      <tp t="b">
        <v>0</v>
        <stp/>
        <stp>保有</stp>
        <stp>=POSITION("","0",H3,H4)</stp>
        <tr r="H1" s="13"/>
      </tp>
      <tp t="b">
        <v>0</v>
        <stp/>
        <stp>保有</stp>
        <stp>=POSITION("","0",I3,I4)</stp>
        <tr r="I1" s="13"/>
      </tp>
      <tp t="b">
        <v>0</v>
        <stp/>
        <stp>保有</stp>
        <stp>=POSITION("","0",J3,J4)</stp>
        <tr r="J1" s="13"/>
      </tp>
      <tp t="b">
        <v>0</v>
        <stp/>
        <stp>保有</stp>
        <stp>=POSITION("","0",K3,K4)</stp>
        <tr r="K1" s="13"/>
      </tp>
      <tp t="b">
        <v>0</v>
        <stp/>
        <stp>保有</stp>
        <stp>=POSITION("","0",D3,D4)</stp>
        <tr r="D1" s="13"/>
      </tp>
      <tp t="b">
        <v>0</v>
        <stp/>
        <stp>保有</stp>
        <stp>=POSITION("","0",E3,E4)</stp>
        <tr r="E1" s="13"/>
      </tp>
      <tp t="b">
        <v>0</v>
        <stp/>
        <stp>保有</stp>
        <stp>=POSITION("","0",F3,F4)</stp>
        <tr r="F1" s="13"/>
      </tp>
      <tp t="b">
        <v>0</v>
        <stp/>
        <stp>保有</stp>
        <stp>=POSITION("","0",G3,G4)</stp>
        <tr r="G1" s="13"/>
      </tp>
      <tp t="b">
        <v>0</v>
        <stp/>
        <stp>保有</stp>
        <stp>=POSITION("","0",A3,A4)</stp>
        <tr r="A1" s="13"/>
      </tp>
      <tp t="b">
        <v>0</v>
        <stp/>
        <stp>保有</stp>
        <stp>=POSITION("","0",B3,B4)</stp>
        <tr r="B1" s="13"/>
      </tp>
      <tp t="b">
        <v>0</v>
        <stp/>
        <stp>保有</stp>
        <stp>=POSITION("","0",C3,C4)</stp>
        <tr r="C1" s="13"/>
      </tp>
      <tp t="b">
        <v>0</v>
        <stp/>
        <stp>約定一覧</stp>
        <stp>=ORDQUERY("2",P3,P4)</stp>
        <tr r="P1" s="11"/>
      </tp>
      <tp t="b">
        <v>0</v>
        <stp/>
        <stp>約定一覧</stp>
        <stp>=ORDQUERY("2",Q3,Q4)</stp>
        <tr r="Q1" s="11"/>
      </tp>
      <tp t="b">
        <v>0</v>
        <stp/>
        <stp>約定一覧</stp>
        <stp>=ORDQUERY("2",R3,R4)</stp>
        <tr r="R1" s="11"/>
      </tp>
      <tp t="b">
        <v>0</v>
        <stp/>
        <stp>約定一覧</stp>
        <stp>=ORDQUERY("2",S3,S4)</stp>
        <tr r="S1" s="11"/>
      </tp>
      <tp t="b">
        <v>0</v>
        <stp/>
        <stp>約定一覧</stp>
        <stp>=ORDQUERY("2",T3,T4)</stp>
        <tr r="T1" s="11"/>
      </tp>
      <tp t="b">
        <v>0</v>
        <stp/>
        <stp>約定一覧</stp>
        <stp>=ORDQUERY("2",H3,H4)</stp>
        <tr r="H1" s="11"/>
      </tp>
      <tp t="b">
        <v>0</v>
        <stp/>
        <stp>約定一覧</stp>
        <stp>=ORDQUERY("2",I3,I4)</stp>
        <tr r="I1" s="11"/>
      </tp>
      <tp t="b">
        <v>0</v>
        <stp/>
        <stp>約定一覧</stp>
        <stp>=ORDQUERY("2",J3,J4)</stp>
        <tr r="J1" s="11"/>
      </tp>
      <tp t="b">
        <v>0</v>
        <stp/>
        <stp>約定一覧</stp>
        <stp>=ORDQUERY("2",K3,K4)</stp>
        <tr r="K1" s="11"/>
      </tp>
      <tp t="b">
        <v>0</v>
        <stp/>
        <stp>約定一覧</stp>
        <stp>=ORDQUERY("2",L3,L4)</stp>
        <tr r="L1" s="11"/>
      </tp>
      <tp t="b">
        <v>0</v>
        <stp/>
        <stp>約定一覧</stp>
        <stp>=ORDQUERY("2",M3,M4)</stp>
        <tr r="M1" s="11"/>
      </tp>
      <tp t="b">
        <v>0</v>
        <stp/>
        <stp>約定一覧</stp>
        <stp>=ORDQUERY("2",N3,N4)</stp>
        <tr r="N1" s="11"/>
      </tp>
      <tp t="b">
        <v>0</v>
        <stp/>
        <stp>約定一覧</stp>
        <stp>=ORDQUERY("2",O3,O4)</stp>
        <tr r="O1" s="11"/>
      </tp>
      <tp t="b">
        <v>0</v>
        <stp/>
        <stp>約定一覧</stp>
        <stp>=ORDQUERY("2",A3,A4)</stp>
        <tr r="A1" s="11"/>
      </tp>
      <tp t="b">
        <v>0</v>
        <stp/>
        <stp>約定一覧</stp>
        <stp>=ORDQUERY("2",B3,B4)</stp>
        <tr r="B1" s="11"/>
      </tp>
      <tp t="b">
        <v>0</v>
        <stp/>
        <stp>約定一覧</stp>
        <stp>=ORDQUERY("2",C3,C4)</stp>
        <tr r="C1" s="11"/>
      </tp>
      <tp t="b">
        <v>0</v>
        <stp/>
        <stp>約定一覧</stp>
        <stp>=ORDQUERY("2",D3,D4)</stp>
        <tr r="D1" s="11"/>
      </tp>
      <tp t="b">
        <v>0</v>
        <stp/>
        <stp>約定一覧</stp>
        <stp>=ORDQUERY("2",E3,E4)</stp>
        <tr r="E1" s="11"/>
      </tp>
      <tp t="b">
        <v>0</v>
        <stp/>
        <stp>約定一覧</stp>
        <stp>=ORDQUERY("2",F3,F4)</stp>
        <tr r="F1" s="11"/>
      </tp>
      <tp t="b">
        <v>0</v>
        <stp/>
        <stp>約定一覧</stp>
        <stp>=ORDQUERY("2",G3,G4)</stp>
        <tr r="G1" s="11"/>
      </tp>
    </main>
    <main first="oson2.rtdserver">
      <tp t="b">
        <v>0</v>
        <stp/>
        <stp>QUOTE</stp>
        <stp/>
        <stp>東証</stp>
        <stp>銘柄名</stp>
        <tr r="C2" s="12"/>
        <tr r="E2" s="12"/>
        <tr r="D2" s="12"/>
        <tr r="F2" s="12"/>
        <tr r="G2" s="12"/>
      </tp>
      <tp t="b">
        <v>0</v>
        <stp/>
        <stp>QUOTE</stp>
        <stp>***END***</stp>
        <stp>***END***</stp>
        <stp>現在値</stp>
        <tr r="Q6" s="13"/>
      </tp>
      <tp t="b">
        <v>0</v>
        <stp/>
        <stp>QUOTE</stp>
        <stp/>
        <stp/>
        <stp>現在値</stp>
        <tr r="F4" s="12"/>
        <tr r="G4" s="12"/>
        <tr r="E4" s="12"/>
        <tr r="D4" s="12"/>
        <tr r="C4" s="12"/>
        <tr r="F7" s="12"/>
        <tr r="G7" s="12"/>
        <tr r="E7" s="12"/>
        <tr r="D7" s="12"/>
        <tr r="C7" s="1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0</xdr:row>
      <xdr:rowOff>47624</xdr:rowOff>
    </xdr:from>
    <xdr:to>
      <xdr:col>13</xdr:col>
      <xdr:colOff>85725</xdr:colOff>
      <xdr:row>7</xdr:row>
      <xdr:rowOff>114299</xdr:rowOff>
    </xdr:to>
    <xdr:sp macro="" textlink="">
      <xdr:nvSpPr>
        <xdr:cNvPr id="2" name="四角形吹き出し 1"/>
        <xdr:cNvSpPr/>
      </xdr:nvSpPr>
      <xdr:spPr>
        <a:xfrm>
          <a:off x="5715000" y="47624"/>
          <a:ext cx="3476625" cy="1266825"/>
        </a:xfrm>
        <a:prstGeom prst="wedgeRectCallout">
          <a:avLst>
            <a:gd name="adj1" fmla="val -55762"/>
            <a:gd name="adj2" fmla="val 463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発注がうまくいかない部分。</a:t>
          </a:r>
          <a:endParaRPr kumimoji="1" lang="en-US" altLang="ja-JP" sz="1100"/>
        </a:p>
        <a:p>
          <a:pPr algn="l"/>
          <a:r>
            <a:rPr kumimoji="1" lang="ja-JP" altLang="en-US" sz="1100"/>
            <a:t>同銘柄の保有があれば発注しない、保有数が</a:t>
          </a:r>
          <a:r>
            <a:rPr kumimoji="1" lang="en-US" altLang="ja-JP" sz="1100"/>
            <a:t>0</a:t>
          </a:r>
          <a:r>
            <a:rPr kumimoji="1" lang="ja-JP" altLang="en-US" sz="1100"/>
            <a:t>であれば現在値＞始値の場合発注するようにしたい。</a:t>
          </a:r>
          <a:endParaRPr kumimoji="1" lang="en-US" altLang="ja-JP" sz="1100"/>
        </a:p>
        <a:p>
          <a:pPr algn="l"/>
          <a:r>
            <a:rPr kumimoji="1" lang="ja-JP" altLang="en-US" sz="1100"/>
            <a:t>動作させると、現在値＞始値の場合余力の限り買い注文を出してしまう。</a:t>
          </a:r>
        </a:p>
      </xdr:txBody>
    </xdr:sp>
    <xdr:clientData/>
  </xdr:twoCellAnchor>
  <xdr:twoCellAnchor>
    <xdr:from>
      <xdr:col>7</xdr:col>
      <xdr:colOff>304800</xdr:colOff>
      <xdr:row>22</xdr:row>
      <xdr:rowOff>76200</xdr:rowOff>
    </xdr:from>
    <xdr:to>
      <xdr:col>13</xdr:col>
      <xdr:colOff>180975</xdr:colOff>
      <xdr:row>29</xdr:row>
      <xdr:rowOff>142875</xdr:rowOff>
    </xdr:to>
    <xdr:sp macro="" textlink="">
      <xdr:nvSpPr>
        <xdr:cNvPr id="3" name="四角形吹き出し 2"/>
        <xdr:cNvSpPr/>
      </xdr:nvSpPr>
      <xdr:spPr>
        <a:xfrm>
          <a:off x="5810250" y="3848100"/>
          <a:ext cx="3476625" cy="1266825"/>
        </a:xfrm>
        <a:prstGeom prst="wedgeRectCallout">
          <a:avLst>
            <a:gd name="adj1" fmla="val -55762"/>
            <a:gd name="adj2" fmla="val 463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返済売り注文。</a:t>
          </a:r>
          <a:endParaRPr kumimoji="1" lang="en-US" altLang="ja-JP" sz="1100"/>
        </a:p>
        <a:p>
          <a:pPr algn="l"/>
          <a:r>
            <a:rPr kumimoji="1" lang="ja-JP" altLang="en-US" sz="1100"/>
            <a:t>現在値</a:t>
          </a:r>
          <a:r>
            <a:rPr kumimoji="1" lang="en-US" altLang="ja-JP" sz="1100"/>
            <a:t>&lt;</a:t>
          </a:r>
          <a:r>
            <a:rPr kumimoji="1" lang="ja-JP" altLang="en-US" sz="1100"/>
            <a:t>始値の場合、成行で売り注文を出したい。</a:t>
          </a:r>
          <a:endParaRPr kumimoji="1" lang="en-US" altLang="ja-JP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X"/>
      <definedName name="MARGINORDER"/>
      <definedName name="ORDQUERY"/>
      <definedName name="POSITION"/>
      <definedName name="QUOTE"/>
      <definedName name="REPAYMENT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X93"/>
  <sheetViews>
    <sheetView workbookViewId="0">
      <selection activeCell="B22" sqref="B22"/>
    </sheetView>
  </sheetViews>
  <sheetFormatPr defaultRowHeight="13.5" customHeight="1"/>
  <cols>
    <col min="1" max="1" width="6.5" style="109" customWidth="1"/>
    <col min="2" max="2" width="14.125" style="93" customWidth="1"/>
    <col min="3" max="3" width="8.5" style="5" customWidth="1"/>
    <col min="4" max="4" width="7.25" style="5" customWidth="1"/>
    <col min="5" max="7" width="9.125" style="5" bestFit="1" customWidth="1"/>
    <col min="8" max="8" width="8.75" style="5" customWidth="1"/>
    <col min="9" max="9" width="12.75" style="5" customWidth="1"/>
    <col min="10" max="10" width="10.25" style="93" customWidth="1"/>
    <col min="11" max="11" width="11" style="5" bestFit="1" customWidth="1"/>
    <col min="12" max="12" width="9" style="5"/>
    <col min="13" max="13" width="6.625" style="5" customWidth="1"/>
    <col min="14" max="14" width="13" style="5" bestFit="1" customWidth="1"/>
    <col min="15" max="16" width="9" style="5"/>
    <col min="17" max="17" width="9.25" style="5" bestFit="1" customWidth="1"/>
    <col min="18" max="20" width="9.125" style="5" bestFit="1" customWidth="1"/>
    <col min="21" max="22" width="9" style="5"/>
    <col min="23" max="24" width="13" style="5" bestFit="1" customWidth="1"/>
    <col min="25" max="16384" width="9" style="5"/>
  </cols>
  <sheetData>
    <row r="1" spans="1:24" ht="13.5" customHeight="1">
      <c r="A1" s="109" t="e">
        <f>[1]!ORDQUERY("4",A3,A4)</f>
        <v>#N/A</v>
      </c>
      <c r="B1" s="93" t="e">
        <f>[1]!ORDQUERY("4",B3,B4)</f>
        <v>#N/A</v>
      </c>
      <c r="C1" s="5" t="e">
        <f>[1]!ORDQUERY("4",C3,C4)</f>
        <v>#N/A</v>
      </c>
      <c r="D1" s="5" t="e">
        <f>[1]!ORDQUERY("4",D3,D4)</f>
        <v>#N/A</v>
      </c>
      <c r="E1" s="5" t="e">
        <f>[1]!ORDQUERY("4",E3,E4)</f>
        <v>#N/A</v>
      </c>
      <c r="F1" s="5" t="e">
        <f>[1]!ORDQUERY("4",F3,F4)</f>
        <v>#N/A</v>
      </c>
      <c r="G1" s="5" t="e">
        <f>[1]!ORDQUERY("4",G3,G4)</f>
        <v>#N/A</v>
      </c>
      <c r="H1" s="5" t="e">
        <f>[1]!ORDQUERY("4",H3,H4)</f>
        <v>#N/A</v>
      </c>
      <c r="I1" s="5" t="e">
        <f>[1]!ORDQUERY("4",I3,I4)</f>
        <v>#N/A</v>
      </c>
      <c r="J1" s="93" t="e">
        <f>[1]!ORDQUERY("4",J3,J4)</f>
        <v>#N/A</v>
      </c>
      <c r="K1" s="5" t="e">
        <f>[1]!ORDQUERY("4",K3,K4)</f>
        <v>#N/A</v>
      </c>
      <c r="L1" s="5" t="e">
        <f>[1]!ORDQUERY("4",L3,L4)</f>
        <v>#N/A</v>
      </c>
      <c r="M1" s="5" t="e">
        <f>[1]!ORDQUERY("4",M3,M4)</f>
        <v>#N/A</v>
      </c>
      <c r="N1" s="5" t="e">
        <f>[1]!ORDQUERY("4",N3,N4)</f>
        <v>#N/A</v>
      </c>
      <c r="O1" s="5" t="e">
        <f>[1]!ORDQUERY("4",O3,O4)</f>
        <v>#N/A</v>
      </c>
      <c r="P1" s="5" t="e">
        <f>[1]!ORDQUERY("4",P3,P4)</f>
        <v>#N/A</v>
      </c>
      <c r="Q1" s="5" t="e">
        <f>[1]!ORDQUERY("4",Q3,Q4)</f>
        <v>#N/A</v>
      </c>
      <c r="R1" s="5" t="e">
        <f>[1]!ORDQUERY("4",R3,R4)</f>
        <v>#N/A</v>
      </c>
      <c r="S1" s="5" t="e">
        <f>[1]!ORDQUERY("4",S3,S4)</f>
        <v>#N/A</v>
      </c>
      <c r="T1" s="5" t="e">
        <f>[1]!ORDQUERY("4",T3,T4)</f>
        <v>#N/A</v>
      </c>
      <c r="U1" s="5" t="e">
        <f>[1]!ORDQUERY("4",U3,U4)</f>
        <v>#N/A</v>
      </c>
      <c r="V1" s="5" t="e">
        <f>[1]!ORDQUERY("4",V3,V4)</f>
        <v>#N/A</v>
      </c>
      <c r="W1" s="5" t="e">
        <f>[1]!ORDQUERY("4",W3,W4)</f>
        <v>#N/A</v>
      </c>
      <c r="X1" s="5" t="e">
        <f>[1]!ORDQUERY("4",X3,X4)</f>
        <v>#N/A</v>
      </c>
    </row>
    <row r="2" spans="1:24" ht="13.5" customHeight="1">
      <c r="A2" s="105" t="s">
        <v>69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3" spans="1:24" ht="13.5" customHeight="1">
      <c r="A3" s="106" t="s">
        <v>4</v>
      </c>
      <c r="B3" s="94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0</v>
      </c>
      <c r="I3" s="3" t="s">
        <v>39</v>
      </c>
      <c r="J3" s="98" t="s">
        <v>40</v>
      </c>
      <c r="K3" s="3" t="s">
        <v>41</v>
      </c>
      <c r="L3" s="3" t="s">
        <v>22</v>
      </c>
      <c r="M3" s="3" t="s">
        <v>42</v>
      </c>
      <c r="N3" s="3" t="s">
        <v>43</v>
      </c>
      <c r="O3" s="3" t="s">
        <v>46</v>
      </c>
      <c r="P3" s="3" t="s">
        <v>47</v>
      </c>
      <c r="Q3" s="3" t="s">
        <v>48</v>
      </c>
      <c r="R3" s="3" t="s">
        <v>49</v>
      </c>
      <c r="S3" s="3" t="s">
        <v>50</v>
      </c>
      <c r="T3" s="3" t="s">
        <v>51</v>
      </c>
      <c r="U3" s="3" t="s">
        <v>10</v>
      </c>
      <c r="V3" s="3" t="s">
        <v>52</v>
      </c>
      <c r="W3" s="3" t="s">
        <v>53</v>
      </c>
      <c r="X3" s="3" t="s">
        <v>54</v>
      </c>
    </row>
    <row r="4" spans="1:24" ht="13.5" customHeight="1">
      <c r="A4" s="113">
        <v>2914</v>
      </c>
      <c r="B4" s="95" t="s">
        <v>206</v>
      </c>
      <c r="C4" s="7" t="s">
        <v>180</v>
      </c>
      <c r="D4" s="8">
        <v>2517.5</v>
      </c>
      <c r="E4" s="7">
        <v>2494.5</v>
      </c>
      <c r="F4" s="9">
        <v>23</v>
      </c>
      <c r="G4" s="31">
        <v>9.1999999999999998E-3</v>
      </c>
      <c r="H4" s="8">
        <v>126</v>
      </c>
      <c r="I4" s="6" t="s">
        <v>178</v>
      </c>
      <c r="J4" s="99" t="s">
        <v>177</v>
      </c>
      <c r="K4" s="5" t="s">
        <v>193</v>
      </c>
      <c r="L4" s="5" t="s">
        <v>179</v>
      </c>
      <c r="M4" s="5">
        <v>2517.5</v>
      </c>
      <c r="N4" s="5" t="s">
        <v>183</v>
      </c>
      <c r="O4" s="13" t="s">
        <v>207</v>
      </c>
      <c r="P4" s="5" t="s">
        <v>181</v>
      </c>
      <c r="Q4" s="13" t="s">
        <v>189</v>
      </c>
      <c r="R4" s="5">
        <v>100</v>
      </c>
      <c r="S4" s="5">
        <v>0</v>
      </c>
      <c r="T4" s="5">
        <v>100</v>
      </c>
      <c r="U4" s="5" t="s">
        <v>182</v>
      </c>
      <c r="W4" s="5" t="s">
        <v>196</v>
      </c>
      <c r="X4" s="5" t="s">
        <v>173</v>
      </c>
    </row>
    <row r="5" spans="1:24" ht="13.5" customHeight="1">
      <c r="A5" s="112">
        <v>6619</v>
      </c>
      <c r="B5" s="96" t="s">
        <v>201</v>
      </c>
      <c r="C5" s="11" t="s">
        <v>180</v>
      </c>
      <c r="D5" s="4">
        <v>834</v>
      </c>
      <c r="E5" s="11">
        <v>757</v>
      </c>
      <c r="F5" s="12">
        <v>77</v>
      </c>
      <c r="G5" s="32">
        <v>0.1017</v>
      </c>
      <c r="H5" s="4">
        <v>125</v>
      </c>
      <c r="I5" s="10" t="s">
        <v>178</v>
      </c>
      <c r="J5" s="100" t="s">
        <v>177</v>
      </c>
      <c r="K5" s="5" t="s">
        <v>194</v>
      </c>
      <c r="M5" s="5">
        <v>809.1</v>
      </c>
      <c r="N5" s="5" t="s">
        <v>183</v>
      </c>
      <c r="O5" s="13" t="s">
        <v>208</v>
      </c>
      <c r="P5" s="5" t="s">
        <v>181</v>
      </c>
      <c r="Q5" s="13" t="s">
        <v>189</v>
      </c>
      <c r="R5" s="5">
        <v>1600</v>
      </c>
      <c r="S5" s="5">
        <v>0</v>
      </c>
      <c r="T5" s="5">
        <v>1600</v>
      </c>
      <c r="U5" s="5" t="s">
        <v>182</v>
      </c>
      <c r="W5" s="5" t="s">
        <v>173</v>
      </c>
      <c r="X5" s="5" t="s">
        <v>173</v>
      </c>
    </row>
    <row r="6" spans="1:24" ht="13.5" customHeight="1">
      <c r="A6" s="112">
        <v>6619</v>
      </c>
      <c r="B6" s="96" t="s">
        <v>201</v>
      </c>
      <c r="C6" s="11" t="s">
        <v>180</v>
      </c>
      <c r="D6" s="4">
        <v>834</v>
      </c>
      <c r="E6" s="11">
        <v>757</v>
      </c>
      <c r="F6" s="12">
        <v>77</v>
      </c>
      <c r="G6" s="32">
        <v>0.1017</v>
      </c>
      <c r="H6" s="4">
        <v>124</v>
      </c>
      <c r="I6" s="10" t="s">
        <v>178</v>
      </c>
      <c r="J6" s="100" t="s">
        <v>177</v>
      </c>
      <c r="K6" s="5" t="s">
        <v>193</v>
      </c>
      <c r="L6" s="5" t="s">
        <v>179</v>
      </c>
      <c r="M6" s="5">
        <v>809</v>
      </c>
      <c r="N6" s="5" t="s">
        <v>183</v>
      </c>
      <c r="O6" s="13" t="s">
        <v>200</v>
      </c>
      <c r="P6" s="5" t="s">
        <v>181</v>
      </c>
      <c r="Q6" s="13" t="s">
        <v>189</v>
      </c>
      <c r="R6" s="5">
        <v>100</v>
      </c>
      <c r="S6" s="5">
        <v>0</v>
      </c>
      <c r="T6" s="5">
        <v>100</v>
      </c>
      <c r="U6" s="5" t="s">
        <v>182</v>
      </c>
      <c r="W6" s="5" t="s">
        <v>173</v>
      </c>
      <c r="X6" s="5" t="s">
        <v>173</v>
      </c>
    </row>
    <row r="7" spans="1:24" ht="13.5" customHeight="1">
      <c r="A7" s="112">
        <v>6619</v>
      </c>
      <c r="B7" s="96" t="s">
        <v>201</v>
      </c>
      <c r="C7" s="11" t="s">
        <v>180</v>
      </c>
      <c r="D7" s="4">
        <v>834</v>
      </c>
      <c r="E7" s="11">
        <v>757</v>
      </c>
      <c r="F7" s="12">
        <v>77</v>
      </c>
      <c r="G7" s="32">
        <v>0.1017</v>
      </c>
      <c r="H7" s="4">
        <v>123</v>
      </c>
      <c r="I7" s="10" t="s">
        <v>178</v>
      </c>
      <c r="J7" s="100" t="s">
        <v>177</v>
      </c>
      <c r="K7" s="5" t="s">
        <v>193</v>
      </c>
      <c r="L7" s="5" t="s">
        <v>179</v>
      </c>
      <c r="M7" s="5">
        <v>809</v>
      </c>
      <c r="N7" s="5" t="s">
        <v>183</v>
      </c>
      <c r="O7" s="13" t="s">
        <v>200</v>
      </c>
      <c r="P7" s="5" t="s">
        <v>181</v>
      </c>
      <c r="Q7" s="13" t="s">
        <v>189</v>
      </c>
      <c r="R7" s="5">
        <v>100</v>
      </c>
      <c r="S7" s="5">
        <v>0</v>
      </c>
      <c r="T7" s="5">
        <v>100</v>
      </c>
      <c r="U7" s="5" t="s">
        <v>182</v>
      </c>
      <c r="W7" s="5" t="s">
        <v>173</v>
      </c>
      <c r="X7" s="5" t="s">
        <v>173</v>
      </c>
    </row>
    <row r="8" spans="1:24" ht="13.5" customHeight="1">
      <c r="A8" s="112">
        <v>6619</v>
      </c>
      <c r="B8" s="96" t="s">
        <v>201</v>
      </c>
      <c r="C8" s="11" t="s">
        <v>180</v>
      </c>
      <c r="D8" s="4">
        <v>834</v>
      </c>
      <c r="E8" s="11">
        <v>757</v>
      </c>
      <c r="F8" s="12">
        <v>77</v>
      </c>
      <c r="G8" s="32">
        <v>0.1017</v>
      </c>
      <c r="H8" s="4">
        <v>122</v>
      </c>
      <c r="I8" s="10" t="s">
        <v>178</v>
      </c>
      <c r="J8" s="100" t="s">
        <v>177</v>
      </c>
      <c r="K8" s="5" t="s">
        <v>193</v>
      </c>
      <c r="L8" s="5" t="s">
        <v>179</v>
      </c>
      <c r="M8" s="5">
        <v>809</v>
      </c>
      <c r="N8" s="5" t="s">
        <v>183</v>
      </c>
      <c r="O8" s="63" t="s">
        <v>200</v>
      </c>
      <c r="P8" s="5" t="s">
        <v>181</v>
      </c>
      <c r="Q8" s="62">
        <v>43801</v>
      </c>
      <c r="R8" s="5">
        <v>100</v>
      </c>
      <c r="S8" s="5">
        <v>0</v>
      </c>
      <c r="T8" s="5">
        <v>100</v>
      </c>
      <c r="U8" s="5" t="s">
        <v>182</v>
      </c>
      <c r="W8" s="5" t="s">
        <v>173</v>
      </c>
      <c r="X8" s="5" t="s">
        <v>173</v>
      </c>
    </row>
    <row r="9" spans="1:24" ht="13.5" customHeight="1">
      <c r="A9" s="112">
        <v>6619</v>
      </c>
      <c r="B9" s="96" t="s">
        <v>201</v>
      </c>
      <c r="C9" s="11" t="s">
        <v>180</v>
      </c>
      <c r="D9" s="4">
        <v>834</v>
      </c>
      <c r="E9" s="11">
        <v>757</v>
      </c>
      <c r="F9" s="12">
        <v>77</v>
      </c>
      <c r="G9" s="32">
        <v>0.1017</v>
      </c>
      <c r="H9" s="4">
        <v>121</v>
      </c>
      <c r="I9" s="10" t="s">
        <v>178</v>
      </c>
      <c r="J9" s="100" t="s">
        <v>177</v>
      </c>
      <c r="K9" s="5" t="s">
        <v>193</v>
      </c>
      <c r="L9" s="5" t="s">
        <v>179</v>
      </c>
      <c r="M9" s="5">
        <v>809</v>
      </c>
      <c r="N9" s="5" t="s">
        <v>183</v>
      </c>
      <c r="O9" s="63" t="s">
        <v>200</v>
      </c>
      <c r="P9" s="5" t="s">
        <v>181</v>
      </c>
      <c r="Q9" s="62">
        <v>43801</v>
      </c>
      <c r="R9" s="5">
        <v>100</v>
      </c>
      <c r="S9" s="5">
        <v>0</v>
      </c>
      <c r="T9" s="5">
        <v>100</v>
      </c>
      <c r="U9" s="5" t="s">
        <v>182</v>
      </c>
      <c r="W9" s="5" t="s">
        <v>173</v>
      </c>
      <c r="X9" s="5" t="s">
        <v>173</v>
      </c>
    </row>
    <row r="10" spans="1:24" ht="13.5" customHeight="1">
      <c r="A10" s="112">
        <v>6619</v>
      </c>
      <c r="B10" s="96" t="s">
        <v>201</v>
      </c>
      <c r="C10" s="11" t="s">
        <v>180</v>
      </c>
      <c r="D10" s="4">
        <v>834</v>
      </c>
      <c r="E10" s="11">
        <v>757</v>
      </c>
      <c r="F10" s="12">
        <v>77</v>
      </c>
      <c r="G10" s="32">
        <v>0.1017</v>
      </c>
      <c r="H10" s="4">
        <v>120</v>
      </c>
      <c r="I10" s="10" t="s">
        <v>178</v>
      </c>
      <c r="J10" s="100" t="s">
        <v>177</v>
      </c>
      <c r="K10" s="5" t="s">
        <v>193</v>
      </c>
      <c r="L10" s="5" t="s">
        <v>179</v>
      </c>
      <c r="M10" s="5">
        <v>809</v>
      </c>
      <c r="N10" s="5" t="s">
        <v>183</v>
      </c>
      <c r="O10" s="63" t="s">
        <v>200</v>
      </c>
      <c r="P10" s="5" t="s">
        <v>181</v>
      </c>
      <c r="Q10" s="62">
        <v>43801</v>
      </c>
      <c r="R10" s="5">
        <v>100</v>
      </c>
      <c r="S10" s="5">
        <v>0</v>
      </c>
      <c r="T10" s="5">
        <v>100</v>
      </c>
      <c r="U10" s="5" t="s">
        <v>182</v>
      </c>
      <c r="W10" s="5" t="s">
        <v>173</v>
      </c>
      <c r="X10" s="5" t="s">
        <v>173</v>
      </c>
    </row>
    <row r="11" spans="1:24" ht="13.5" customHeight="1">
      <c r="A11" s="112">
        <v>6619</v>
      </c>
      <c r="B11" s="96" t="s">
        <v>201</v>
      </c>
      <c r="C11" s="11" t="s">
        <v>180</v>
      </c>
      <c r="D11" s="4">
        <v>834</v>
      </c>
      <c r="E11" s="11">
        <v>757</v>
      </c>
      <c r="F11" s="12">
        <v>77</v>
      </c>
      <c r="G11" s="32">
        <v>0.1017</v>
      </c>
      <c r="H11" s="4">
        <v>119</v>
      </c>
      <c r="I11" s="10" t="s">
        <v>178</v>
      </c>
      <c r="J11" s="100" t="s">
        <v>177</v>
      </c>
      <c r="K11" s="5" t="s">
        <v>193</v>
      </c>
      <c r="L11" s="5" t="s">
        <v>179</v>
      </c>
      <c r="M11" s="5">
        <v>809</v>
      </c>
      <c r="N11" s="5" t="s">
        <v>183</v>
      </c>
      <c r="O11" s="63" t="s">
        <v>200</v>
      </c>
      <c r="P11" s="5" t="s">
        <v>181</v>
      </c>
      <c r="Q11" s="62">
        <v>43801</v>
      </c>
      <c r="R11" s="5">
        <v>100</v>
      </c>
      <c r="S11" s="5">
        <v>0</v>
      </c>
      <c r="T11" s="5">
        <v>100</v>
      </c>
      <c r="U11" s="5" t="s">
        <v>182</v>
      </c>
      <c r="W11" s="5" t="s">
        <v>173</v>
      </c>
      <c r="X11" s="5" t="s">
        <v>173</v>
      </c>
    </row>
    <row r="12" spans="1:24" ht="13.5" customHeight="1">
      <c r="A12" s="112">
        <v>6619</v>
      </c>
      <c r="B12" s="96" t="s">
        <v>201</v>
      </c>
      <c r="C12" s="11" t="s">
        <v>180</v>
      </c>
      <c r="D12" s="4">
        <v>834</v>
      </c>
      <c r="E12" s="11">
        <v>757</v>
      </c>
      <c r="F12" s="12">
        <v>77</v>
      </c>
      <c r="G12" s="32">
        <v>0.1017</v>
      </c>
      <c r="H12" s="4">
        <v>118</v>
      </c>
      <c r="I12" s="10" t="s">
        <v>178</v>
      </c>
      <c r="J12" s="100" t="s">
        <v>177</v>
      </c>
      <c r="K12" s="5" t="s">
        <v>193</v>
      </c>
      <c r="L12" s="5" t="s">
        <v>179</v>
      </c>
      <c r="M12" s="5">
        <v>809</v>
      </c>
      <c r="N12" s="5" t="s">
        <v>183</v>
      </c>
      <c r="O12" s="63" t="s">
        <v>200</v>
      </c>
      <c r="P12" s="5" t="s">
        <v>181</v>
      </c>
      <c r="Q12" s="62">
        <v>43801</v>
      </c>
      <c r="R12" s="5">
        <v>100</v>
      </c>
      <c r="S12" s="5">
        <v>0</v>
      </c>
      <c r="T12" s="5">
        <v>100</v>
      </c>
      <c r="U12" s="5" t="s">
        <v>182</v>
      </c>
      <c r="W12" s="5" t="s">
        <v>173</v>
      </c>
      <c r="X12" s="5" t="s">
        <v>173</v>
      </c>
    </row>
    <row r="13" spans="1:24" ht="13.5" customHeight="1">
      <c r="A13" s="112">
        <v>6619</v>
      </c>
      <c r="B13" s="96" t="s">
        <v>201</v>
      </c>
      <c r="C13" s="11" t="s">
        <v>180</v>
      </c>
      <c r="D13" s="4">
        <v>834</v>
      </c>
      <c r="E13" s="11">
        <v>757</v>
      </c>
      <c r="F13" s="12">
        <v>77</v>
      </c>
      <c r="G13" s="32">
        <v>0.1017</v>
      </c>
      <c r="H13" s="4">
        <v>117</v>
      </c>
      <c r="I13" s="10" t="s">
        <v>178</v>
      </c>
      <c r="J13" s="100" t="s">
        <v>177</v>
      </c>
      <c r="K13" s="5" t="s">
        <v>193</v>
      </c>
      <c r="L13" s="5" t="s">
        <v>179</v>
      </c>
      <c r="M13" s="5">
        <v>809</v>
      </c>
      <c r="N13" s="5" t="s">
        <v>183</v>
      </c>
      <c r="O13" s="63" t="s">
        <v>200</v>
      </c>
      <c r="P13" s="5" t="s">
        <v>181</v>
      </c>
      <c r="Q13" s="62">
        <v>43801</v>
      </c>
      <c r="R13" s="5">
        <v>100</v>
      </c>
      <c r="S13" s="5">
        <v>0</v>
      </c>
      <c r="T13" s="5">
        <v>100</v>
      </c>
      <c r="U13" s="5" t="s">
        <v>182</v>
      </c>
      <c r="W13" s="5" t="s">
        <v>173</v>
      </c>
      <c r="X13" s="5" t="s">
        <v>173</v>
      </c>
    </row>
    <row r="14" spans="1:24" ht="13.5" customHeight="1">
      <c r="A14" s="112">
        <v>6619</v>
      </c>
      <c r="B14" s="96" t="s">
        <v>201</v>
      </c>
      <c r="C14" s="11" t="s">
        <v>180</v>
      </c>
      <c r="D14" s="4">
        <v>834</v>
      </c>
      <c r="E14" s="11">
        <v>757</v>
      </c>
      <c r="F14" s="12">
        <v>77</v>
      </c>
      <c r="G14" s="32">
        <v>0.1017</v>
      </c>
      <c r="H14" s="4">
        <v>116</v>
      </c>
      <c r="I14" s="10" t="s">
        <v>178</v>
      </c>
      <c r="J14" s="100" t="s">
        <v>177</v>
      </c>
      <c r="K14" s="5" t="s">
        <v>193</v>
      </c>
      <c r="L14" s="5" t="s">
        <v>179</v>
      </c>
      <c r="M14" s="5">
        <v>809</v>
      </c>
      <c r="N14" s="5" t="s">
        <v>183</v>
      </c>
      <c r="O14" s="63" t="s">
        <v>200</v>
      </c>
      <c r="P14" s="5" t="s">
        <v>181</v>
      </c>
      <c r="Q14" s="62">
        <v>43801</v>
      </c>
      <c r="R14" s="5">
        <v>100</v>
      </c>
      <c r="S14" s="5">
        <v>0</v>
      </c>
      <c r="T14" s="5">
        <v>100</v>
      </c>
      <c r="U14" s="5" t="s">
        <v>182</v>
      </c>
      <c r="W14" s="5" t="s">
        <v>173</v>
      </c>
      <c r="X14" s="5" t="s">
        <v>173</v>
      </c>
    </row>
    <row r="15" spans="1:24" ht="13.5" customHeight="1">
      <c r="A15" s="112">
        <v>6619</v>
      </c>
      <c r="B15" s="96" t="s">
        <v>201</v>
      </c>
      <c r="C15" s="11" t="s">
        <v>180</v>
      </c>
      <c r="D15" s="4">
        <v>834</v>
      </c>
      <c r="E15" s="11">
        <v>757</v>
      </c>
      <c r="F15" s="12">
        <v>77</v>
      </c>
      <c r="G15" s="32">
        <v>0.1017</v>
      </c>
      <c r="H15" s="4">
        <v>115</v>
      </c>
      <c r="I15" s="10" t="s">
        <v>178</v>
      </c>
      <c r="J15" s="100" t="s">
        <v>177</v>
      </c>
      <c r="K15" s="5" t="s">
        <v>193</v>
      </c>
      <c r="L15" s="5" t="s">
        <v>179</v>
      </c>
      <c r="M15" s="5">
        <v>809</v>
      </c>
      <c r="N15" s="5" t="s">
        <v>183</v>
      </c>
      <c r="O15" s="63" t="s">
        <v>200</v>
      </c>
      <c r="P15" s="5" t="s">
        <v>181</v>
      </c>
      <c r="Q15" s="62">
        <v>43801</v>
      </c>
      <c r="R15" s="5">
        <v>100</v>
      </c>
      <c r="S15" s="5">
        <v>0</v>
      </c>
      <c r="T15" s="5">
        <v>100</v>
      </c>
      <c r="U15" s="5" t="s">
        <v>182</v>
      </c>
      <c r="W15" s="5" t="s">
        <v>173</v>
      </c>
      <c r="X15" s="5" t="s">
        <v>173</v>
      </c>
    </row>
    <row r="16" spans="1:24" ht="13.5" customHeight="1">
      <c r="A16" s="112">
        <v>6619</v>
      </c>
      <c r="B16" s="96" t="s">
        <v>201</v>
      </c>
      <c r="C16" s="11" t="s">
        <v>180</v>
      </c>
      <c r="D16" s="4">
        <v>834</v>
      </c>
      <c r="E16" s="11">
        <v>757</v>
      </c>
      <c r="F16" s="12">
        <v>77</v>
      </c>
      <c r="G16" s="32">
        <v>0.1017</v>
      </c>
      <c r="H16" s="4">
        <v>114</v>
      </c>
      <c r="I16" s="10" t="s">
        <v>178</v>
      </c>
      <c r="J16" s="100" t="s">
        <v>177</v>
      </c>
      <c r="K16" s="5" t="s">
        <v>193</v>
      </c>
      <c r="L16" s="5" t="s">
        <v>179</v>
      </c>
      <c r="M16" s="5">
        <v>809</v>
      </c>
      <c r="N16" s="5" t="s">
        <v>183</v>
      </c>
      <c r="O16" s="63" t="s">
        <v>200</v>
      </c>
      <c r="P16" s="5" t="s">
        <v>181</v>
      </c>
      <c r="Q16" s="62">
        <v>43801</v>
      </c>
      <c r="R16" s="5">
        <v>100</v>
      </c>
      <c r="S16" s="5">
        <v>0</v>
      </c>
      <c r="T16" s="5">
        <v>100</v>
      </c>
      <c r="U16" s="5" t="s">
        <v>182</v>
      </c>
      <c r="W16" s="5" t="s">
        <v>173</v>
      </c>
      <c r="X16" s="5" t="s">
        <v>173</v>
      </c>
    </row>
    <row r="17" spans="1:24" ht="13.5" customHeight="1">
      <c r="A17" s="112">
        <v>6619</v>
      </c>
      <c r="B17" s="96" t="s">
        <v>201</v>
      </c>
      <c r="C17" s="11" t="s">
        <v>180</v>
      </c>
      <c r="D17" s="4">
        <v>834</v>
      </c>
      <c r="E17" s="11">
        <v>757</v>
      </c>
      <c r="F17" s="12">
        <v>77</v>
      </c>
      <c r="G17" s="32">
        <v>0.1017</v>
      </c>
      <c r="H17" s="4">
        <v>113</v>
      </c>
      <c r="I17" s="10" t="s">
        <v>178</v>
      </c>
      <c r="J17" s="100" t="s">
        <v>177</v>
      </c>
      <c r="K17" s="5" t="s">
        <v>193</v>
      </c>
      <c r="L17" s="5" t="s">
        <v>179</v>
      </c>
      <c r="M17" s="5">
        <v>810</v>
      </c>
      <c r="N17" s="5" t="s">
        <v>183</v>
      </c>
      <c r="O17" s="63" t="s">
        <v>200</v>
      </c>
      <c r="P17" s="5" t="s">
        <v>181</v>
      </c>
      <c r="Q17" s="62">
        <v>43801</v>
      </c>
      <c r="R17" s="5">
        <v>100</v>
      </c>
      <c r="S17" s="5">
        <v>0</v>
      </c>
      <c r="T17" s="5">
        <v>100</v>
      </c>
      <c r="U17" s="5" t="s">
        <v>182</v>
      </c>
      <c r="W17" s="5" t="s">
        <v>173</v>
      </c>
      <c r="X17" s="5" t="s">
        <v>173</v>
      </c>
    </row>
    <row r="18" spans="1:24" ht="13.5" customHeight="1">
      <c r="A18" s="112">
        <v>6619</v>
      </c>
      <c r="B18" s="96" t="s">
        <v>201</v>
      </c>
      <c r="C18" s="11" t="s">
        <v>180</v>
      </c>
      <c r="D18" s="4">
        <v>834</v>
      </c>
      <c r="E18" s="11">
        <v>757</v>
      </c>
      <c r="F18" s="12">
        <v>77</v>
      </c>
      <c r="G18" s="32">
        <v>0.1017</v>
      </c>
      <c r="H18" s="4">
        <v>112</v>
      </c>
      <c r="I18" s="10" t="s">
        <v>178</v>
      </c>
      <c r="J18" s="100" t="s">
        <v>177</v>
      </c>
      <c r="K18" s="5" t="s">
        <v>193</v>
      </c>
      <c r="L18" s="5" t="s">
        <v>179</v>
      </c>
      <c r="M18" s="5">
        <v>810</v>
      </c>
      <c r="N18" s="5" t="s">
        <v>183</v>
      </c>
      <c r="O18" s="63" t="s">
        <v>200</v>
      </c>
      <c r="P18" s="5" t="s">
        <v>181</v>
      </c>
      <c r="Q18" s="62">
        <v>43801</v>
      </c>
      <c r="R18" s="5">
        <v>100</v>
      </c>
      <c r="S18" s="5">
        <v>0</v>
      </c>
      <c r="T18" s="5">
        <v>100</v>
      </c>
      <c r="U18" s="5" t="s">
        <v>182</v>
      </c>
      <c r="W18" s="5" t="s">
        <v>173</v>
      </c>
      <c r="X18" s="5" t="s">
        <v>173</v>
      </c>
    </row>
    <row r="19" spans="1:24" ht="13.5" customHeight="1">
      <c r="A19" s="112">
        <v>6619</v>
      </c>
      <c r="B19" s="96" t="s">
        <v>201</v>
      </c>
      <c r="C19" s="11" t="s">
        <v>180</v>
      </c>
      <c r="D19" s="4">
        <v>834</v>
      </c>
      <c r="E19" s="11">
        <v>757</v>
      </c>
      <c r="F19" s="12">
        <v>77</v>
      </c>
      <c r="G19" s="32">
        <v>0.1017</v>
      </c>
      <c r="H19" s="4">
        <v>111</v>
      </c>
      <c r="I19" s="10" t="s">
        <v>178</v>
      </c>
      <c r="J19" s="100" t="s">
        <v>177</v>
      </c>
      <c r="K19" s="5" t="s">
        <v>193</v>
      </c>
      <c r="L19" s="5" t="s">
        <v>179</v>
      </c>
      <c r="M19" s="5">
        <v>810</v>
      </c>
      <c r="N19" s="5" t="s">
        <v>183</v>
      </c>
      <c r="O19" s="63" t="s">
        <v>200</v>
      </c>
      <c r="P19" s="5" t="s">
        <v>181</v>
      </c>
      <c r="Q19" s="62">
        <v>43801</v>
      </c>
      <c r="R19" s="5">
        <v>100</v>
      </c>
      <c r="S19" s="5">
        <v>0</v>
      </c>
      <c r="T19" s="5">
        <v>100</v>
      </c>
      <c r="U19" s="5" t="s">
        <v>182</v>
      </c>
      <c r="W19" s="5" t="s">
        <v>173</v>
      </c>
      <c r="X19" s="5" t="s">
        <v>173</v>
      </c>
    </row>
    <row r="20" spans="1:24" ht="13.5" customHeight="1">
      <c r="A20" s="112">
        <v>6619</v>
      </c>
      <c r="B20" s="96" t="s">
        <v>201</v>
      </c>
      <c r="C20" s="11" t="s">
        <v>180</v>
      </c>
      <c r="D20" s="4">
        <v>834</v>
      </c>
      <c r="E20" s="11">
        <v>757</v>
      </c>
      <c r="F20" s="12">
        <v>77</v>
      </c>
      <c r="G20" s="32">
        <v>0.1017</v>
      </c>
      <c r="H20" s="4">
        <v>110</v>
      </c>
      <c r="I20" s="10" t="s">
        <v>178</v>
      </c>
      <c r="J20" s="100" t="s">
        <v>177</v>
      </c>
      <c r="K20" s="5" t="s">
        <v>193</v>
      </c>
      <c r="L20" s="5" t="s">
        <v>179</v>
      </c>
      <c r="M20" s="5">
        <v>809</v>
      </c>
      <c r="N20" s="5" t="s">
        <v>183</v>
      </c>
      <c r="O20" s="63" t="s">
        <v>200</v>
      </c>
      <c r="P20" s="5" t="s">
        <v>181</v>
      </c>
      <c r="Q20" s="62">
        <v>43801</v>
      </c>
      <c r="R20" s="5">
        <v>100</v>
      </c>
      <c r="S20" s="5">
        <v>0</v>
      </c>
      <c r="T20" s="5">
        <v>100</v>
      </c>
      <c r="U20" s="5" t="s">
        <v>182</v>
      </c>
      <c r="W20" s="5" t="s">
        <v>173</v>
      </c>
      <c r="X20" s="5" t="s">
        <v>173</v>
      </c>
    </row>
    <row r="21" spans="1:24" ht="13.5" customHeight="1">
      <c r="A21" s="112">
        <v>6619</v>
      </c>
      <c r="B21" s="96" t="s">
        <v>201</v>
      </c>
      <c r="C21" s="11" t="s">
        <v>180</v>
      </c>
      <c r="D21" s="4">
        <v>834</v>
      </c>
      <c r="E21" s="11">
        <v>757</v>
      </c>
      <c r="F21" s="12">
        <v>77</v>
      </c>
      <c r="G21" s="32">
        <v>0.1017</v>
      </c>
      <c r="H21" s="4">
        <v>109</v>
      </c>
      <c r="I21" s="10" t="s">
        <v>178</v>
      </c>
      <c r="J21" s="100" t="s">
        <v>177</v>
      </c>
      <c r="K21" s="5" t="s">
        <v>193</v>
      </c>
      <c r="L21" s="5" t="s">
        <v>179</v>
      </c>
      <c r="M21" s="5">
        <v>809</v>
      </c>
      <c r="N21" s="5" t="s">
        <v>183</v>
      </c>
      <c r="O21" s="63" t="s">
        <v>200</v>
      </c>
      <c r="P21" s="5" t="s">
        <v>181</v>
      </c>
      <c r="Q21" s="62">
        <v>43801</v>
      </c>
      <c r="R21" s="5">
        <v>100</v>
      </c>
      <c r="S21" s="5">
        <v>0</v>
      </c>
      <c r="T21" s="5">
        <v>100</v>
      </c>
      <c r="U21" s="5" t="s">
        <v>182</v>
      </c>
      <c r="W21" s="5" t="s">
        <v>173</v>
      </c>
      <c r="X21" s="5" t="s">
        <v>173</v>
      </c>
    </row>
    <row r="22" spans="1:24" ht="13.5" customHeight="1">
      <c r="A22" s="112">
        <v>4448</v>
      </c>
      <c r="B22" s="96" t="s">
        <v>191</v>
      </c>
      <c r="C22" s="11" t="s">
        <v>180</v>
      </c>
      <c r="D22" s="4">
        <v>1187</v>
      </c>
      <c r="E22" s="11">
        <v>1156</v>
      </c>
      <c r="F22" s="12">
        <v>31</v>
      </c>
      <c r="G22" s="32">
        <v>2.6800000000000001E-2</v>
      </c>
      <c r="H22" s="4">
        <v>108</v>
      </c>
      <c r="I22" s="10" t="s">
        <v>178</v>
      </c>
      <c r="J22" s="100" t="s">
        <v>177</v>
      </c>
      <c r="K22" s="5" t="s">
        <v>194</v>
      </c>
      <c r="M22" s="5">
        <v>1194</v>
      </c>
      <c r="N22" s="5" t="s">
        <v>183</v>
      </c>
      <c r="O22" s="63" t="s">
        <v>199</v>
      </c>
      <c r="P22" s="5" t="s">
        <v>181</v>
      </c>
      <c r="Q22" s="62">
        <v>43801</v>
      </c>
      <c r="R22" s="5">
        <v>1100</v>
      </c>
      <c r="S22" s="5">
        <v>0</v>
      </c>
      <c r="T22" s="5">
        <v>1100</v>
      </c>
      <c r="U22" s="5" t="s">
        <v>182</v>
      </c>
      <c r="W22" s="5" t="s">
        <v>173</v>
      </c>
      <c r="X22" s="5" t="s">
        <v>173</v>
      </c>
    </row>
    <row r="23" spans="1:24" ht="13.5" customHeight="1">
      <c r="A23" s="112">
        <v>4448</v>
      </c>
      <c r="B23" s="96" t="s">
        <v>191</v>
      </c>
      <c r="C23" s="11" t="s">
        <v>180</v>
      </c>
      <c r="D23" s="4">
        <v>1187</v>
      </c>
      <c r="E23" s="11">
        <v>1156</v>
      </c>
      <c r="F23" s="12">
        <v>31</v>
      </c>
      <c r="G23" s="32">
        <v>2.6800000000000001E-2</v>
      </c>
      <c r="H23" s="4">
        <v>107</v>
      </c>
      <c r="I23" s="10" t="s">
        <v>178</v>
      </c>
      <c r="J23" s="100" t="s">
        <v>177</v>
      </c>
      <c r="K23" s="5" t="s">
        <v>193</v>
      </c>
      <c r="L23" s="5" t="s">
        <v>179</v>
      </c>
      <c r="M23" s="5">
        <v>1199</v>
      </c>
      <c r="N23" s="5" t="s">
        <v>183</v>
      </c>
      <c r="O23" s="63" t="s">
        <v>192</v>
      </c>
      <c r="P23" s="5" t="s">
        <v>181</v>
      </c>
      <c r="Q23" s="62">
        <v>43801</v>
      </c>
      <c r="R23" s="5">
        <v>100</v>
      </c>
      <c r="S23" s="5">
        <v>0</v>
      </c>
      <c r="T23" s="5">
        <v>100</v>
      </c>
      <c r="U23" s="5" t="s">
        <v>182</v>
      </c>
      <c r="W23" s="5" t="s">
        <v>173</v>
      </c>
      <c r="X23" s="5" t="s">
        <v>173</v>
      </c>
    </row>
    <row r="24" spans="1:24" ht="13.5" customHeight="1">
      <c r="A24" s="112">
        <v>4448</v>
      </c>
      <c r="B24" s="96" t="s">
        <v>191</v>
      </c>
      <c r="C24" s="11" t="s">
        <v>180</v>
      </c>
      <c r="D24" s="4">
        <v>1187</v>
      </c>
      <c r="E24" s="11">
        <v>1156</v>
      </c>
      <c r="F24" s="12">
        <v>31</v>
      </c>
      <c r="G24" s="32">
        <v>2.6800000000000001E-2</v>
      </c>
      <c r="H24" s="4">
        <v>106</v>
      </c>
      <c r="I24" s="10" t="s">
        <v>178</v>
      </c>
      <c r="J24" s="100" t="s">
        <v>177</v>
      </c>
      <c r="K24" s="5" t="s">
        <v>193</v>
      </c>
      <c r="L24" s="5" t="s">
        <v>179</v>
      </c>
      <c r="M24" s="5">
        <v>1199</v>
      </c>
      <c r="N24" s="5" t="s">
        <v>183</v>
      </c>
      <c r="O24" s="63" t="s">
        <v>192</v>
      </c>
      <c r="P24" s="5" t="s">
        <v>181</v>
      </c>
      <c r="Q24" s="62">
        <v>43801</v>
      </c>
      <c r="R24" s="5">
        <v>100</v>
      </c>
      <c r="S24" s="5">
        <v>0</v>
      </c>
      <c r="T24" s="5">
        <v>100</v>
      </c>
      <c r="U24" s="5" t="s">
        <v>182</v>
      </c>
      <c r="W24" s="5" t="s">
        <v>173</v>
      </c>
      <c r="X24" s="5" t="s">
        <v>173</v>
      </c>
    </row>
    <row r="25" spans="1:24" ht="13.5" customHeight="1">
      <c r="A25" s="112">
        <v>4448</v>
      </c>
      <c r="B25" s="96" t="s">
        <v>191</v>
      </c>
      <c r="C25" s="11" t="s">
        <v>180</v>
      </c>
      <c r="D25" s="4">
        <v>1187</v>
      </c>
      <c r="E25" s="11">
        <v>1156</v>
      </c>
      <c r="F25" s="12">
        <v>31</v>
      </c>
      <c r="G25" s="32">
        <v>2.6800000000000001E-2</v>
      </c>
      <c r="H25" s="4">
        <v>105</v>
      </c>
      <c r="I25" s="10" t="s">
        <v>178</v>
      </c>
      <c r="J25" s="100" t="s">
        <v>177</v>
      </c>
      <c r="K25" s="5" t="s">
        <v>193</v>
      </c>
      <c r="L25" s="5" t="s">
        <v>179</v>
      </c>
      <c r="M25" s="5">
        <v>1199</v>
      </c>
      <c r="N25" s="5" t="s">
        <v>183</v>
      </c>
      <c r="O25" s="63" t="s">
        <v>192</v>
      </c>
      <c r="P25" s="5" t="s">
        <v>181</v>
      </c>
      <c r="Q25" s="62">
        <v>43801</v>
      </c>
      <c r="R25" s="5">
        <v>100</v>
      </c>
      <c r="S25" s="5">
        <v>0</v>
      </c>
      <c r="T25" s="5">
        <v>100</v>
      </c>
      <c r="U25" s="5" t="s">
        <v>182</v>
      </c>
      <c r="W25" s="5" t="s">
        <v>173</v>
      </c>
      <c r="X25" s="5" t="s">
        <v>173</v>
      </c>
    </row>
    <row r="26" spans="1:24" ht="13.5" customHeight="1">
      <c r="A26" s="112">
        <v>4448</v>
      </c>
      <c r="B26" s="96" t="s">
        <v>191</v>
      </c>
      <c r="C26" s="11" t="s">
        <v>180</v>
      </c>
      <c r="D26" s="4">
        <v>1187</v>
      </c>
      <c r="E26" s="11">
        <v>1156</v>
      </c>
      <c r="F26" s="12">
        <v>31</v>
      </c>
      <c r="G26" s="32">
        <v>2.6800000000000001E-2</v>
      </c>
      <c r="H26" s="4">
        <v>104</v>
      </c>
      <c r="I26" s="10" t="s">
        <v>178</v>
      </c>
      <c r="J26" s="100" t="s">
        <v>177</v>
      </c>
      <c r="K26" s="5" t="s">
        <v>193</v>
      </c>
      <c r="L26" s="5" t="s">
        <v>179</v>
      </c>
      <c r="M26" s="5">
        <v>1199</v>
      </c>
      <c r="N26" s="5" t="s">
        <v>183</v>
      </c>
      <c r="O26" s="63" t="s">
        <v>192</v>
      </c>
      <c r="P26" s="5" t="s">
        <v>181</v>
      </c>
      <c r="Q26" s="62">
        <v>43801</v>
      </c>
      <c r="R26" s="5">
        <v>100</v>
      </c>
      <c r="S26" s="5">
        <v>0</v>
      </c>
      <c r="T26" s="5">
        <v>100</v>
      </c>
      <c r="U26" s="5" t="s">
        <v>182</v>
      </c>
      <c r="W26" s="5" t="s">
        <v>173</v>
      </c>
      <c r="X26" s="5" t="s">
        <v>173</v>
      </c>
    </row>
    <row r="27" spans="1:24" ht="13.5" customHeight="1">
      <c r="A27" s="112">
        <v>4448</v>
      </c>
      <c r="B27" s="96" t="s">
        <v>191</v>
      </c>
      <c r="C27" s="11" t="s">
        <v>180</v>
      </c>
      <c r="D27" s="4">
        <v>1187</v>
      </c>
      <c r="E27" s="11">
        <v>1156</v>
      </c>
      <c r="F27" s="12">
        <v>31</v>
      </c>
      <c r="G27" s="32">
        <v>2.6800000000000001E-2</v>
      </c>
      <c r="H27" s="4">
        <v>103</v>
      </c>
      <c r="I27" s="10" t="s">
        <v>178</v>
      </c>
      <c r="J27" s="100" t="s">
        <v>177</v>
      </c>
      <c r="K27" s="5" t="s">
        <v>193</v>
      </c>
      <c r="L27" s="5" t="s">
        <v>179</v>
      </c>
      <c r="M27" s="5">
        <v>1199</v>
      </c>
      <c r="N27" s="5" t="s">
        <v>183</v>
      </c>
      <c r="O27" s="63" t="s">
        <v>192</v>
      </c>
      <c r="P27" s="5" t="s">
        <v>181</v>
      </c>
      <c r="Q27" s="62">
        <v>43801</v>
      </c>
      <c r="R27" s="5">
        <v>100</v>
      </c>
      <c r="S27" s="5">
        <v>0</v>
      </c>
      <c r="T27" s="5">
        <v>100</v>
      </c>
      <c r="U27" s="5" t="s">
        <v>182</v>
      </c>
      <c r="W27" s="5" t="s">
        <v>173</v>
      </c>
      <c r="X27" s="5" t="s">
        <v>173</v>
      </c>
    </row>
    <row r="28" spans="1:24" ht="13.5" customHeight="1">
      <c r="A28" s="112">
        <v>4448</v>
      </c>
      <c r="B28" s="96" t="s">
        <v>191</v>
      </c>
      <c r="C28" s="11" t="s">
        <v>180</v>
      </c>
      <c r="D28" s="4">
        <v>1187</v>
      </c>
      <c r="E28" s="11">
        <v>1156</v>
      </c>
      <c r="F28" s="12">
        <v>31</v>
      </c>
      <c r="G28" s="32">
        <v>2.6800000000000001E-2</v>
      </c>
      <c r="H28" s="4">
        <v>102</v>
      </c>
      <c r="I28" s="10" t="s">
        <v>178</v>
      </c>
      <c r="J28" s="100" t="s">
        <v>177</v>
      </c>
      <c r="K28" s="5" t="s">
        <v>193</v>
      </c>
      <c r="L28" s="5" t="s">
        <v>179</v>
      </c>
      <c r="M28" s="5">
        <v>1199</v>
      </c>
      <c r="N28" s="5" t="s">
        <v>183</v>
      </c>
      <c r="O28" s="63" t="s">
        <v>192</v>
      </c>
      <c r="P28" s="5" t="s">
        <v>181</v>
      </c>
      <c r="Q28" s="62">
        <v>43801</v>
      </c>
      <c r="R28" s="5">
        <v>100</v>
      </c>
      <c r="S28" s="5">
        <v>0</v>
      </c>
      <c r="T28" s="5">
        <v>100</v>
      </c>
      <c r="U28" s="5" t="s">
        <v>182</v>
      </c>
      <c r="W28" s="5" t="s">
        <v>173</v>
      </c>
      <c r="X28" s="5" t="s">
        <v>173</v>
      </c>
    </row>
    <row r="29" spans="1:24" ht="13.5" customHeight="1">
      <c r="A29" s="112">
        <v>4448</v>
      </c>
      <c r="B29" s="96" t="s">
        <v>191</v>
      </c>
      <c r="C29" s="11" t="s">
        <v>180</v>
      </c>
      <c r="D29" s="4">
        <v>1187</v>
      </c>
      <c r="E29" s="11">
        <v>1156</v>
      </c>
      <c r="F29" s="12">
        <v>31</v>
      </c>
      <c r="G29" s="32">
        <v>2.6800000000000001E-2</v>
      </c>
      <c r="H29" s="4">
        <v>101</v>
      </c>
      <c r="I29" s="10" t="s">
        <v>178</v>
      </c>
      <c r="J29" s="100" t="s">
        <v>177</v>
      </c>
      <c r="K29" s="5" t="s">
        <v>193</v>
      </c>
      <c r="L29" s="5" t="s">
        <v>179</v>
      </c>
      <c r="M29" s="5">
        <v>1199</v>
      </c>
      <c r="N29" s="5" t="s">
        <v>183</v>
      </c>
      <c r="O29" s="5" t="s">
        <v>192</v>
      </c>
      <c r="P29" s="5" t="s">
        <v>181</v>
      </c>
      <c r="Q29" s="62">
        <v>43801</v>
      </c>
      <c r="R29" s="5">
        <v>100</v>
      </c>
      <c r="S29" s="5">
        <v>0</v>
      </c>
      <c r="T29" s="5">
        <v>100</v>
      </c>
      <c r="U29" s="5" t="s">
        <v>182</v>
      </c>
      <c r="W29" s="5" t="s">
        <v>173</v>
      </c>
      <c r="X29" s="5" t="s">
        <v>173</v>
      </c>
    </row>
    <row r="30" spans="1:24" ht="13.5" customHeight="1">
      <c r="A30" s="112">
        <v>4448</v>
      </c>
      <c r="B30" s="96" t="s">
        <v>191</v>
      </c>
      <c r="C30" s="11" t="s">
        <v>180</v>
      </c>
      <c r="D30" s="4">
        <v>1187</v>
      </c>
      <c r="E30" s="11">
        <v>1156</v>
      </c>
      <c r="F30" s="12">
        <v>31</v>
      </c>
      <c r="G30" s="32">
        <v>2.6800000000000001E-2</v>
      </c>
      <c r="H30" s="4">
        <v>100</v>
      </c>
      <c r="I30" s="10" t="s">
        <v>178</v>
      </c>
      <c r="J30" s="100" t="s">
        <v>177</v>
      </c>
      <c r="K30" s="5" t="s">
        <v>193</v>
      </c>
      <c r="L30" s="5" t="s">
        <v>179</v>
      </c>
      <c r="M30" s="5">
        <v>1198</v>
      </c>
      <c r="N30" s="5" t="s">
        <v>183</v>
      </c>
      <c r="O30" s="5" t="s">
        <v>192</v>
      </c>
      <c r="P30" s="5" t="s">
        <v>181</v>
      </c>
      <c r="Q30" s="62">
        <v>43801</v>
      </c>
      <c r="R30" s="5">
        <v>100</v>
      </c>
      <c r="S30" s="5">
        <v>0</v>
      </c>
      <c r="T30" s="5">
        <v>100</v>
      </c>
      <c r="U30" s="5" t="s">
        <v>182</v>
      </c>
      <c r="W30" s="5" t="s">
        <v>173</v>
      </c>
      <c r="X30" s="5" t="s">
        <v>173</v>
      </c>
    </row>
    <row r="31" spans="1:24" ht="13.5" customHeight="1">
      <c r="A31" s="112">
        <v>4448</v>
      </c>
      <c r="B31" s="96" t="s">
        <v>191</v>
      </c>
      <c r="C31" s="11" t="s">
        <v>180</v>
      </c>
      <c r="D31" s="4">
        <v>1187</v>
      </c>
      <c r="E31" s="11">
        <v>1156</v>
      </c>
      <c r="F31" s="12">
        <v>31</v>
      </c>
      <c r="G31" s="32">
        <v>2.6800000000000001E-2</v>
      </c>
      <c r="H31" s="4">
        <v>99</v>
      </c>
      <c r="I31" s="10" t="s">
        <v>178</v>
      </c>
      <c r="J31" s="100" t="s">
        <v>177</v>
      </c>
      <c r="K31" s="5" t="s">
        <v>193</v>
      </c>
      <c r="L31" s="5" t="s">
        <v>179</v>
      </c>
      <c r="M31" s="5">
        <v>1198</v>
      </c>
      <c r="N31" s="5" t="s">
        <v>183</v>
      </c>
      <c r="O31" s="5" t="s">
        <v>192</v>
      </c>
      <c r="P31" s="5" t="s">
        <v>181</v>
      </c>
      <c r="Q31" s="62">
        <v>43801</v>
      </c>
      <c r="R31" s="5">
        <v>100</v>
      </c>
      <c r="S31" s="5">
        <v>0</v>
      </c>
      <c r="T31" s="5">
        <v>100</v>
      </c>
      <c r="U31" s="5" t="s">
        <v>182</v>
      </c>
      <c r="W31" s="5" t="s">
        <v>173</v>
      </c>
      <c r="X31" s="5" t="s">
        <v>173</v>
      </c>
    </row>
    <row r="32" spans="1:24" ht="13.5" customHeight="1">
      <c r="A32" s="112">
        <v>4448</v>
      </c>
      <c r="B32" s="96" t="s">
        <v>191</v>
      </c>
      <c r="C32" s="11" t="s">
        <v>180</v>
      </c>
      <c r="D32" s="4">
        <v>1187</v>
      </c>
      <c r="E32" s="11">
        <v>1156</v>
      </c>
      <c r="F32" s="12">
        <v>31</v>
      </c>
      <c r="G32" s="32">
        <v>2.6800000000000001E-2</v>
      </c>
      <c r="H32" s="4">
        <v>98</v>
      </c>
      <c r="I32" s="10" t="s">
        <v>178</v>
      </c>
      <c r="J32" s="100" t="s">
        <v>177</v>
      </c>
      <c r="K32" s="5" t="s">
        <v>193</v>
      </c>
      <c r="L32" s="5" t="s">
        <v>179</v>
      </c>
      <c r="M32" s="5">
        <v>1198</v>
      </c>
      <c r="N32" s="5" t="s">
        <v>183</v>
      </c>
      <c r="O32" s="5" t="s">
        <v>192</v>
      </c>
      <c r="P32" s="5" t="s">
        <v>181</v>
      </c>
      <c r="Q32" s="62">
        <v>43801</v>
      </c>
      <c r="R32" s="5">
        <v>100</v>
      </c>
      <c r="S32" s="5">
        <v>0</v>
      </c>
      <c r="T32" s="5">
        <v>100</v>
      </c>
      <c r="U32" s="5" t="s">
        <v>182</v>
      </c>
      <c r="W32" s="5" t="s">
        <v>173</v>
      </c>
      <c r="X32" s="5" t="s">
        <v>173</v>
      </c>
    </row>
    <row r="33" spans="1:24" ht="13.5" customHeight="1">
      <c r="A33" s="112">
        <v>4448</v>
      </c>
      <c r="B33" s="96" t="s">
        <v>191</v>
      </c>
      <c r="C33" s="11" t="s">
        <v>180</v>
      </c>
      <c r="D33" s="4">
        <v>1187</v>
      </c>
      <c r="E33" s="11">
        <v>1156</v>
      </c>
      <c r="F33" s="12">
        <v>31</v>
      </c>
      <c r="G33" s="32">
        <v>2.6800000000000001E-2</v>
      </c>
      <c r="H33" s="4">
        <v>97</v>
      </c>
      <c r="I33" s="10" t="s">
        <v>178</v>
      </c>
      <c r="J33" s="100" t="s">
        <v>177</v>
      </c>
      <c r="K33" s="5" t="s">
        <v>193</v>
      </c>
      <c r="L33" s="5" t="s">
        <v>179</v>
      </c>
      <c r="M33" s="5">
        <v>1198</v>
      </c>
      <c r="N33" s="5" t="s">
        <v>183</v>
      </c>
      <c r="O33" s="5" t="s">
        <v>192</v>
      </c>
      <c r="P33" s="5" t="s">
        <v>181</v>
      </c>
      <c r="Q33" s="62">
        <v>43801</v>
      </c>
      <c r="R33" s="5">
        <v>100</v>
      </c>
      <c r="S33" s="5">
        <v>0</v>
      </c>
      <c r="T33" s="5">
        <v>100</v>
      </c>
      <c r="U33" s="5" t="s">
        <v>182</v>
      </c>
      <c r="W33" s="5" t="s">
        <v>173</v>
      </c>
      <c r="X33" s="5" t="s">
        <v>173</v>
      </c>
    </row>
    <row r="34" spans="1:24" ht="13.5" customHeight="1">
      <c r="A34" s="112">
        <v>4476</v>
      </c>
      <c r="B34" s="96" t="s">
        <v>171</v>
      </c>
      <c r="C34" s="11" t="s">
        <v>180</v>
      </c>
      <c r="D34" s="4">
        <v>2469</v>
      </c>
      <c r="E34" s="11">
        <v>2355</v>
      </c>
      <c r="F34" s="12">
        <v>114</v>
      </c>
      <c r="G34" s="32">
        <v>4.8399999999999999E-2</v>
      </c>
      <c r="H34" s="4">
        <v>96</v>
      </c>
      <c r="I34" s="10" t="s">
        <v>178</v>
      </c>
      <c r="J34" s="100" t="s">
        <v>177</v>
      </c>
      <c r="K34" s="5" t="s">
        <v>194</v>
      </c>
      <c r="M34" s="5">
        <v>2442.6</v>
      </c>
      <c r="N34" s="5" t="s">
        <v>183</v>
      </c>
      <c r="O34" s="5" t="s">
        <v>175</v>
      </c>
      <c r="P34" s="5" t="s">
        <v>181</v>
      </c>
      <c r="Q34" s="62">
        <v>43801</v>
      </c>
      <c r="R34" s="5">
        <v>500</v>
      </c>
      <c r="S34" s="5">
        <v>0</v>
      </c>
      <c r="T34" s="5">
        <v>500</v>
      </c>
      <c r="U34" s="5" t="s">
        <v>182</v>
      </c>
      <c r="W34" s="5" t="s">
        <v>173</v>
      </c>
      <c r="X34" s="5" t="s">
        <v>173</v>
      </c>
    </row>
    <row r="35" spans="1:24" ht="13.5" customHeight="1">
      <c r="A35" s="112">
        <v>4476</v>
      </c>
      <c r="B35" s="96" t="s">
        <v>171</v>
      </c>
      <c r="C35" s="11" t="s">
        <v>180</v>
      </c>
      <c r="D35" s="4">
        <v>2469</v>
      </c>
      <c r="E35" s="11">
        <v>2355</v>
      </c>
      <c r="F35" s="12">
        <v>114</v>
      </c>
      <c r="G35" s="32">
        <v>4.8399999999999999E-2</v>
      </c>
      <c r="H35" s="4">
        <v>95</v>
      </c>
      <c r="I35" s="10" t="s">
        <v>178</v>
      </c>
      <c r="J35" s="100" t="s">
        <v>177</v>
      </c>
      <c r="K35" s="5" t="s">
        <v>193</v>
      </c>
      <c r="L35" s="5" t="s">
        <v>179</v>
      </c>
      <c r="M35" s="5">
        <v>2426</v>
      </c>
      <c r="N35" s="5" t="s">
        <v>183</v>
      </c>
      <c r="O35" s="5" t="s">
        <v>176</v>
      </c>
      <c r="P35" s="5" t="s">
        <v>181</v>
      </c>
      <c r="Q35" s="62">
        <v>43801</v>
      </c>
      <c r="R35" s="5">
        <v>100</v>
      </c>
      <c r="S35" s="5">
        <v>0</v>
      </c>
      <c r="T35" s="5">
        <v>100</v>
      </c>
      <c r="U35" s="5" t="s">
        <v>182</v>
      </c>
      <c r="W35" s="5" t="s">
        <v>173</v>
      </c>
      <c r="X35" s="5" t="s">
        <v>173</v>
      </c>
    </row>
    <row r="36" spans="1:24" ht="13.5" customHeight="1">
      <c r="A36" s="112">
        <v>4476</v>
      </c>
      <c r="B36" s="96" t="s">
        <v>171</v>
      </c>
      <c r="C36" s="11" t="s">
        <v>180</v>
      </c>
      <c r="D36" s="4">
        <v>2469</v>
      </c>
      <c r="E36" s="11">
        <v>2355</v>
      </c>
      <c r="F36" s="12">
        <v>114</v>
      </c>
      <c r="G36" s="32">
        <v>4.8399999999999999E-2</v>
      </c>
      <c r="H36" s="4">
        <v>94</v>
      </c>
      <c r="I36" s="10" t="s">
        <v>178</v>
      </c>
      <c r="J36" s="100" t="s">
        <v>177</v>
      </c>
      <c r="K36" s="5" t="s">
        <v>193</v>
      </c>
      <c r="L36" s="5" t="s">
        <v>179</v>
      </c>
      <c r="M36" s="5">
        <v>2426</v>
      </c>
      <c r="N36" s="5" t="s">
        <v>183</v>
      </c>
      <c r="O36" s="5" t="s">
        <v>176</v>
      </c>
      <c r="P36" s="5" t="s">
        <v>181</v>
      </c>
      <c r="Q36" s="62">
        <v>43801</v>
      </c>
      <c r="R36" s="5">
        <v>100</v>
      </c>
      <c r="S36" s="5">
        <v>0</v>
      </c>
      <c r="T36" s="5">
        <v>100</v>
      </c>
      <c r="U36" s="5" t="s">
        <v>182</v>
      </c>
      <c r="W36" s="5" t="s">
        <v>173</v>
      </c>
      <c r="X36" s="5" t="s">
        <v>173</v>
      </c>
    </row>
    <row r="37" spans="1:24" ht="13.5" customHeight="1">
      <c r="A37" s="112">
        <v>4476</v>
      </c>
      <c r="B37" s="96" t="s">
        <v>171</v>
      </c>
      <c r="C37" s="11" t="s">
        <v>180</v>
      </c>
      <c r="D37" s="4">
        <v>2469</v>
      </c>
      <c r="E37" s="11">
        <v>2355</v>
      </c>
      <c r="F37" s="12">
        <v>114</v>
      </c>
      <c r="G37" s="32">
        <v>4.8399999999999999E-2</v>
      </c>
      <c r="H37" s="4">
        <v>93</v>
      </c>
      <c r="I37" s="10" t="s">
        <v>178</v>
      </c>
      <c r="J37" s="100" t="s">
        <v>177</v>
      </c>
      <c r="K37" s="5" t="s">
        <v>193</v>
      </c>
      <c r="L37" s="5" t="s">
        <v>179</v>
      </c>
      <c r="M37" s="5">
        <v>2426</v>
      </c>
      <c r="N37" s="5" t="s">
        <v>183</v>
      </c>
      <c r="O37" s="5" t="s">
        <v>176</v>
      </c>
      <c r="P37" s="5" t="s">
        <v>181</v>
      </c>
      <c r="Q37" s="62">
        <v>43801</v>
      </c>
      <c r="R37" s="5">
        <v>100</v>
      </c>
      <c r="S37" s="5">
        <v>0</v>
      </c>
      <c r="T37" s="5">
        <v>100</v>
      </c>
      <c r="U37" s="5" t="s">
        <v>182</v>
      </c>
      <c r="W37" s="5" t="s">
        <v>173</v>
      </c>
      <c r="X37" s="5" t="s">
        <v>173</v>
      </c>
    </row>
    <row r="38" spans="1:24" ht="13.5" customHeight="1">
      <c r="A38" s="112">
        <v>4476</v>
      </c>
      <c r="B38" s="96" t="s">
        <v>171</v>
      </c>
      <c r="C38" s="11" t="s">
        <v>180</v>
      </c>
      <c r="D38" s="4">
        <v>2469</v>
      </c>
      <c r="E38" s="11">
        <v>2355</v>
      </c>
      <c r="F38" s="12">
        <v>114</v>
      </c>
      <c r="G38" s="32">
        <v>4.8399999999999999E-2</v>
      </c>
      <c r="H38" s="4">
        <v>92</v>
      </c>
      <c r="I38" s="10" t="s">
        <v>178</v>
      </c>
      <c r="J38" s="100" t="s">
        <v>177</v>
      </c>
      <c r="K38" s="5" t="s">
        <v>193</v>
      </c>
      <c r="L38" s="5" t="s">
        <v>179</v>
      </c>
      <c r="M38" s="5">
        <v>2425</v>
      </c>
      <c r="N38" s="5" t="s">
        <v>183</v>
      </c>
      <c r="O38" s="5" t="s">
        <v>176</v>
      </c>
      <c r="P38" s="5" t="s">
        <v>181</v>
      </c>
      <c r="Q38" s="62">
        <v>43801</v>
      </c>
      <c r="R38" s="5">
        <v>100</v>
      </c>
      <c r="S38" s="5">
        <v>0</v>
      </c>
      <c r="T38" s="5">
        <v>100</v>
      </c>
      <c r="U38" s="5" t="s">
        <v>182</v>
      </c>
      <c r="W38" s="5" t="s">
        <v>173</v>
      </c>
      <c r="X38" s="5" t="s">
        <v>173</v>
      </c>
    </row>
    <row r="39" spans="1:24" ht="13.5" customHeight="1">
      <c r="A39" s="112">
        <v>4476</v>
      </c>
      <c r="B39" s="96" t="s">
        <v>171</v>
      </c>
      <c r="C39" s="11" t="s">
        <v>180</v>
      </c>
      <c r="D39" s="4">
        <v>2469</v>
      </c>
      <c r="E39" s="11">
        <v>2355</v>
      </c>
      <c r="F39" s="12">
        <v>114</v>
      </c>
      <c r="G39" s="32">
        <v>4.8399999999999999E-2</v>
      </c>
      <c r="H39" s="4">
        <v>91</v>
      </c>
      <c r="I39" s="10" t="s">
        <v>178</v>
      </c>
      <c r="J39" s="100" t="s">
        <v>177</v>
      </c>
      <c r="K39" s="5" t="s">
        <v>193</v>
      </c>
      <c r="L39" s="5" t="s">
        <v>179</v>
      </c>
      <c r="M39" s="5">
        <v>2427</v>
      </c>
      <c r="N39" s="5" t="s">
        <v>183</v>
      </c>
      <c r="O39" s="5" t="s">
        <v>176</v>
      </c>
      <c r="P39" s="5" t="s">
        <v>181</v>
      </c>
      <c r="Q39" s="62">
        <v>43801</v>
      </c>
      <c r="R39" s="5">
        <v>100</v>
      </c>
      <c r="S39" s="5">
        <v>0</v>
      </c>
      <c r="T39" s="5">
        <v>100</v>
      </c>
      <c r="U39" s="5" t="s">
        <v>182</v>
      </c>
      <c r="W39" s="5" t="s">
        <v>173</v>
      </c>
      <c r="X39" s="5" t="s">
        <v>173</v>
      </c>
    </row>
    <row r="40" spans="1:24" ht="13.5" customHeight="1">
      <c r="A40" s="112">
        <v>3672</v>
      </c>
      <c r="B40" s="96" t="s">
        <v>184</v>
      </c>
      <c r="C40" s="11" t="s">
        <v>180</v>
      </c>
      <c r="D40" s="4">
        <v>805</v>
      </c>
      <c r="E40" s="11">
        <v>796</v>
      </c>
      <c r="F40" s="12">
        <v>9</v>
      </c>
      <c r="G40" s="32">
        <v>1.1299999999999999E-2</v>
      </c>
      <c r="H40" s="4">
        <v>90</v>
      </c>
      <c r="I40" s="10" t="s">
        <v>188</v>
      </c>
      <c r="J40" s="100" t="s">
        <v>186</v>
      </c>
      <c r="K40" s="5" t="s">
        <v>193</v>
      </c>
      <c r="L40" s="5" t="s">
        <v>179</v>
      </c>
      <c r="N40" s="5" t="s">
        <v>183</v>
      </c>
      <c r="O40" s="5" t="s">
        <v>185</v>
      </c>
      <c r="P40" s="5" t="s">
        <v>181</v>
      </c>
      <c r="Q40" s="62">
        <v>43801</v>
      </c>
      <c r="R40" s="5">
        <v>100</v>
      </c>
      <c r="S40" s="5">
        <v>0</v>
      </c>
      <c r="T40" s="5">
        <v>0</v>
      </c>
      <c r="U40" s="5" t="s">
        <v>182</v>
      </c>
      <c r="W40" s="5" t="s">
        <v>173</v>
      </c>
      <c r="X40" s="5" t="s">
        <v>173</v>
      </c>
    </row>
    <row r="41" spans="1:24" ht="13.5" customHeight="1">
      <c r="A41" s="112" t="s">
        <v>124</v>
      </c>
      <c r="B41" s="96" t="s">
        <v>172</v>
      </c>
      <c r="C41" s="11" t="s">
        <v>172</v>
      </c>
      <c r="D41" s="4" t="s">
        <v>124</v>
      </c>
      <c r="E41" s="11" t="s">
        <v>124</v>
      </c>
      <c r="F41" s="12" t="s">
        <v>124</v>
      </c>
      <c r="G41" s="32" t="s">
        <v>124</v>
      </c>
      <c r="H41" s="4" t="s">
        <v>124</v>
      </c>
      <c r="I41" s="10" t="s">
        <v>172</v>
      </c>
      <c r="J41" s="100" t="s">
        <v>172</v>
      </c>
      <c r="K41" s="5" t="s">
        <v>195</v>
      </c>
      <c r="L41" s="5" t="s">
        <v>174</v>
      </c>
      <c r="M41" s="5" t="s">
        <v>124</v>
      </c>
      <c r="N41" s="5" t="s">
        <v>172</v>
      </c>
      <c r="O41" s="5" t="s">
        <v>172</v>
      </c>
      <c r="P41" s="5" t="s">
        <v>172</v>
      </c>
      <c r="Q41" s="62" t="s">
        <v>190</v>
      </c>
      <c r="R41" s="5" t="s">
        <v>124</v>
      </c>
      <c r="S41" s="5" t="s">
        <v>124</v>
      </c>
      <c r="T41" s="5" t="s">
        <v>124</v>
      </c>
      <c r="U41" s="5" t="s">
        <v>172</v>
      </c>
      <c r="V41" s="5" t="s">
        <v>124</v>
      </c>
      <c r="W41" s="5" t="s">
        <v>172</v>
      </c>
      <c r="X41" s="5" t="s">
        <v>172</v>
      </c>
    </row>
    <row r="42" spans="1:24" ht="13.5" customHeight="1">
      <c r="A42" s="112">
        <v>6838</v>
      </c>
      <c r="B42" s="96" t="s">
        <v>135</v>
      </c>
      <c r="C42" s="11" t="s">
        <v>150</v>
      </c>
      <c r="D42" s="4">
        <v>2101</v>
      </c>
      <c r="E42" s="11">
        <v>2093</v>
      </c>
      <c r="F42" s="12">
        <v>8</v>
      </c>
      <c r="G42" s="32">
        <v>3.8E-3</v>
      </c>
      <c r="H42" s="4">
        <v>49</v>
      </c>
      <c r="I42" s="10" t="s">
        <v>154</v>
      </c>
      <c r="J42" s="100" t="s">
        <v>152</v>
      </c>
      <c r="K42" s="5" t="s">
        <v>156</v>
      </c>
      <c r="L42" s="5" t="s">
        <v>148</v>
      </c>
      <c r="M42" s="5">
        <v>2134</v>
      </c>
      <c r="N42" s="5" t="s">
        <v>146</v>
      </c>
      <c r="O42" s="5" t="s">
        <v>140</v>
      </c>
      <c r="P42" s="5" t="s">
        <v>143</v>
      </c>
      <c r="Q42" s="62">
        <v>43798</v>
      </c>
      <c r="R42" s="5">
        <v>100</v>
      </c>
      <c r="S42" s="5">
        <v>0</v>
      </c>
      <c r="T42" s="5">
        <v>100</v>
      </c>
      <c r="U42" s="5" t="s">
        <v>144</v>
      </c>
      <c r="W42" s="5" t="s">
        <v>139</v>
      </c>
      <c r="X42" s="5" t="s">
        <v>139</v>
      </c>
    </row>
    <row r="43" spans="1:24" ht="13.5" customHeight="1">
      <c r="A43" s="109">
        <v>7600</v>
      </c>
      <c r="B43" s="97" t="s">
        <v>136</v>
      </c>
      <c r="C43" s="14" t="s">
        <v>150</v>
      </c>
      <c r="D43" s="5">
        <v>2324</v>
      </c>
      <c r="E43" s="14">
        <v>2260</v>
      </c>
      <c r="F43" s="15">
        <v>64</v>
      </c>
      <c r="G43" s="116">
        <v>2.8299999999999999E-2</v>
      </c>
      <c r="H43" s="5">
        <v>48</v>
      </c>
      <c r="I43" s="13" t="s">
        <v>154</v>
      </c>
      <c r="J43" s="93" t="s">
        <v>152</v>
      </c>
      <c r="K43" s="5" t="s">
        <v>155</v>
      </c>
      <c r="M43" s="5">
        <v>2297</v>
      </c>
      <c r="N43" s="5" t="s">
        <v>146</v>
      </c>
      <c r="O43" s="5" t="s">
        <v>141</v>
      </c>
      <c r="P43" s="5" t="s">
        <v>143</v>
      </c>
      <c r="Q43" s="62">
        <v>43798</v>
      </c>
      <c r="R43" s="5">
        <v>100</v>
      </c>
      <c r="S43" s="5">
        <v>0</v>
      </c>
      <c r="T43" s="5">
        <v>100</v>
      </c>
      <c r="U43" s="5" t="s">
        <v>145</v>
      </c>
      <c r="W43" s="5" t="s">
        <v>139</v>
      </c>
      <c r="X43" s="5" t="s">
        <v>139</v>
      </c>
    </row>
    <row r="44" spans="1:24" ht="13.5" customHeight="1">
      <c r="A44" s="109">
        <v>6550</v>
      </c>
      <c r="B44" s="97" t="s">
        <v>137</v>
      </c>
      <c r="C44" s="14" t="s">
        <v>150</v>
      </c>
      <c r="D44" s="5">
        <v>978</v>
      </c>
      <c r="E44" s="14">
        <v>1020</v>
      </c>
      <c r="F44" s="15">
        <v>-42</v>
      </c>
      <c r="G44" s="116">
        <v>-4.1200000000000001E-2</v>
      </c>
      <c r="H44" s="5">
        <v>47</v>
      </c>
      <c r="I44" s="13" t="s">
        <v>154</v>
      </c>
      <c r="J44" s="93" t="s">
        <v>152</v>
      </c>
      <c r="K44" s="5" t="s">
        <v>155</v>
      </c>
      <c r="M44" s="5">
        <v>1010</v>
      </c>
      <c r="N44" s="5" t="s">
        <v>146</v>
      </c>
      <c r="O44" s="5" t="s">
        <v>142</v>
      </c>
      <c r="P44" s="5" t="s">
        <v>143</v>
      </c>
      <c r="Q44" s="62">
        <v>43798</v>
      </c>
      <c r="R44" s="5">
        <v>300</v>
      </c>
      <c r="S44" s="5">
        <v>0</v>
      </c>
      <c r="T44" s="5">
        <v>300</v>
      </c>
      <c r="U44" s="5" t="s">
        <v>145</v>
      </c>
      <c r="W44" s="5" t="s">
        <v>139</v>
      </c>
      <c r="X44" s="5" t="s">
        <v>139</v>
      </c>
    </row>
    <row r="45" spans="1:24" ht="13.5" customHeight="1">
      <c r="A45" s="109" t="s">
        <v>124</v>
      </c>
      <c r="B45" s="97" t="s">
        <v>138</v>
      </c>
      <c r="C45" s="14" t="s">
        <v>151</v>
      </c>
      <c r="D45" s="5" t="s">
        <v>124</v>
      </c>
      <c r="E45" s="14" t="s">
        <v>124</v>
      </c>
      <c r="F45" s="15" t="s">
        <v>124</v>
      </c>
      <c r="G45" s="5" t="s">
        <v>124</v>
      </c>
      <c r="H45" s="5" t="s">
        <v>124</v>
      </c>
      <c r="I45" s="13" t="s">
        <v>147</v>
      </c>
      <c r="J45" s="93" t="s">
        <v>153</v>
      </c>
      <c r="K45" s="5" t="s">
        <v>157</v>
      </c>
      <c r="L45" s="5" t="s">
        <v>149</v>
      </c>
      <c r="M45" s="5" t="s">
        <v>124</v>
      </c>
      <c r="N45" s="5" t="s">
        <v>138</v>
      </c>
      <c r="O45" s="5" t="s">
        <v>138</v>
      </c>
      <c r="P45" s="5" t="s">
        <v>138</v>
      </c>
      <c r="Q45" s="5" t="s">
        <v>134</v>
      </c>
      <c r="R45" s="5" t="s">
        <v>124</v>
      </c>
      <c r="S45" s="5" t="s">
        <v>124</v>
      </c>
      <c r="T45" s="5" t="s">
        <v>124</v>
      </c>
      <c r="U45" s="5" t="s">
        <v>138</v>
      </c>
      <c r="V45" s="5" t="s">
        <v>124</v>
      </c>
      <c r="W45" s="5" t="s">
        <v>138</v>
      </c>
      <c r="X45" s="5" t="s">
        <v>138</v>
      </c>
    </row>
    <row r="46" spans="1:24" ht="13.5" customHeight="1">
      <c r="B46" s="97"/>
      <c r="C46" s="14"/>
      <c r="E46" s="14"/>
      <c r="F46" s="15"/>
      <c r="I46" s="13"/>
    </row>
    <row r="47" spans="1:24" ht="13.5" customHeight="1">
      <c r="B47" s="97"/>
      <c r="C47" s="14"/>
      <c r="E47" s="14"/>
      <c r="F47" s="15"/>
      <c r="I47" s="13"/>
    </row>
    <row r="48" spans="1:24" ht="13.5" customHeight="1">
      <c r="B48" s="97"/>
      <c r="C48" s="14"/>
      <c r="E48" s="14"/>
      <c r="F48" s="15"/>
      <c r="I48" s="13"/>
    </row>
    <row r="49" spans="2:9" ht="13.5" customHeight="1">
      <c r="B49" s="97"/>
      <c r="C49" s="14"/>
      <c r="E49" s="14"/>
      <c r="F49" s="15"/>
      <c r="I49" s="13"/>
    </row>
    <row r="50" spans="2:9" ht="13.5" customHeight="1">
      <c r="B50" s="97"/>
      <c r="C50" s="14"/>
      <c r="E50" s="14"/>
      <c r="F50" s="15"/>
      <c r="I50" s="13"/>
    </row>
    <row r="51" spans="2:9" ht="13.5" customHeight="1">
      <c r="B51" s="97"/>
      <c r="C51" s="14"/>
      <c r="E51" s="14"/>
      <c r="F51" s="15"/>
      <c r="I51" s="13"/>
    </row>
    <row r="52" spans="2:9" ht="13.5" customHeight="1">
      <c r="C52" s="14"/>
      <c r="E52" s="14"/>
      <c r="F52" s="15"/>
      <c r="I52" s="13"/>
    </row>
    <row r="53" spans="2:9" ht="13.5" customHeight="1">
      <c r="C53" s="14"/>
      <c r="E53" s="14"/>
      <c r="F53" s="15"/>
      <c r="I53" s="13"/>
    </row>
    <row r="54" spans="2:9" ht="13.5" customHeight="1">
      <c r="C54" s="14"/>
      <c r="E54" s="14"/>
      <c r="F54" s="15"/>
      <c r="I54" s="13"/>
    </row>
    <row r="55" spans="2:9" ht="13.5" customHeight="1">
      <c r="C55" s="14"/>
      <c r="E55" s="14"/>
      <c r="F55" s="15"/>
      <c r="I55" s="13"/>
    </row>
    <row r="56" spans="2:9" ht="13.5" customHeight="1">
      <c r="C56" s="14"/>
      <c r="E56" s="14"/>
      <c r="F56" s="15"/>
      <c r="I56" s="13"/>
    </row>
    <row r="57" spans="2:9" ht="13.5" customHeight="1">
      <c r="C57" s="14"/>
      <c r="E57" s="14"/>
      <c r="F57" s="15"/>
      <c r="I57" s="13"/>
    </row>
    <row r="58" spans="2:9" ht="13.5" customHeight="1">
      <c r="C58" s="14"/>
      <c r="E58" s="14"/>
      <c r="F58" s="15"/>
      <c r="I58" s="13"/>
    </row>
    <row r="59" spans="2:9" ht="13.5" customHeight="1">
      <c r="C59" s="14"/>
      <c r="E59" s="14"/>
      <c r="F59" s="15"/>
      <c r="I59" s="13"/>
    </row>
    <row r="60" spans="2:9" ht="13.5" customHeight="1">
      <c r="C60" s="14"/>
      <c r="E60" s="14"/>
      <c r="F60" s="15"/>
      <c r="I60" s="13"/>
    </row>
    <row r="61" spans="2:9" ht="13.5" customHeight="1">
      <c r="C61" s="14"/>
      <c r="E61" s="14"/>
      <c r="F61" s="15"/>
      <c r="I61" s="13"/>
    </row>
    <row r="62" spans="2:9" ht="13.5" customHeight="1">
      <c r="C62" s="14"/>
      <c r="E62" s="14"/>
      <c r="F62" s="15"/>
      <c r="I62" s="13"/>
    </row>
    <row r="63" spans="2:9" ht="13.5" customHeight="1">
      <c r="C63" s="14"/>
      <c r="E63" s="14"/>
      <c r="F63" s="15"/>
      <c r="I63" s="13"/>
    </row>
    <row r="64" spans="2:9" ht="13.5" customHeight="1">
      <c r="C64" s="14"/>
      <c r="E64" s="14"/>
      <c r="F64" s="15"/>
      <c r="I64" s="13"/>
    </row>
    <row r="65" spans="3:9" ht="13.5" customHeight="1">
      <c r="C65" s="14"/>
      <c r="E65" s="14"/>
      <c r="F65" s="15"/>
      <c r="I65" s="13"/>
    </row>
    <row r="66" spans="3:9" ht="13.5" customHeight="1">
      <c r="C66" s="14"/>
      <c r="E66" s="14"/>
      <c r="F66" s="15"/>
      <c r="I66" s="13"/>
    </row>
    <row r="67" spans="3:9" ht="13.5" customHeight="1">
      <c r="C67" s="14"/>
      <c r="E67" s="14"/>
      <c r="F67" s="15"/>
      <c r="I67" s="13"/>
    </row>
    <row r="68" spans="3:9" ht="13.5" customHeight="1">
      <c r="C68" s="14"/>
      <c r="E68" s="14"/>
      <c r="F68" s="15"/>
      <c r="I68" s="13"/>
    </row>
    <row r="69" spans="3:9" ht="13.5" customHeight="1">
      <c r="C69" s="14"/>
      <c r="E69" s="14"/>
      <c r="F69" s="15"/>
      <c r="I69" s="13"/>
    </row>
    <row r="70" spans="3:9" ht="13.5" customHeight="1">
      <c r="C70" s="14"/>
      <c r="E70" s="14"/>
      <c r="F70" s="15"/>
      <c r="I70" s="13"/>
    </row>
    <row r="71" spans="3:9" ht="13.5" customHeight="1">
      <c r="C71" s="14"/>
      <c r="E71" s="14"/>
      <c r="F71" s="15"/>
      <c r="I71" s="13"/>
    </row>
    <row r="72" spans="3:9" ht="13.5" customHeight="1">
      <c r="C72" s="14"/>
      <c r="E72" s="14"/>
      <c r="F72" s="15"/>
      <c r="I72" s="13"/>
    </row>
    <row r="73" spans="3:9" ht="13.5" customHeight="1">
      <c r="C73" s="14"/>
      <c r="E73" s="14"/>
      <c r="F73" s="15"/>
      <c r="I73" s="13"/>
    </row>
    <row r="74" spans="3:9" ht="13.5" customHeight="1">
      <c r="C74" s="14"/>
      <c r="E74" s="14"/>
      <c r="F74" s="15"/>
      <c r="I74" s="13"/>
    </row>
    <row r="75" spans="3:9" ht="13.5" customHeight="1">
      <c r="C75" s="14"/>
      <c r="E75" s="14"/>
      <c r="F75" s="15"/>
      <c r="I75" s="13"/>
    </row>
    <row r="76" spans="3:9" ht="13.5" customHeight="1">
      <c r="C76" s="14"/>
      <c r="E76" s="14"/>
      <c r="F76" s="15"/>
      <c r="I76" s="13"/>
    </row>
    <row r="77" spans="3:9" ht="13.5" customHeight="1">
      <c r="C77" s="14"/>
      <c r="E77" s="14"/>
      <c r="F77" s="15"/>
      <c r="I77" s="13"/>
    </row>
    <row r="78" spans="3:9" ht="13.5" customHeight="1">
      <c r="C78" s="14"/>
      <c r="E78" s="14"/>
      <c r="F78" s="15"/>
      <c r="I78" s="13"/>
    </row>
    <row r="79" spans="3:9" ht="13.5" customHeight="1">
      <c r="C79" s="14"/>
      <c r="E79" s="14"/>
      <c r="F79" s="15"/>
      <c r="I79" s="13"/>
    </row>
    <row r="80" spans="3:9" ht="13.5" customHeight="1">
      <c r="C80" s="14"/>
      <c r="E80" s="14"/>
      <c r="F80" s="15"/>
      <c r="I80" s="13"/>
    </row>
    <row r="81" spans="3:9" ht="13.5" customHeight="1">
      <c r="C81" s="14"/>
      <c r="E81" s="14"/>
      <c r="F81" s="15"/>
      <c r="I81" s="13"/>
    </row>
    <row r="82" spans="3:9" ht="13.5" customHeight="1">
      <c r="C82" s="14"/>
      <c r="E82" s="14"/>
      <c r="F82" s="15"/>
      <c r="I82" s="13"/>
    </row>
    <row r="83" spans="3:9" ht="13.5" customHeight="1">
      <c r="C83" s="14"/>
      <c r="E83" s="14"/>
      <c r="F83" s="15"/>
      <c r="I83" s="13"/>
    </row>
    <row r="84" spans="3:9" ht="13.5" customHeight="1">
      <c r="C84" s="14"/>
      <c r="E84" s="14"/>
      <c r="F84" s="15"/>
      <c r="I84" s="13"/>
    </row>
    <row r="85" spans="3:9" ht="13.5" customHeight="1">
      <c r="I85" s="13"/>
    </row>
    <row r="86" spans="3:9" ht="13.5" customHeight="1">
      <c r="I86" s="13"/>
    </row>
    <row r="87" spans="3:9" ht="13.5" customHeight="1">
      <c r="I87" s="13"/>
    </row>
    <row r="88" spans="3:9" ht="13.5" customHeight="1">
      <c r="I88" s="13"/>
    </row>
    <row r="89" spans="3:9" ht="13.5" customHeight="1">
      <c r="I89" s="13"/>
    </row>
    <row r="90" spans="3:9" ht="13.5" customHeight="1">
      <c r="I90" s="13"/>
    </row>
    <row r="91" spans="3:9" ht="13.5" customHeight="1">
      <c r="I91" s="13"/>
    </row>
    <row r="92" spans="3:9" ht="13.5" customHeight="1">
      <c r="I92" s="13"/>
    </row>
    <row r="93" spans="3:9" ht="13.5" customHeight="1">
      <c r="I93" s="13"/>
    </row>
  </sheetData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Y92"/>
  <sheetViews>
    <sheetView workbookViewId="0">
      <selection activeCell="B1" sqref="B1"/>
    </sheetView>
  </sheetViews>
  <sheetFormatPr defaultRowHeight="13.5"/>
  <cols>
    <col min="1" max="1" width="7.5" style="109" customWidth="1"/>
    <col min="2" max="2" width="8" style="93" customWidth="1"/>
    <col min="3" max="3" width="5.875" style="5" customWidth="1"/>
    <col min="4" max="4" width="7.125" style="5" bestFit="1" customWidth="1"/>
    <col min="5" max="7" width="9" style="5" bestFit="1"/>
    <col min="8" max="8" width="8.5" style="5" bestFit="1" customWidth="1"/>
    <col min="9" max="9" width="8.5" style="5" customWidth="1"/>
    <col min="10" max="10" width="15.375" style="5" customWidth="1"/>
    <col min="11" max="11" width="9" style="5"/>
    <col min="12" max="12" width="8.375" style="5" customWidth="1"/>
    <col min="13" max="13" width="9" style="5"/>
    <col min="14" max="14" width="7.5" style="5" customWidth="1"/>
    <col min="15" max="15" width="9" style="109"/>
    <col min="16" max="17" width="9" style="5"/>
    <col min="18" max="18" width="8.625" style="5" customWidth="1"/>
    <col min="19" max="19" width="9.5" style="5" customWidth="1"/>
    <col min="20" max="20" width="11" style="5" bestFit="1" customWidth="1"/>
    <col min="21" max="21" width="8.375" style="5" customWidth="1"/>
    <col min="22" max="22" width="9.625" style="5" customWidth="1"/>
    <col min="23" max="23" width="6.75" style="5" customWidth="1"/>
    <col min="24" max="24" width="6.125" style="5" customWidth="1"/>
    <col min="25" max="25" width="11" style="5" bestFit="1" customWidth="1"/>
    <col min="26" max="26" width="9" style="5"/>
    <col min="27" max="27" width="11" style="5" bestFit="1" customWidth="1"/>
    <col min="28" max="16384" width="9" style="5"/>
  </cols>
  <sheetData>
    <row r="1" spans="1:25" ht="13.5" customHeight="1">
      <c r="A1" s="109" t="e">
        <f>[1]!ORDQUERY("2",A3,A4)</f>
        <v>#N/A</v>
      </c>
      <c r="B1" s="93" t="e">
        <f>[1]!ORDQUERY("2",B3,B4)</f>
        <v>#N/A</v>
      </c>
      <c r="C1" s="5" t="e">
        <f>[1]!ORDQUERY("2",C3,C4)</f>
        <v>#N/A</v>
      </c>
      <c r="D1" s="5" t="e">
        <f>[1]!ORDQUERY("2",D3,D4)</f>
        <v>#N/A</v>
      </c>
      <c r="E1" s="5" t="e">
        <f>[1]!ORDQUERY("2",E3,E4)</f>
        <v>#N/A</v>
      </c>
      <c r="F1" s="5" t="e">
        <f>[1]!ORDQUERY("2",F3,F4)</f>
        <v>#N/A</v>
      </c>
      <c r="G1" s="5" t="e">
        <f>[1]!ORDQUERY("2",G3,G4)</f>
        <v>#N/A</v>
      </c>
      <c r="H1" s="5" t="e">
        <f>[1]!ORDQUERY("2",H3,H4)</f>
        <v>#N/A</v>
      </c>
      <c r="I1" s="5" t="e">
        <f>[1]!ORDQUERY("2",I3,I4)</f>
        <v>#N/A</v>
      </c>
      <c r="J1" s="5" t="e">
        <f>[1]!ORDQUERY("2",J3,J4)</f>
        <v>#N/A</v>
      </c>
      <c r="K1" s="5" t="e">
        <f>[1]!ORDQUERY("2",K3,K4)</f>
        <v>#N/A</v>
      </c>
      <c r="L1" s="5" t="e">
        <f>[1]!ORDQUERY("2",L3,L4)</f>
        <v>#N/A</v>
      </c>
      <c r="M1" s="5" t="e">
        <f>[1]!ORDQUERY("2",M3,M4)</f>
        <v>#N/A</v>
      </c>
      <c r="N1" s="5" t="e">
        <f>[1]!ORDQUERY("2",N3,N4)</f>
        <v>#N/A</v>
      </c>
      <c r="O1" s="109" t="e">
        <f>[1]!ORDQUERY("2",O3,O4)</f>
        <v>#N/A</v>
      </c>
      <c r="P1" s="5" t="e">
        <f>[1]!ORDQUERY("2",P3,P4)</f>
        <v>#N/A</v>
      </c>
      <c r="Q1" s="5" t="e">
        <f>[1]!ORDQUERY("2",Q3,Q4)</f>
        <v>#N/A</v>
      </c>
      <c r="R1" s="5" t="e">
        <f>[1]!ORDQUERY("2",R3,R4)</f>
        <v>#N/A</v>
      </c>
      <c r="S1" s="5" t="e">
        <f>[1]!ORDQUERY("2",S3,S4)</f>
        <v>#N/A</v>
      </c>
      <c r="T1" s="5" t="e">
        <f>[1]!ORDQUERY("2",T3,T4)</f>
        <v>#N/A</v>
      </c>
    </row>
    <row r="2" spans="1:25" ht="13.5" customHeight="1">
      <c r="A2" s="105" t="s">
        <v>71</v>
      </c>
      <c r="B2" s="101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107"/>
      <c r="P2" s="89"/>
      <c r="Q2" s="89"/>
      <c r="R2" s="89"/>
      <c r="S2" s="89"/>
      <c r="T2" s="89"/>
      <c r="U2" s="89"/>
      <c r="V2" s="90"/>
      <c r="W2" s="45"/>
    </row>
    <row r="3" spans="1:25" ht="26.25" customHeight="1">
      <c r="A3" s="111" t="s">
        <v>4</v>
      </c>
      <c r="B3" s="102" t="s">
        <v>33</v>
      </c>
      <c r="C3" s="50" t="s">
        <v>34</v>
      </c>
      <c r="D3" s="50" t="s">
        <v>35</v>
      </c>
      <c r="E3" s="50" t="s">
        <v>0</v>
      </c>
      <c r="F3" s="50" t="s">
        <v>39</v>
      </c>
      <c r="G3" s="50" t="s">
        <v>40</v>
      </c>
      <c r="H3" s="50" t="s">
        <v>22</v>
      </c>
      <c r="I3" s="50" t="s">
        <v>88</v>
      </c>
      <c r="J3" s="50" t="s">
        <v>46</v>
      </c>
      <c r="K3" s="50" t="s">
        <v>47</v>
      </c>
      <c r="L3" s="50" t="s">
        <v>48</v>
      </c>
      <c r="M3" s="50" t="s">
        <v>49</v>
      </c>
      <c r="N3" s="50" t="s">
        <v>50</v>
      </c>
      <c r="O3" s="110" t="s">
        <v>51</v>
      </c>
      <c r="P3" s="50" t="s">
        <v>10</v>
      </c>
      <c r="Q3" s="50" t="s">
        <v>52</v>
      </c>
      <c r="R3" s="50" t="s">
        <v>53</v>
      </c>
      <c r="S3" s="50" t="s">
        <v>54</v>
      </c>
      <c r="T3" s="115" t="s">
        <v>41</v>
      </c>
      <c r="U3" s="50" t="s">
        <v>86</v>
      </c>
      <c r="V3" s="50" t="s">
        <v>87</v>
      </c>
      <c r="W3" s="51"/>
    </row>
    <row r="4" spans="1:25" ht="13.5" customHeight="1">
      <c r="A4" s="112">
        <v>2914</v>
      </c>
      <c r="B4" s="96" t="s">
        <v>206</v>
      </c>
      <c r="C4" s="11" t="s">
        <v>180</v>
      </c>
      <c r="D4" s="4">
        <v>2517.5</v>
      </c>
      <c r="E4" s="4">
        <v>126</v>
      </c>
      <c r="F4" s="10" t="s">
        <v>178</v>
      </c>
      <c r="G4" s="11" t="s">
        <v>177</v>
      </c>
      <c r="H4" s="5" t="s">
        <v>179</v>
      </c>
      <c r="I4" s="5">
        <v>2517.5</v>
      </c>
      <c r="J4" s="13" t="s">
        <v>207</v>
      </c>
      <c r="K4" s="5" t="s">
        <v>181</v>
      </c>
      <c r="L4" s="13" t="s">
        <v>189</v>
      </c>
      <c r="M4" s="5">
        <v>100</v>
      </c>
      <c r="N4" s="5">
        <v>0</v>
      </c>
      <c r="O4" s="109">
        <v>100</v>
      </c>
      <c r="P4" s="5" t="s">
        <v>182</v>
      </c>
      <c r="R4" s="5" t="s">
        <v>173</v>
      </c>
      <c r="S4" s="5" t="s">
        <v>169</v>
      </c>
      <c r="T4" s="5" t="s">
        <v>193</v>
      </c>
      <c r="U4" s="5">
        <f t="shared" ref="U4:U50" si="0">IF(T4="株式現物買",1,IF(T4="株式現物売",2,IF(T4="信用新規買",3,IF(T4="信用返済売",4,IF(T4="信用新規売",5,6)))))</f>
        <v>3</v>
      </c>
      <c r="V4" s="45">
        <f t="shared" ref="V4:V50" si="1">IF(RIGHT(TRIM(T4),1)="買",-I4,I4)*O4</f>
        <v>-251750</v>
      </c>
      <c r="W4" s="45"/>
      <c r="Y4" s="48"/>
    </row>
    <row r="5" spans="1:25" ht="13.5" customHeight="1">
      <c r="A5" s="112">
        <v>6619</v>
      </c>
      <c r="B5" s="96" t="s">
        <v>201</v>
      </c>
      <c r="C5" s="11" t="s">
        <v>180</v>
      </c>
      <c r="D5" s="4">
        <v>834</v>
      </c>
      <c r="E5" s="4">
        <v>125</v>
      </c>
      <c r="F5" s="10" t="s">
        <v>178</v>
      </c>
      <c r="G5" s="11" t="s">
        <v>177</v>
      </c>
      <c r="I5" s="5">
        <v>809.1</v>
      </c>
      <c r="J5" s="13" t="s">
        <v>208</v>
      </c>
      <c r="K5" s="5" t="s">
        <v>181</v>
      </c>
      <c r="L5" s="13" t="s">
        <v>189</v>
      </c>
      <c r="M5" s="5">
        <v>1600</v>
      </c>
      <c r="N5" s="5">
        <v>0</v>
      </c>
      <c r="O5" s="109">
        <v>1600</v>
      </c>
      <c r="P5" s="5" t="s">
        <v>182</v>
      </c>
      <c r="R5" s="5" t="s">
        <v>173</v>
      </c>
      <c r="S5" s="5" t="s">
        <v>169</v>
      </c>
      <c r="T5" s="5" t="s">
        <v>194</v>
      </c>
      <c r="U5" s="5">
        <f t="shared" si="0"/>
        <v>4</v>
      </c>
      <c r="V5" s="45">
        <f t="shared" si="1"/>
        <v>1294560</v>
      </c>
      <c r="W5" s="45"/>
    </row>
    <row r="6" spans="1:25" ht="13.5" customHeight="1">
      <c r="A6" s="112">
        <v>6619</v>
      </c>
      <c r="B6" s="96" t="s">
        <v>201</v>
      </c>
      <c r="C6" s="11" t="s">
        <v>180</v>
      </c>
      <c r="D6" s="4">
        <v>834</v>
      </c>
      <c r="E6" s="4">
        <v>124</v>
      </c>
      <c r="F6" s="10" t="s">
        <v>178</v>
      </c>
      <c r="G6" s="11" t="s">
        <v>177</v>
      </c>
      <c r="H6" s="5" t="s">
        <v>179</v>
      </c>
      <c r="I6" s="5">
        <v>809</v>
      </c>
      <c r="J6" s="13" t="s">
        <v>200</v>
      </c>
      <c r="K6" s="5" t="s">
        <v>181</v>
      </c>
      <c r="L6" s="13" t="s">
        <v>189</v>
      </c>
      <c r="M6" s="5">
        <v>100</v>
      </c>
      <c r="N6" s="5">
        <v>0</v>
      </c>
      <c r="O6" s="109">
        <v>100</v>
      </c>
      <c r="P6" s="5" t="s">
        <v>182</v>
      </c>
      <c r="R6" s="5" t="s">
        <v>173</v>
      </c>
      <c r="S6" s="5" t="s">
        <v>169</v>
      </c>
      <c r="T6" s="5" t="s">
        <v>193</v>
      </c>
      <c r="U6" s="5">
        <f t="shared" si="0"/>
        <v>3</v>
      </c>
      <c r="V6" s="45">
        <f t="shared" si="1"/>
        <v>-80900</v>
      </c>
      <c r="W6" s="45"/>
      <c r="Y6" s="47"/>
    </row>
    <row r="7" spans="1:25" ht="13.5" customHeight="1">
      <c r="A7" s="112">
        <v>6619</v>
      </c>
      <c r="B7" s="96" t="s">
        <v>201</v>
      </c>
      <c r="C7" s="11" t="s">
        <v>180</v>
      </c>
      <c r="D7" s="4">
        <v>834</v>
      </c>
      <c r="E7" s="4">
        <v>123</v>
      </c>
      <c r="F7" s="10" t="s">
        <v>178</v>
      </c>
      <c r="G7" s="11" t="s">
        <v>177</v>
      </c>
      <c r="H7" s="5" t="s">
        <v>179</v>
      </c>
      <c r="I7" s="5">
        <v>809</v>
      </c>
      <c r="J7" s="13" t="s">
        <v>200</v>
      </c>
      <c r="K7" s="5" t="s">
        <v>181</v>
      </c>
      <c r="L7" s="13" t="s">
        <v>189</v>
      </c>
      <c r="M7" s="5">
        <v>100</v>
      </c>
      <c r="N7" s="5">
        <v>0</v>
      </c>
      <c r="O7" s="109">
        <v>100</v>
      </c>
      <c r="P7" s="5" t="s">
        <v>182</v>
      </c>
      <c r="R7" s="5" t="s">
        <v>173</v>
      </c>
      <c r="S7" s="5" t="s">
        <v>169</v>
      </c>
      <c r="T7" s="5" t="s">
        <v>193</v>
      </c>
      <c r="U7" s="5">
        <f t="shared" si="0"/>
        <v>3</v>
      </c>
      <c r="V7" s="45">
        <f t="shared" si="1"/>
        <v>-80900</v>
      </c>
      <c r="W7" s="45"/>
      <c r="Y7" s="48"/>
    </row>
    <row r="8" spans="1:25" ht="13.5" customHeight="1">
      <c r="A8" s="112">
        <v>6619</v>
      </c>
      <c r="B8" s="96" t="s">
        <v>201</v>
      </c>
      <c r="C8" s="11" t="s">
        <v>180</v>
      </c>
      <c r="D8" s="4">
        <v>834</v>
      </c>
      <c r="E8" s="4">
        <v>122</v>
      </c>
      <c r="F8" s="10" t="s">
        <v>178</v>
      </c>
      <c r="G8" s="11" t="s">
        <v>177</v>
      </c>
      <c r="H8" s="5" t="s">
        <v>179</v>
      </c>
      <c r="I8" s="5">
        <v>809</v>
      </c>
      <c r="J8" s="13" t="s">
        <v>200</v>
      </c>
      <c r="K8" s="5" t="s">
        <v>181</v>
      </c>
      <c r="L8" s="13" t="s">
        <v>189</v>
      </c>
      <c r="M8" s="5">
        <v>100</v>
      </c>
      <c r="N8" s="5">
        <v>0</v>
      </c>
      <c r="O8" s="109">
        <v>100</v>
      </c>
      <c r="P8" s="5" t="s">
        <v>182</v>
      </c>
      <c r="R8" s="5" t="s">
        <v>173</v>
      </c>
      <c r="S8" s="5" t="s">
        <v>169</v>
      </c>
      <c r="T8" s="5" t="s">
        <v>193</v>
      </c>
      <c r="U8" s="5">
        <f t="shared" si="0"/>
        <v>3</v>
      </c>
      <c r="V8" s="45">
        <f t="shared" si="1"/>
        <v>-80900</v>
      </c>
      <c r="W8" s="45"/>
    </row>
    <row r="9" spans="1:25" ht="13.5" customHeight="1">
      <c r="A9" s="112">
        <v>6619</v>
      </c>
      <c r="B9" s="96" t="s">
        <v>201</v>
      </c>
      <c r="C9" s="11" t="s">
        <v>180</v>
      </c>
      <c r="D9" s="4">
        <v>834</v>
      </c>
      <c r="E9" s="4">
        <v>121</v>
      </c>
      <c r="F9" s="10" t="s">
        <v>178</v>
      </c>
      <c r="G9" s="11" t="s">
        <v>177</v>
      </c>
      <c r="H9" s="5" t="s">
        <v>179</v>
      </c>
      <c r="I9" s="5">
        <v>809</v>
      </c>
      <c r="J9" s="13" t="s">
        <v>200</v>
      </c>
      <c r="K9" s="5" t="s">
        <v>181</v>
      </c>
      <c r="L9" s="13" t="s">
        <v>189</v>
      </c>
      <c r="M9" s="5">
        <v>100</v>
      </c>
      <c r="N9" s="5">
        <v>0</v>
      </c>
      <c r="O9" s="109">
        <v>100</v>
      </c>
      <c r="P9" s="5" t="s">
        <v>182</v>
      </c>
      <c r="R9" s="5" t="s">
        <v>173</v>
      </c>
      <c r="S9" s="5" t="s">
        <v>169</v>
      </c>
      <c r="T9" s="5" t="s">
        <v>193</v>
      </c>
      <c r="U9" s="5">
        <f t="shared" si="0"/>
        <v>3</v>
      </c>
      <c r="V9" s="45">
        <f t="shared" si="1"/>
        <v>-80900</v>
      </c>
      <c r="W9" s="45"/>
    </row>
    <row r="10" spans="1:25" ht="13.5" customHeight="1">
      <c r="A10" s="112">
        <v>6619</v>
      </c>
      <c r="B10" s="96" t="s">
        <v>201</v>
      </c>
      <c r="C10" s="11" t="s">
        <v>180</v>
      </c>
      <c r="D10" s="4">
        <v>834</v>
      </c>
      <c r="E10" s="4">
        <v>120</v>
      </c>
      <c r="F10" s="10" t="s">
        <v>178</v>
      </c>
      <c r="G10" s="11" t="s">
        <v>177</v>
      </c>
      <c r="H10" s="5" t="s">
        <v>179</v>
      </c>
      <c r="I10" s="5">
        <v>809</v>
      </c>
      <c r="J10" s="13" t="s">
        <v>200</v>
      </c>
      <c r="K10" s="5" t="s">
        <v>181</v>
      </c>
      <c r="L10" s="13" t="s">
        <v>189</v>
      </c>
      <c r="M10" s="5">
        <v>100</v>
      </c>
      <c r="N10" s="5">
        <v>0</v>
      </c>
      <c r="O10" s="109">
        <v>100</v>
      </c>
      <c r="P10" s="5" t="s">
        <v>182</v>
      </c>
      <c r="R10" s="5" t="s">
        <v>173</v>
      </c>
      <c r="S10" s="5" t="s">
        <v>169</v>
      </c>
      <c r="T10" s="5" t="s">
        <v>193</v>
      </c>
      <c r="U10" s="5">
        <f t="shared" si="0"/>
        <v>3</v>
      </c>
      <c r="V10" s="45">
        <f t="shared" si="1"/>
        <v>-80900</v>
      </c>
      <c r="W10" s="45"/>
    </row>
    <row r="11" spans="1:25" ht="13.5" customHeight="1">
      <c r="A11" s="112">
        <v>6619</v>
      </c>
      <c r="B11" s="96" t="s">
        <v>201</v>
      </c>
      <c r="C11" s="11" t="s">
        <v>180</v>
      </c>
      <c r="D11" s="4">
        <v>834</v>
      </c>
      <c r="E11" s="4">
        <v>119</v>
      </c>
      <c r="F11" s="10" t="s">
        <v>178</v>
      </c>
      <c r="G11" s="11" t="s">
        <v>177</v>
      </c>
      <c r="H11" s="5" t="s">
        <v>179</v>
      </c>
      <c r="I11" s="5">
        <v>809</v>
      </c>
      <c r="J11" s="13" t="s">
        <v>200</v>
      </c>
      <c r="K11" s="5" t="s">
        <v>181</v>
      </c>
      <c r="L11" s="13" t="s">
        <v>189</v>
      </c>
      <c r="M11" s="5">
        <v>100</v>
      </c>
      <c r="N11" s="5">
        <v>0</v>
      </c>
      <c r="O11" s="109">
        <v>100</v>
      </c>
      <c r="P11" s="5" t="s">
        <v>182</v>
      </c>
      <c r="R11" s="5" t="s">
        <v>173</v>
      </c>
      <c r="S11" s="5" t="s">
        <v>169</v>
      </c>
      <c r="T11" s="5" t="s">
        <v>193</v>
      </c>
      <c r="U11" s="5">
        <f t="shared" si="0"/>
        <v>3</v>
      </c>
      <c r="V11" s="45">
        <f t="shared" si="1"/>
        <v>-80900</v>
      </c>
      <c r="W11" s="45"/>
    </row>
    <row r="12" spans="1:25" ht="13.5" customHeight="1">
      <c r="A12" s="112">
        <v>6619</v>
      </c>
      <c r="B12" s="96" t="s">
        <v>201</v>
      </c>
      <c r="C12" s="11" t="s">
        <v>180</v>
      </c>
      <c r="D12" s="4">
        <v>834</v>
      </c>
      <c r="E12" s="4">
        <v>118</v>
      </c>
      <c r="F12" s="10" t="s">
        <v>178</v>
      </c>
      <c r="G12" s="11" t="s">
        <v>177</v>
      </c>
      <c r="H12" s="5" t="s">
        <v>179</v>
      </c>
      <c r="I12" s="5">
        <v>809</v>
      </c>
      <c r="J12" s="13" t="s">
        <v>200</v>
      </c>
      <c r="K12" s="5" t="s">
        <v>181</v>
      </c>
      <c r="L12" s="13" t="s">
        <v>189</v>
      </c>
      <c r="M12" s="5">
        <v>100</v>
      </c>
      <c r="N12" s="5">
        <v>0</v>
      </c>
      <c r="O12" s="109">
        <v>100</v>
      </c>
      <c r="P12" s="5" t="s">
        <v>182</v>
      </c>
      <c r="R12" s="5" t="s">
        <v>173</v>
      </c>
      <c r="S12" s="5" t="s">
        <v>169</v>
      </c>
      <c r="T12" s="5" t="s">
        <v>193</v>
      </c>
      <c r="U12" s="5">
        <f t="shared" si="0"/>
        <v>3</v>
      </c>
      <c r="V12" s="45">
        <f t="shared" si="1"/>
        <v>-80900</v>
      </c>
      <c r="W12" s="45"/>
    </row>
    <row r="13" spans="1:25" ht="13.5" customHeight="1">
      <c r="A13" s="112">
        <v>6619</v>
      </c>
      <c r="B13" s="96" t="s">
        <v>201</v>
      </c>
      <c r="C13" s="11" t="s">
        <v>180</v>
      </c>
      <c r="D13" s="4">
        <v>834</v>
      </c>
      <c r="E13" s="4">
        <v>117</v>
      </c>
      <c r="F13" s="10" t="s">
        <v>178</v>
      </c>
      <c r="G13" s="11" t="s">
        <v>177</v>
      </c>
      <c r="H13" s="5" t="s">
        <v>179</v>
      </c>
      <c r="I13" s="5">
        <v>809</v>
      </c>
      <c r="J13" s="13" t="s">
        <v>200</v>
      </c>
      <c r="K13" s="5" t="s">
        <v>181</v>
      </c>
      <c r="L13" s="13" t="s">
        <v>189</v>
      </c>
      <c r="M13" s="5">
        <v>100</v>
      </c>
      <c r="N13" s="5">
        <v>0</v>
      </c>
      <c r="O13" s="109">
        <v>100</v>
      </c>
      <c r="P13" s="5" t="s">
        <v>182</v>
      </c>
      <c r="R13" s="5" t="s">
        <v>173</v>
      </c>
      <c r="S13" s="5" t="s">
        <v>169</v>
      </c>
      <c r="T13" s="5" t="s">
        <v>193</v>
      </c>
      <c r="U13" s="5">
        <f t="shared" si="0"/>
        <v>3</v>
      </c>
      <c r="V13" s="45">
        <f t="shared" si="1"/>
        <v>-80900</v>
      </c>
      <c r="W13" s="45"/>
    </row>
    <row r="14" spans="1:25" ht="13.5" customHeight="1">
      <c r="A14" s="112">
        <v>6619</v>
      </c>
      <c r="B14" s="96" t="s">
        <v>201</v>
      </c>
      <c r="C14" s="11" t="s">
        <v>180</v>
      </c>
      <c r="D14" s="4">
        <v>834</v>
      </c>
      <c r="E14" s="4">
        <v>116</v>
      </c>
      <c r="F14" s="10" t="s">
        <v>178</v>
      </c>
      <c r="G14" s="11" t="s">
        <v>177</v>
      </c>
      <c r="H14" s="5" t="s">
        <v>179</v>
      </c>
      <c r="I14" s="5">
        <v>809</v>
      </c>
      <c r="J14" s="13" t="s">
        <v>200</v>
      </c>
      <c r="K14" s="5" t="s">
        <v>181</v>
      </c>
      <c r="L14" s="13" t="s">
        <v>189</v>
      </c>
      <c r="M14" s="5">
        <v>100</v>
      </c>
      <c r="N14" s="5">
        <v>0</v>
      </c>
      <c r="O14" s="109">
        <v>100</v>
      </c>
      <c r="P14" s="5" t="s">
        <v>182</v>
      </c>
      <c r="R14" s="5" t="s">
        <v>173</v>
      </c>
      <c r="S14" s="5" t="s">
        <v>169</v>
      </c>
      <c r="T14" s="5" t="s">
        <v>193</v>
      </c>
      <c r="U14" s="5">
        <f t="shared" si="0"/>
        <v>3</v>
      </c>
      <c r="V14" s="45">
        <f t="shared" si="1"/>
        <v>-80900</v>
      </c>
      <c r="W14" s="45"/>
    </row>
    <row r="15" spans="1:25" ht="13.5" customHeight="1">
      <c r="A15" s="112">
        <v>6619</v>
      </c>
      <c r="B15" s="96" t="s">
        <v>201</v>
      </c>
      <c r="C15" s="11" t="s">
        <v>180</v>
      </c>
      <c r="D15" s="4">
        <v>834</v>
      </c>
      <c r="E15" s="4">
        <v>115</v>
      </c>
      <c r="F15" s="10" t="s">
        <v>178</v>
      </c>
      <c r="G15" s="11" t="s">
        <v>177</v>
      </c>
      <c r="H15" s="5" t="s">
        <v>179</v>
      </c>
      <c r="I15" s="5">
        <v>809</v>
      </c>
      <c r="J15" s="13" t="s">
        <v>200</v>
      </c>
      <c r="K15" s="5" t="s">
        <v>181</v>
      </c>
      <c r="L15" s="13" t="s">
        <v>189</v>
      </c>
      <c r="M15" s="5">
        <v>100</v>
      </c>
      <c r="N15" s="5">
        <v>0</v>
      </c>
      <c r="O15" s="109">
        <v>100</v>
      </c>
      <c r="P15" s="5" t="s">
        <v>182</v>
      </c>
      <c r="R15" s="5" t="s">
        <v>173</v>
      </c>
      <c r="S15" s="5" t="s">
        <v>169</v>
      </c>
      <c r="T15" s="5" t="s">
        <v>193</v>
      </c>
      <c r="U15" s="5">
        <f t="shared" si="0"/>
        <v>3</v>
      </c>
      <c r="V15" s="45">
        <f t="shared" si="1"/>
        <v>-80900</v>
      </c>
      <c r="W15" s="45"/>
    </row>
    <row r="16" spans="1:25" ht="13.5" customHeight="1">
      <c r="A16" s="112">
        <v>6619</v>
      </c>
      <c r="B16" s="96" t="s">
        <v>201</v>
      </c>
      <c r="C16" s="11" t="s">
        <v>180</v>
      </c>
      <c r="D16" s="4">
        <v>834</v>
      </c>
      <c r="E16" s="4">
        <v>114</v>
      </c>
      <c r="F16" s="10" t="s">
        <v>178</v>
      </c>
      <c r="G16" s="11" t="s">
        <v>177</v>
      </c>
      <c r="H16" s="5" t="s">
        <v>179</v>
      </c>
      <c r="I16" s="5">
        <v>809</v>
      </c>
      <c r="J16" s="13" t="s">
        <v>200</v>
      </c>
      <c r="K16" s="5" t="s">
        <v>181</v>
      </c>
      <c r="L16" s="13" t="s">
        <v>189</v>
      </c>
      <c r="M16" s="5">
        <v>100</v>
      </c>
      <c r="N16" s="5">
        <v>0</v>
      </c>
      <c r="O16" s="109">
        <v>100</v>
      </c>
      <c r="P16" s="5" t="s">
        <v>182</v>
      </c>
      <c r="R16" s="5" t="s">
        <v>173</v>
      </c>
      <c r="S16" s="5" t="s">
        <v>169</v>
      </c>
      <c r="T16" s="5" t="s">
        <v>193</v>
      </c>
      <c r="U16" s="5">
        <f t="shared" si="0"/>
        <v>3</v>
      </c>
      <c r="V16" s="45">
        <f t="shared" si="1"/>
        <v>-80900</v>
      </c>
      <c r="W16" s="45"/>
    </row>
    <row r="17" spans="1:23" ht="13.5" customHeight="1">
      <c r="A17" s="112">
        <v>6619</v>
      </c>
      <c r="B17" s="96" t="s">
        <v>201</v>
      </c>
      <c r="C17" s="11" t="s">
        <v>180</v>
      </c>
      <c r="D17" s="4">
        <v>834</v>
      </c>
      <c r="E17" s="4">
        <v>113</v>
      </c>
      <c r="F17" s="10" t="s">
        <v>178</v>
      </c>
      <c r="G17" s="11" t="s">
        <v>177</v>
      </c>
      <c r="H17" s="5" t="s">
        <v>179</v>
      </c>
      <c r="I17" s="5">
        <v>810</v>
      </c>
      <c r="J17" s="13" t="s">
        <v>200</v>
      </c>
      <c r="K17" s="5" t="s">
        <v>181</v>
      </c>
      <c r="L17" s="13" t="s">
        <v>189</v>
      </c>
      <c r="M17" s="5">
        <v>100</v>
      </c>
      <c r="N17" s="5">
        <v>0</v>
      </c>
      <c r="O17" s="109">
        <v>100</v>
      </c>
      <c r="P17" s="5" t="s">
        <v>182</v>
      </c>
      <c r="R17" s="5" t="s">
        <v>173</v>
      </c>
      <c r="S17" s="5" t="s">
        <v>169</v>
      </c>
      <c r="T17" s="5" t="s">
        <v>193</v>
      </c>
      <c r="U17" s="5">
        <f t="shared" si="0"/>
        <v>3</v>
      </c>
      <c r="V17" s="45">
        <f t="shared" si="1"/>
        <v>-81000</v>
      </c>
      <c r="W17" s="45"/>
    </row>
    <row r="18" spans="1:23" ht="13.5" customHeight="1">
      <c r="A18" s="112">
        <v>6619</v>
      </c>
      <c r="B18" s="96" t="s">
        <v>201</v>
      </c>
      <c r="C18" s="11" t="s">
        <v>180</v>
      </c>
      <c r="D18" s="4">
        <v>834</v>
      </c>
      <c r="E18" s="4">
        <v>112</v>
      </c>
      <c r="F18" s="10" t="s">
        <v>178</v>
      </c>
      <c r="G18" s="11" t="s">
        <v>177</v>
      </c>
      <c r="H18" s="5" t="s">
        <v>179</v>
      </c>
      <c r="I18" s="5">
        <v>810</v>
      </c>
      <c r="J18" s="13" t="s">
        <v>200</v>
      </c>
      <c r="K18" s="5" t="s">
        <v>181</v>
      </c>
      <c r="L18" s="13" t="s">
        <v>189</v>
      </c>
      <c r="M18" s="5">
        <v>100</v>
      </c>
      <c r="N18" s="5">
        <v>0</v>
      </c>
      <c r="O18" s="109">
        <v>100</v>
      </c>
      <c r="P18" s="5" t="s">
        <v>182</v>
      </c>
      <c r="R18" s="5" t="s">
        <v>173</v>
      </c>
      <c r="S18" s="5" t="s">
        <v>169</v>
      </c>
      <c r="T18" s="5" t="s">
        <v>193</v>
      </c>
      <c r="U18" s="5">
        <f t="shared" si="0"/>
        <v>3</v>
      </c>
      <c r="V18" s="45">
        <f t="shared" si="1"/>
        <v>-81000</v>
      </c>
      <c r="W18" s="45"/>
    </row>
    <row r="19" spans="1:23" ht="13.5" customHeight="1">
      <c r="A19" s="112">
        <v>6619</v>
      </c>
      <c r="B19" s="96" t="s">
        <v>201</v>
      </c>
      <c r="C19" s="11" t="s">
        <v>180</v>
      </c>
      <c r="D19" s="4">
        <v>834</v>
      </c>
      <c r="E19" s="4">
        <v>111</v>
      </c>
      <c r="F19" s="10" t="s">
        <v>178</v>
      </c>
      <c r="G19" s="11" t="s">
        <v>177</v>
      </c>
      <c r="H19" s="5" t="s">
        <v>179</v>
      </c>
      <c r="I19" s="5">
        <v>810</v>
      </c>
      <c r="J19" s="13" t="s">
        <v>200</v>
      </c>
      <c r="K19" s="5" t="s">
        <v>181</v>
      </c>
      <c r="L19" s="13" t="s">
        <v>189</v>
      </c>
      <c r="M19" s="5">
        <v>100</v>
      </c>
      <c r="N19" s="5">
        <v>0</v>
      </c>
      <c r="O19" s="109">
        <v>100</v>
      </c>
      <c r="P19" s="5" t="s">
        <v>182</v>
      </c>
      <c r="R19" s="5" t="s">
        <v>173</v>
      </c>
      <c r="S19" s="5" t="s">
        <v>169</v>
      </c>
      <c r="T19" s="5" t="s">
        <v>193</v>
      </c>
      <c r="U19" s="5">
        <f t="shared" si="0"/>
        <v>3</v>
      </c>
      <c r="V19" s="45">
        <f t="shared" si="1"/>
        <v>-81000</v>
      </c>
      <c r="W19" s="45"/>
    </row>
    <row r="20" spans="1:23" ht="13.5" customHeight="1">
      <c r="A20" s="112">
        <v>6619</v>
      </c>
      <c r="B20" s="96" t="s">
        <v>201</v>
      </c>
      <c r="C20" s="11" t="s">
        <v>180</v>
      </c>
      <c r="D20" s="4">
        <v>834</v>
      </c>
      <c r="E20" s="4">
        <v>110</v>
      </c>
      <c r="F20" s="10" t="s">
        <v>178</v>
      </c>
      <c r="G20" s="11" t="s">
        <v>177</v>
      </c>
      <c r="H20" s="5" t="s">
        <v>179</v>
      </c>
      <c r="I20" s="5">
        <v>809</v>
      </c>
      <c r="J20" s="13" t="s">
        <v>200</v>
      </c>
      <c r="K20" s="5" t="s">
        <v>181</v>
      </c>
      <c r="L20" s="13" t="s">
        <v>189</v>
      </c>
      <c r="M20" s="5">
        <v>100</v>
      </c>
      <c r="N20" s="5">
        <v>0</v>
      </c>
      <c r="O20" s="109">
        <v>100</v>
      </c>
      <c r="P20" s="5" t="s">
        <v>182</v>
      </c>
      <c r="R20" s="5" t="s">
        <v>173</v>
      </c>
      <c r="S20" s="5" t="s">
        <v>169</v>
      </c>
      <c r="T20" s="5" t="s">
        <v>193</v>
      </c>
      <c r="U20" s="5">
        <f t="shared" si="0"/>
        <v>3</v>
      </c>
      <c r="V20" s="45">
        <f t="shared" si="1"/>
        <v>-80900</v>
      </c>
      <c r="W20" s="45"/>
    </row>
    <row r="21" spans="1:23" ht="13.5" customHeight="1">
      <c r="A21" s="112">
        <v>6619</v>
      </c>
      <c r="B21" s="96" t="s">
        <v>201</v>
      </c>
      <c r="C21" s="11" t="s">
        <v>180</v>
      </c>
      <c r="D21" s="4">
        <v>834</v>
      </c>
      <c r="E21" s="4">
        <v>109</v>
      </c>
      <c r="F21" s="10" t="s">
        <v>178</v>
      </c>
      <c r="G21" s="11" t="s">
        <v>177</v>
      </c>
      <c r="H21" s="5" t="s">
        <v>179</v>
      </c>
      <c r="I21" s="5">
        <v>809</v>
      </c>
      <c r="J21" s="13" t="s">
        <v>200</v>
      </c>
      <c r="K21" s="5" t="s">
        <v>181</v>
      </c>
      <c r="L21" s="13" t="s">
        <v>189</v>
      </c>
      <c r="M21" s="5">
        <v>100</v>
      </c>
      <c r="N21" s="5">
        <v>0</v>
      </c>
      <c r="O21" s="109">
        <v>100</v>
      </c>
      <c r="P21" s="5" t="s">
        <v>182</v>
      </c>
      <c r="R21" s="5" t="s">
        <v>173</v>
      </c>
      <c r="S21" s="5" t="s">
        <v>169</v>
      </c>
      <c r="T21" s="5" t="s">
        <v>193</v>
      </c>
      <c r="U21" s="5">
        <f t="shared" si="0"/>
        <v>3</v>
      </c>
      <c r="V21" s="45">
        <f t="shared" si="1"/>
        <v>-80900</v>
      </c>
      <c r="W21" s="45"/>
    </row>
    <row r="22" spans="1:23" ht="13.5" customHeight="1">
      <c r="A22" s="112">
        <v>4448</v>
      </c>
      <c r="B22" s="96" t="s">
        <v>191</v>
      </c>
      <c r="C22" s="11" t="s">
        <v>180</v>
      </c>
      <c r="D22" s="4">
        <v>1187</v>
      </c>
      <c r="E22" s="4">
        <v>108</v>
      </c>
      <c r="F22" s="10" t="s">
        <v>178</v>
      </c>
      <c r="G22" s="11" t="s">
        <v>177</v>
      </c>
      <c r="I22" s="5">
        <v>1194</v>
      </c>
      <c r="J22" s="13" t="s">
        <v>199</v>
      </c>
      <c r="K22" s="5" t="s">
        <v>181</v>
      </c>
      <c r="L22" s="13" t="s">
        <v>189</v>
      </c>
      <c r="M22" s="5">
        <v>1100</v>
      </c>
      <c r="N22" s="5">
        <v>0</v>
      </c>
      <c r="O22" s="109">
        <v>1100</v>
      </c>
      <c r="P22" s="5" t="s">
        <v>182</v>
      </c>
      <c r="R22" s="5" t="s">
        <v>173</v>
      </c>
      <c r="S22" s="5" t="s">
        <v>169</v>
      </c>
      <c r="T22" s="5" t="s">
        <v>194</v>
      </c>
      <c r="U22" s="5">
        <f t="shared" si="0"/>
        <v>4</v>
      </c>
      <c r="V22" s="45">
        <f t="shared" si="1"/>
        <v>1313400</v>
      </c>
      <c r="W22" s="45"/>
    </row>
    <row r="23" spans="1:23" ht="13.5" customHeight="1">
      <c r="A23" s="112">
        <v>4448</v>
      </c>
      <c r="B23" s="96" t="s">
        <v>191</v>
      </c>
      <c r="C23" s="11" t="s">
        <v>180</v>
      </c>
      <c r="D23" s="4">
        <v>1187</v>
      </c>
      <c r="E23" s="4">
        <v>107</v>
      </c>
      <c r="F23" s="10" t="s">
        <v>178</v>
      </c>
      <c r="G23" s="11" t="s">
        <v>177</v>
      </c>
      <c r="H23" s="5" t="s">
        <v>179</v>
      </c>
      <c r="I23" s="5">
        <v>1199</v>
      </c>
      <c r="J23" s="13" t="s">
        <v>192</v>
      </c>
      <c r="K23" s="5" t="s">
        <v>181</v>
      </c>
      <c r="L23" s="13" t="s">
        <v>189</v>
      </c>
      <c r="M23" s="5">
        <v>100</v>
      </c>
      <c r="N23" s="5">
        <v>0</v>
      </c>
      <c r="O23" s="109">
        <v>100</v>
      </c>
      <c r="P23" s="5" t="s">
        <v>182</v>
      </c>
      <c r="R23" s="5" t="s">
        <v>173</v>
      </c>
      <c r="S23" s="5" t="s">
        <v>169</v>
      </c>
      <c r="T23" s="5" t="s">
        <v>193</v>
      </c>
      <c r="U23" s="5">
        <f t="shared" si="0"/>
        <v>3</v>
      </c>
      <c r="V23" s="45">
        <f t="shared" si="1"/>
        <v>-119900</v>
      </c>
      <c r="W23" s="45"/>
    </row>
    <row r="24" spans="1:23" ht="13.5" customHeight="1">
      <c r="A24" s="112">
        <v>4448</v>
      </c>
      <c r="B24" s="96" t="s">
        <v>191</v>
      </c>
      <c r="C24" s="11" t="s">
        <v>180</v>
      </c>
      <c r="D24" s="4">
        <v>1187</v>
      </c>
      <c r="E24" s="4">
        <v>106</v>
      </c>
      <c r="F24" s="10" t="s">
        <v>178</v>
      </c>
      <c r="G24" s="11" t="s">
        <v>177</v>
      </c>
      <c r="H24" s="5" t="s">
        <v>179</v>
      </c>
      <c r="I24" s="5">
        <v>1199</v>
      </c>
      <c r="J24" s="13" t="s">
        <v>192</v>
      </c>
      <c r="K24" s="5" t="s">
        <v>181</v>
      </c>
      <c r="L24" s="13" t="s">
        <v>189</v>
      </c>
      <c r="M24" s="5">
        <v>100</v>
      </c>
      <c r="N24" s="5">
        <v>0</v>
      </c>
      <c r="O24" s="109">
        <v>100</v>
      </c>
      <c r="P24" s="5" t="s">
        <v>182</v>
      </c>
      <c r="R24" s="5" t="s">
        <v>173</v>
      </c>
      <c r="S24" s="5" t="s">
        <v>169</v>
      </c>
      <c r="T24" s="5" t="s">
        <v>193</v>
      </c>
      <c r="U24" s="5">
        <f t="shared" si="0"/>
        <v>3</v>
      </c>
      <c r="V24" s="45">
        <f t="shared" si="1"/>
        <v>-119900</v>
      </c>
      <c r="W24" s="45"/>
    </row>
    <row r="25" spans="1:23" ht="13.5" customHeight="1">
      <c r="A25" s="112">
        <v>4448</v>
      </c>
      <c r="B25" s="96" t="s">
        <v>191</v>
      </c>
      <c r="C25" s="11" t="s">
        <v>180</v>
      </c>
      <c r="D25" s="4">
        <v>1187</v>
      </c>
      <c r="E25" s="4">
        <v>105</v>
      </c>
      <c r="F25" s="10" t="s">
        <v>178</v>
      </c>
      <c r="G25" s="11" t="s">
        <v>177</v>
      </c>
      <c r="H25" s="5" t="s">
        <v>179</v>
      </c>
      <c r="I25" s="5">
        <v>1199</v>
      </c>
      <c r="J25" s="13" t="s">
        <v>192</v>
      </c>
      <c r="K25" s="5" t="s">
        <v>181</v>
      </c>
      <c r="L25" s="13" t="s">
        <v>189</v>
      </c>
      <c r="M25" s="5">
        <v>100</v>
      </c>
      <c r="N25" s="5">
        <v>0</v>
      </c>
      <c r="O25" s="109">
        <v>100</v>
      </c>
      <c r="P25" s="5" t="s">
        <v>182</v>
      </c>
      <c r="R25" s="5" t="s">
        <v>173</v>
      </c>
      <c r="S25" s="5" t="s">
        <v>169</v>
      </c>
      <c r="T25" s="5" t="s">
        <v>193</v>
      </c>
      <c r="U25" s="5">
        <f t="shared" si="0"/>
        <v>3</v>
      </c>
      <c r="V25" s="45">
        <f t="shared" si="1"/>
        <v>-119900</v>
      </c>
      <c r="W25" s="45"/>
    </row>
    <row r="26" spans="1:23" ht="13.5" customHeight="1">
      <c r="A26" s="112">
        <v>4448</v>
      </c>
      <c r="B26" s="96" t="s">
        <v>191</v>
      </c>
      <c r="C26" s="11" t="s">
        <v>180</v>
      </c>
      <c r="D26" s="4">
        <v>1187</v>
      </c>
      <c r="E26" s="4">
        <v>104</v>
      </c>
      <c r="F26" s="10" t="s">
        <v>178</v>
      </c>
      <c r="G26" s="11" t="s">
        <v>177</v>
      </c>
      <c r="H26" s="5" t="s">
        <v>179</v>
      </c>
      <c r="I26" s="5">
        <v>1199</v>
      </c>
      <c r="J26" s="13" t="s">
        <v>192</v>
      </c>
      <c r="K26" s="5" t="s">
        <v>181</v>
      </c>
      <c r="L26" s="13" t="s">
        <v>189</v>
      </c>
      <c r="M26" s="5">
        <v>100</v>
      </c>
      <c r="N26" s="5">
        <v>0</v>
      </c>
      <c r="O26" s="109">
        <v>100</v>
      </c>
      <c r="P26" s="5" t="s">
        <v>182</v>
      </c>
      <c r="R26" s="5" t="s">
        <v>173</v>
      </c>
      <c r="S26" s="5" t="s">
        <v>169</v>
      </c>
      <c r="T26" s="5" t="s">
        <v>193</v>
      </c>
      <c r="U26" s="5">
        <f t="shared" si="0"/>
        <v>3</v>
      </c>
      <c r="V26" s="45">
        <f t="shared" si="1"/>
        <v>-119900</v>
      </c>
      <c r="W26" s="45"/>
    </row>
    <row r="27" spans="1:23" ht="13.5" customHeight="1">
      <c r="A27" s="112">
        <v>4448</v>
      </c>
      <c r="B27" s="96" t="s">
        <v>191</v>
      </c>
      <c r="C27" s="11" t="s">
        <v>180</v>
      </c>
      <c r="D27" s="4">
        <v>1187</v>
      </c>
      <c r="E27" s="4">
        <v>103</v>
      </c>
      <c r="F27" s="10" t="s">
        <v>178</v>
      </c>
      <c r="G27" s="11" t="s">
        <v>177</v>
      </c>
      <c r="H27" s="5" t="s">
        <v>179</v>
      </c>
      <c r="I27" s="5">
        <v>1199</v>
      </c>
      <c r="J27" s="13" t="s">
        <v>192</v>
      </c>
      <c r="K27" s="5" t="s">
        <v>181</v>
      </c>
      <c r="L27" s="13" t="s">
        <v>189</v>
      </c>
      <c r="M27" s="5">
        <v>100</v>
      </c>
      <c r="N27" s="5">
        <v>0</v>
      </c>
      <c r="O27" s="109">
        <v>100</v>
      </c>
      <c r="P27" s="5" t="s">
        <v>182</v>
      </c>
      <c r="R27" s="5" t="s">
        <v>173</v>
      </c>
      <c r="S27" s="5" t="s">
        <v>169</v>
      </c>
      <c r="T27" s="5" t="s">
        <v>193</v>
      </c>
      <c r="U27" s="5">
        <f t="shared" si="0"/>
        <v>3</v>
      </c>
      <c r="V27" s="45">
        <f t="shared" si="1"/>
        <v>-119900</v>
      </c>
      <c r="W27" s="45"/>
    </row>
    <row r="28" spans="1:23" ht="13.5" customHeight="1">
      <c r="A28" s="112">
        <v>4448</v>
      </c>
      <c r="B28" s="96" t="s">
        <v>191</v>
      </c>
      <c r="C28" s="11" t="s">
        <v>180</v>
      </c>
      <c r="D28" s="4">
        <v>1187</v>
      </c>
      <c r="E28" s="4">
        <v>102</v>
      </c>
      <c r="F28" s="10" t="s">
        <v>178</v>
      </c>
      <c r="G28" s="11" t="s">
        <v>177</v>
      </c>
      <c r="H28" s="5" t="s">
        <v>179</v>
      </c>
      <c r="I28" s="5">
        <v>1199</v>
      </c>
      <c r="J28" s="13" t="s">
        <v>192</v>
      </c>
      <c r="K28" s="5" t="s">
        <v>181</v>
      </c>
      <c r="L28" s="13" t="s">
        <v>189</v>
      </c>
      <c r="M28" s="5">
        <v>100</v>
      </c>
      <c r="N28" s="5">
        <v>0</v>
      </c>
      <c r="O28" s="109">
        <v>100</v>
      </c>
      <c r="P28" s="5" t="s">
        <v>182</v>
      </c>
      <c r="R28" s="5" t="s">
        <v>173</v>
      </c>
      <c r="S28" s="5" t="s">
        <v>169</v>
      </c>
      <c r="T28" s="5" t="s">
        <v>193</v>
      </c>
      <c r="U28" s="5">
        <f t="shared" si="0"/>
        <v>3</v>
      </c>
      <c r="V28" s="45">
        <f t="shared" si="1"/>
        <v>-119900</v>
      </c>
      <c r="W28" s="45"/>
    </row>
    <row r="29" spans="1:23" ht="13.5" customHeight="1">
      <c r="A29" s="112">
        <v>4448</v>
      </c>
      <c r="B29" s="96" t="s">
        <v>191</v>
      </c>
      <c r="C29" s="11" t="s">
        <v>180</v>
      </c>
      <c r="D29" s="4">
        <v>1187</v>
      </c>
      <c r="E29" s="4">
        <v>101</v>
      </c>
      <c r="F29" s="10" t="s">
        <v>178</v>
      </c>
      <c r="G29" s="11" t="s">
        <v>177</v>
      </c>
      <c r="H29" s="5" t="s">
        <v>179</v>
      </c>
      <c r="I29" s="5">
        <v>1199</v>
      </c>
      <c r="J29" s="13" t="s">
        <v>192</v>
      </c>
      <c r="K29" s="5" t="s">
        <v>181</v>
      </c>
      <c r="L29" s="13" t="s">
        <v>189</v>
      </c>
      <c r="M29" s="5">
        <v>100</v>
      </c>
      <c r="N29" s="5">
        <v>0</v>
      </c>
      <c r="O29" s="109">
        <v>100</v>
      </c>
      <c r="P29" s="5" t="s">
        <v>182</v>
      </c>
      <c r="R29" s="5" t="s">
        <v>173</v>
      </c>
      <c r="S29" s="5" t="s">
        <v>169</v>
      </c>
      <c r="T29" s="5" t="s">
        <v>193</v>
      </c>
      <c r="U29" s="5">
        <f t="shared" si="0"/>
        <v>3</v>
      </c>
      <c r="V29" s="45">
        <f t="shared" si="1"/>
        <v>-119900</v>
      </c>
      <c r="W29" s="45"/>
    </row>
    <row r="30" spans="1:23" ht="13.5" customHeight="1">
      <c r="A30" s="112">
        <v>4448</v>
      </c>
      <c r="B30" s="96" t="s">
        <v>191</v>
      </c>
      <c r="C30" s="11" t="s">
        <v>180</v>
      </c>
      <c r="D30" s="4">
        <v>1187</v>
      </c>
      <c r="E30" s="4">
        <v>100</v>
      </c>
      <c r="F30" s="10" t="s">
        <v>178</v>
      </c>
      <c r="G30" s="11" t="s">
        <v>177</v>
      </c>
      <c r="H30" s="5" t="s">
        <v>179</v>
      </c>
      <c r="I30" s="5">
        <v>1198</v>
      </c>
      <c r="J30" s="13" t="s">
        <v>192</v>
      </c>
      <c r="K30" s="5" t="s">
        <v>181</v>
      </c>
      <c r="L30" s="13" t="s">
        <v>189</v>
      </c>
      <c r="M30" s="5">
        <v>100</v>
      </c>
      <c r="N30" s="5">
        <v>0</v>
      </c>
      <c r="O30" s="109">
        <v>100</v>
      </c>
      <c r="P30" s="5" t="s">
        <v>182</v>
      </c>
      <c r="R30" s="5" t="s">
        <v>173</v>
      </c>
      <c r="S30" s="5" t="s">
        <v>169</v>
      </c>
      <c r="T30" s="5" t="s">
        <v>193</v>
      </c>
      <c r="U30" s="5">
        <f t="shared" si="0"/>
        <v>3</v>
      </c>
      <c r="V30" s="45">
        <f t="shared" si="1"/>
        <v>-119800</v>
      </c>
      <c r="W30" s="45"/>
    </row>
    <row r="31" spans="1:23" ht="13.5" customHeight="1">
      <c r="A31" s="112">
        <v>4448</v>
      </c>
      <c r="B31" s="96" t="s">
        <v>191</v>
      </c>
      <c r="C31" s="11" t="s">
        <v>180</v>
      </c>
      <c r="D31" s="4">
        <v>1187</v>
      </c>
      <c r="E31" s="4">
        <v>99</v>
      </c>
      <c r="F31" s="10" t="s">
        <v>178</v>
      </c>
      <c r="G31" s="11" t="s">
        <v>177</v>
      </c>
      <c r="H31" s="5" t="s">
        <v>179</v>
      </c>
      <c r="I31" s="5">
        <v>1198</v>
      </c>
      <c r="J31" s="13" t="s">
        <v>192</v>
      </c>
      <c r="K31" s="5" t="s">
        <v>181</v>
      </c>
      <c r="L31" s="13" t="s">
        <v>189</v>
      </c>
      <c r="M31" s="5">
        <v>100</v>
      </c>
      <c r="N31" s="5">
        <v>0</v>
      </c>
      <c r="O31" s="109">
        <v>100</v>
      </c>
      <c r="P31" s="5" t="s">
        <v>182</v>
      </c>
      <c r="R31" s="5" t="s">
        <v>173</v>
      </c>
      <c r="S31" s="5" t="s">
        <v>169</v>
      </c>
      <c r="T31" s="5" t="s">
        <v>193</v>
      </c>
      <c r="U31" s="5">
        <f t="shared" si="0"/>
        <v>3</v>
      </c>
      <c r="V31" s="45">
        <f t="shared" si="1"/>
        <v>-119800</v>
      </c>
      <c r="W31" s="45"/>
    </row>
    <row r="32" spans="1:23" ht="13.5" customHeight="1">
      <c r="A32" s="112">
        <v>4448</v>
      </c>
      <c r="B32" s="96" t="s">
        <v>191</v>
      </c>
      <c r="C32" s="11" t="s">
        <v>180</v>
      </c>
      <c r="D32" s="4">
        <v>1187</v>
      </c>
      <c r="E32" s="4">
        <v>98</v>
      </c>
      <c r="F32" s="10" t="s">
        <v>178</v>
      </c>
      <c r="G32" s="11" t="s">
        <v>177</v>
      </c>
      <c r="H32" s="5" t="s">
        <v>179</v>
      </c>
      <c r="I32" s="5">
        <v>1198</v>
      </c>
      <c r="J32" s="13" t="s">
        <v>192</v>
      </c>
      <c r="K32" s="5" t="s">
        <v>181</v>
      </c>
      <c r="L32" s="13" t="s">
        <v>189</v>
      </c>
      <c r="M32" s="5">
        <v>100</v>
      </c>
      <c r="N32" s="5">
        <v>0</v>
      </c>
      <c r="O32" s="109">
        <v>100</v>
      </c>
      <c r="P32" s="5" t="s">
        <v>182</v>
      </c>
      <c r="R32" s="5" t="s">
        <v>173</v>
      </c>
      <c r="S32" s="5" t="s">
        <v>169</v>
      </c>
      <c r="T32" s="5" t="s">
        <v>193</v>
      </c>
      <c r="U32" s="5">
        <f t="shared" si="0"/>
        <v>3</v>
      </c>
      <c r="V32" s="45">
        <f t="shared" si="1"/>
        <v>-119800</v>
      </c>
      <c r="W32" s="45"/>
    </row>
    <row r="33" spans="1:23" ht="13.5" customHeight="1">
      <c r="A33" s="112">
        <v>4448</v>
      </c>
      <c r="B33" s="96" t="s">
        <v>191</v>
      </c>
      <c r="C33" s="11" t="s">
        <v>180</v>
      </c>
      <c r="D33" s="4">
        <v>1187</v>
      </c>
      <c r="E33" s="4">
        <v>97</v>
      </c>
      <c r="F33" s="10" t="s">
        <v>178</v>
      </c>
      <c r="G33" s="11" t="s">
        <v>177</v>
      </c>
      <c r="H33" s="5" t="s">
        <v>179</v>
      </c>
      <c r="I33" s="5">
        <v>1198</v>
      </c>
      <c r="J33" s="13" t="s">
        <v>192</v>
      </c>
      <c r="K33" s="5" t="s">
        <v>181</v>
      </c>
      <c r="L33" s="13" t="s">
        <v>189</v>
      </c>
      <c r="M33" s="5">
        <v>100</v>
      </c>
      <c r="N33" s="5">
        <v>0</v>
      </c>
      <c r="O33" s="109">
        <v>100</v>
      </c>
      <c r="P33" s="5" t="s">
        <v>182</v>
      </c>
      <c r="R33" s="5" t="s">
        <v>173</v>
      </c>
      <c r="S33" s="5" t="s">
        <v>169</v>
      </c>
      <c r="T33" s="5" t="s">
        <v>193</v>
      </c>
      <c r="U33" s="5">
        <f t="shared" si="0"/>
        <v>3</v>
      </c>
      <c r="V33" s="45">
        <f t="shared" si="1"/>
        <v>-119800</v>
      </c>
      <c r="W33" s="45"/>
    </row>
    <row r="34" spans="1:23" ht="13.5" customHeight="1">
      <c r="A34" s="112">
        <v>4476</v>
      </c>
      <c r="B34" s="96" t="s">
        <v>171</v>
      </c>
      <c r="C34" s="11" t="s">
        <v>180</v>
      </c>
      <c r="D34" s="4">
        <v>2469</v>
      </c>
      <c r="E34" s="4">
        <v>96</v>
      </c>
      <c r="F34" s="10" t="s">
        <v>178</v>
      </c>
      <c r="G34" s="11" t="s">
        <v>177</v>
      </c>
      <c r="I34" s="5">
        <v>2442.6</v>
      </c>
      <c r="J34" s="13" t="s">
        <v>175</v>
      </c>
      <c r="K34" s="5" t="s">
        <v>181</v>
      </c>
      <c r="L34" s="13" t="s">
        <v>189</v>
      </c>
      <c r="M34" s="5">
        <v>500</v>
      </c>
      <c r="N34" s="5">
        <v>0</v>
      </c>
      <c r="O34" s="109">
        <v>500</v>
      </c>
      <c r="P34" s="5" t="s">
        <v>182</v>
      </c>
      <c r="R34" s="5" t="s">
        <v>173</v>
      </c>
      <c r="S34" s="5" t="s">
        <v>169</v>
      </c>
      <c r="T34" s="5" t="s">
        <v>194</v>
      </c>
      <c r="U34" s="5">
        <f t="shared" si="0"/>
        <v>4</v>
      </c>
      <c r="V34" s="45">
        <f t="shared" si="1"/>
        <v>1221300</v>
      </c>
      <c r="W34" s="45"/>
    </row>
    <row r="35" spans="1:23" ht="13.5" customHeight="1">
      <c r="A35" s="112">
        <v>4476</v>
      </c>
      <c r="B35" s="96" t="s">
        <v>171</v>
      </c>
      <c r="C35" s="11" t="s">
        <v>180</v>
      </c>
      <c r="D35" s="4">
        <v>2469</v>
      </c>
      <c r="E35" s="4">
        <v>95</v>
      </c>
      <c r="F35" s="10" t="s">
        <v>178</v>
      </c>
      <c r="G35" s="11" t="s">
        <v>177</v>
      </c>
      <c r="H35" s="5" t="s">
        <v>179</v>
      </c>
      <c r="I35" s="5">
        <v>2426</v>
      </c>
      <c r="J35" s="13" t="s">
        <v>176</v>
      </c>
      <c r="K35" s="5" t="s">
        <v>181</v>
      </c>
      <c r="L35" s="13" t="s">
        <v>189</v>
      </c>
      <c r="M35" s="5">
        <v>100</v>
      </c>
      <c r="N35" s="5">
        <v>0</v>
      </c>
      <c r="O35" s="109">
        <v>100</v>
      </c>
      <c r="P35" s="5" t="s">
        <v>182</v>
      </c>
      <c r="R35" s="5" t="s">
        <v>173</v>
      </c>
      <c r="S35" s="5" t="s">
        <v>169</v>
      </c>
      <c r="T35" s="5" t="s">
        <v>193</v>
      </c>
      <c r="U35" s="5">
        <f t="shared" si="0"/>
        <v>3</v>
      </c>
      <c r="V35" s="45">
        <f t="shared" si="1"/>
        <v>-242600</v>
      </c>
      <c r="W35" s="45"/>
    </row>
    <row r="36" spans="1:23" ht="13.5" customHeight="1">
      <c r="A36" s="112">
        <v>4476</v>
      </c>
      <c r="B36" s="96" t="s">
        <v>171</v>
      </c>
      <c r="C36" s="11" t="s">
        <v>180</v>
      </c>
      <c r="D36" s="4">
        <v>2469</v>
      </c>
      <c r="E36" s="4">
        <v>94</v>
      </c>
      <c r="F36" s="10" t="s">
        <v>178</v>
      </c>
      <c r="G36" s="11" t="s">
        <v>177</v>
      </c>
      <c r="H36" s="5" t="s">
        <v>179</v>
      </c>
      <c r="I36" s="5">
        <v>2426</v>
      </c>
      <c r="J36" s="13" t="s">
        <v>176</v>
      </c>
      <c r="K36" s="5" t="s">
        <v>181</v>
      </c>
      <c r="L36" s="13" t="s">
        <v>189</v>
      </c>
      <c r="M36" s="5">
        <v>100</v>
      </c>
      <c r="N36" s="5">
        <v>0</v>
      </c>
      <c r="O36" s="109">
        <v>100</v>
      </c>
      <c r="P36" s="5" t="s">
        <v>182</v>
      </c>
      <c r="R36" s="5" t="s">
        <v>173</v>
      </c>
      <c r="S36" s="5" t="s">
        <v>169</v>
      </c>
      <c r="T36" s="5" t="s">
        <v>193</v>
      </c>
      <c r="U36" s="5">
        <f t="shared" si="0"/>
        <v>3</v>
      </c>
      <c r="V36" s="45">
        <f t="shared" si="1"/>
        <v>-242600</v>
      </c>
      <c r="W36" s="45"/>
    </row>
    <row r="37" spans="1:23" ht="13.5" customHeight="1">
      <c r="A37" s="112">
        <v>4476</v>
      </c>
      <c r="B37" s="96" t="s">
        <v>171</v>
      </c>
      <c r="C37" s="11" t="s">
        <v>180</v>
      </c>
      <c r="D37" s="4">
        <v>2469</v>
      </c>
      <c r="E37" s="4">
        <v>93</v>
      </c>
      <c r="F37" s="10" t="s">
        <v>178</v>
      </c>
      <c r="G37" s="11" t="s">
        <v>177</v>
      </c>
      <c r="H37" s="5" t="s">
        <v>179</v>
      </c>
      <c r="I37" s="5">
        <v>2426</v>
      </c>
      <c r="J37" s="13" t="s">
        <v>176</v>
      </c>
      <c r="K37" s="5" t="s">
        <v>181</v>
      </c>
      <c r="L37" s="13" t="s">
        <v>189</v>
      </c>
      <c r="M37" s="5">
        <v>100</v>
      </c>
      <c r="N37" s="5">
        <v>0</v>
      </c>
      <c r="O37" s="109">
        <v>100</v>
      </c>
      <c r="P37" s="5" t="s">
        <v>182</v>
      </c>
      <c r="R37" s="5" t="s">
        <v>173</v>
      </c>
      <c r="S37" s="5" t="s">
        <v>169</v>
      </c>
      <c r="T37" s="5" t="s">
        <v>193</v>
      </c>
      <c r="U37" s="5">
        <f t="shared" si="0"/>
        <v>3</v>
      </c>
      <c r="V37" s="45">
        <f t="shared" si="1"/>
        <v>-242600</v>
      </c>
      <c r="W37" s="45"/>
    </row>
    <row r="38" spans="1:23" ht="13.5" customHeight="1">
      <c r="A38" s="112">
        <v>4476</v>
      </c>
      <c r="B38" s="96" t="s">
        <v>171</v>
      </c>
      <c r="C38" s="11" t="s">
        <v>180</v>
      </c>
      <c r="D38" s="4">
        <v>2469</v>
      </c>
      <c r="E38" s="4">
        <v>92</v>
      </c>
      <c r="F38" s="10" t="s">
        <v>178</v>
      </c>
      <c r="G38" s="11" t="s">
        <v>177</v>
      </c>
      <c r="H38" s="5" t="s">
        <v>179</v>
      </c>
      <c r="I38" s="5">
        <v>2425</v>
      </c>
      <c r="J38" s="13" t="s">
        <v>176</v>
      </c>
      <c r="K38" s="5" t="s">
        <v>181</v>
      </c>
      <c r="L38" s="13" t="s">
        <v>189</v>
      </c>
      <c r="M38" s="5">
        <v>100</v>
      </c>
      <c r="N38" s="5">
        <v>0</v>
      </c>
      <c r="O38" s="109">
        <v>100</v>
      </c>
      <c r="P38" s="5" t="s">
        <v>182</v>
      </c>
      <c r="R38" s="5" t="s">
        <v>173</v>
      </c>
      <c r="S38" s="5" t="s">
        <v>169</v>
      </c>
      <c r="T38" s="5" t="s">
        <v>193</v>
      </c>
      <c r="U38" s="5">
        <f t="shared" si="0"/>
        <v>3</v>
      </c>
      <c r="V38" s="45">
        <f t="shared" si="1"/>
        <v>-242500</v>
      </c>
      <c r="W38" s="45"/>
    </row>
    <row r="39" spans="1:23" ht="13.5" customHeight="1">
      <c r="A39" s="112">
        <v>4476</v>
      </c>
      <c r="B39" s="96" t="s">
        <v>171</v>
      </c>
      <c r="C39" s="11" t="s">
        <v>180</v>
      </c>
      <c r="D39" s="4">
        <v>2469</v>
      </c>
      <c r="E39" s="4">
        <v>91</v>
      </c>
      <c r="F39" s="10" t="s">
        <v>178</v>
      </c>
      <c r="G39" s="11" t="s">
        <v>177</v>
      </c>
      <c r="H39" s="5" t="s">
        <v>179</v>
      </c>
      <c r="I39" s="5">
        <v>2427</v>
      </c>
      <c r="J39" s="13" t="s">
        <v>176</v>
      </c>
      <c r="K39" s="5" t="s">
        <v>181</v>
      </c>
      <c r="L39" s="13" t="s">
        <v>189</v>
      </c>
      <c r="M39" s="5">
        <v>100</v>
      </c>
      <c r="N39" s="5">
        <v>0</v>
      </c>
      <c r="O39" s="109">
        <v>100</v>
      </c>
      <c r="P39" s="5" t="s">
        <v>182</v>
      </c>
      <c r="R39" s="5" t="s">
        <v>173</v>
      </c>
      <c r="S39" s="5" t="s">
        <v>169</v>
      </c>
      <c r="T39" s="5" t="s">
        <v>193</v>
      </c>
      <c r="U39" s="5">
        <f t="shared" si="0"/>
        <v>3</v>
      </c>
      <c r="V39" s="45">
        <f t="shared" si="1"/>
        <v>-242700</v>
      </c>
      <c r="W39" s="45"/>
    </row>
    <row r="40" spans="1:23" ht="13.5" customHeight="1">
      <c r="A40" s="112" t="s">
        <v>124</v>
      </c>
      <c r="B40" s="96" t="s">
        <v>172</v>
      </c>
      <c r="C40" s="11" t="s">
        <v>172</v>
      </c>
      <c r="D40" s="4" t="s">
        <v>124</v>
      </c>
      <c r="E40" s="4" t="s">
        <v>124</v>
      </c>
      <c r="F40" s="10" t="s">
        <v>172</v>
      </c>
      <c r="G40" s="11" t="s">
        <v>172</v>
      </c>
      <c r="H40" s="5" t="s">
        <v>174</v>
      </c>
      <c r="I40" s="5" t="s">
        <v>124</v>
      </c>
      <c r="J40" s="13" t="s">
        <v>172</v>
      </c>
      <c r="K40" s="5" t="s">
        <v>172</v>
      </c>
      <c r="L40" s="13" t="s">
        <v>197</v>
      </c>
      <c r="M40" s="5" t="s">
        <v>124</v>
      </c>
      <c r="N40" s="5" t="s">
        <v>124</v>
      </c>
      <c r="O40" s="109" t="s">
        <v>124</v>
      </c>
      <c r="P40" s="5" t="s">
        <v>172</v>
      </c>
      <c r="Q40" s="5" t="s">
        <v>124</v>
      </c>
      <c r="R40" s="5" t="s">
        <v>172</v>
      </c>
      <c r="S40" s="5" t="s">
        <v>134</v>
      </c>
      <c r="T40" s="5" t="s">
        <v>195</v>
      </c>
      <c r="U40" s="5">
        <f t="shared" si="0"/>
        <v>6</v>
      </c>
      <c r="V40" s="45" t="e">
        <f t="shared" si="1"/>
        <v>#VALUE!</v>
      </c>
      <c r="W40" s="45"/>
    </row>
    <row r="41" spans="1:23" ht="13.5" customHeight="1">
      <c r="B41" s="97"/>
      <c r="C41" s="14"/>
      <c r="F41" s="13"/>
      <c r="G41" s="14"/>
      <c r="J41" s="13"/>
      <c r="L41" s="13"/>
      <c r="U41" s="5">
        <f t="shared" si="0"/>
        <v>6</v>
      </c>
      <c r="V41" s="45">
        <f t="shared" si="1"/>
        <v>0</v>
      </c>
      <c r="W41" s="45"/>
    </row>
    <row r="42" spans="1:23" ht="13.5" customHeight="1">
      <c r="B42" s="97"/>
      <c r="C42" s="14"/>
      <c r="F42" s="13"/>
      <c r="G42" s="14"/>
      <c r="J42" s="13"/>
      <c r="L42" s="13"/>
      <c r="U42" s="5">
        <f t="shared" si="0"/>
        <v>6</v>
      </c>
      <c r="V42" s="45">
        <f t="shared" si="1"/>
        <v>0</v>
      </c>
      <c r="W42" s="45"/>
    </row>
    <row r="43" spans="1:23" ht="13.5" customHeight="1">
      <c r="B43" s="97"/>
      <c r="C43" s="14"/>
      <c r="F43" s="13"/>
      <c r="G43" s="14"/>
      <c r="J43" s="13"/>
      <c r="L43" s="13"/>
      <c r="U43" s="5">
        <f t="shared" si="0"/>
        <v>6</v>
      </c>
      <c r="V43" s="45">
        <f t="shared" si="1"/>
        <v>0</v>
      </c>
      <c r="W43" s="45"/>
    </row>
    <row r="44" spans="1:23" ht="13.5" customHeight="1">
      <c r="B44" s="97"/>
      <c r="C44" s="14"/>
      <c r="F44" s="13"/>
      <c r="G44" s="14"/>
      <c r="J44" s="13"/>
      <c r="L44" s="13"/>
      <c r="U44" s="5">
        <f t="shared" si="0"/>
        <v>6</v>
      </c>
      <c r="V44" s="45">
        <f t="shared" si="1"/>
        <v>0</v>
      </c>
      <c r="W44" s="45"/>
    </row>
    <row r="45" spans="1:23" ht="13.5" customHeight="1">
      <c r="B45" s="97"/>
      <c r="C45" s="14"/>
      <c r="F45" s="13"/>
      <c r="G45" s="14"/>
      <c r="J45" s="13"/>
      <c r="L45" s="13"/>
      <c r="U45" s="5">
        <f t="shared" si="0"/>
        <v>6</v>
      </c>
      <c r="V45" s="45">
        <f t="shared" si="1"/>
        <v>0</v>
      </c>
      <c r="W45" s="45"/>
    </row>
    <row r="46" spans="1:23" ht="13.5" customHeight="1">
      <c r="B46" s="97"/>
      <c r="C46" s="14"/>
      <c r="F46" s="13"/>
      <c r="G46" s="14"/>
      <c r="J46" s="13"/>
      <c r="L46" s="13"/>
      <c r="U46" s="5">
        <f t="shared" si="0"/>
        <v>6</v>
      </c>
      <c r="V46" s="45">
        <f t="shared" si="1"/>
        <v>0</v>
      </c>
      <c r="W46" s="45"/>
    </row>
    <row r="47" spans="1:23" ht="13.5" customHeight="1">
      <c r="B47" s="97"/>
      <c r="C47" s="14"/>
      <c r="F47" s="13"/>
      <c r="G47" s="14"/>
      <c r="J47" s="13"/>
      <c r="L47" s="13"/>
      <c r="U47" s="5">
        <f t="shared" si="0"/>
        <v>6</v>
      </c>
      <c r="V47" s="45">
        <f t="shared" si="1"/>
        <v>0</v>
      </c>
      <c r="W47" s="45"/>
    </row>
    <row r="48" spans="1:23" ht="13.5" customHeight="1">
      <c r="B48" s="97"/>
      <c r="C48" s="14"/>
      <c r="F48" s="13"/>
      <c r="G48" s="14"/>
      <c r="J48" s="13"/>
      <c r="L48" s="13"/>
      <c r="U48" s="5">
        <f t="shared" si="0"/>
        <v>6</v>
      </c>
      <c r="V48" s="45">
        <f t="shared" si="1"/>
        <v>0</v>
      </c>
      <c r="W48" s="45"/>
    </row>
    <row r="49" spans="2:23" ht="13.5" customHeight="1">
      <c r="B49" s="97"/>
      <c r="C49" s="14"/>
      <c r="F49" s="13"/>
      <c r="G49" s="14"/>
      <c r="J49" s="13"/>
      <c r="L49" s="13"/>
      <c r="U49" s="5">
        <f t="shared" si="0"/>
        <v>6</v>
      </c>
      <c r="V49" s="45">
        <f t="shared" si="1"/>
        <v>0</v>
      </c>
      <c r="W49" s="45"/>
    </row>
    <row r="50" spans="2:23" ht="13.5" customHeight="1">
      <c r="C50" s="14"/>
      <c r="F50" s="13"/>
      <c r="G50" s="14"/>
      <c r="J50" s="13"/>
      <c r="L50" s="13"/>
      <c r="U50" s="5">
        <f t="shared" si="0"/>
        <v>6</v>
      </c>
      <c r="V50" s="45">
        <f t="shared" si="1"/>
        <v>0</v>
      </c>
      <c r="W50" s="45"/>
    </row>
    <row r="51" spans="2:23" ht="13.5" customHeight="1">
      <c r="C51" s="14"/>
      <c r="F51" s="13"/>
      <c r="G51" s="14"/>
      <c r="J51" s="13"/>
      <c r="L51" s="13"/>
    </row>
    <row r="52" spans="2:23" ht="13.5" customHeight="1">
      <c r="C52" s="14"/>
      <c r="F52" s="13"/>
      <c r="G52" s="14"/>
      <c r="J52" s="13"/>
      <c r="L52" s="13"/>
    </row>
    <row r="53" spans="2:23" ht="13.5" customHeight="1">
      <c r="C53" s="14"/>
      <c r="F53" s="13"/>
      <c r="G53" s="14"/>
      <c r="J53" s="13"/>
      <c r="L53" s="13"/>
    </row>
    <row r="54" spans="2:23" ht="13.5" customHeight="1">
      <c r="C54" s="14"/>
      <c r="F54" s="13"/>
      <c r="G54" s="14"/>
      <c r="J54" s="13"/>
      <c r="L54" s="13"/>
    </row>
    <row r="55" spans="2:23" ht="13.5" customHeight="1">
      <c r="C55" s="14"/>
      <c r="F55" s="13"/>
      <c r="G55" s="14"/>
      <c r="J55" s="13"/>
      <c r="L55" s="13"/>
    </row>
    <row r="56" spans="2:23" ht="13.5" customHeight="1">
      <c r="C56" s="14"/>
      <c r="F56" s="13"/>
      <c r="G56" s="14"/>
      <c r="J56" s="13"/>
      <c r="L56" s="13"/>
    </row>
    <row r="57" spans="2:23" ht="13.5" customHeight="1">
      <c r="C57" s="14"/>
      <c r="F57" s="13"/>
      <c r="G57" s="14"/>
      <c r="J57" s="13"/>
      <c r="L57" s="13"/>
    </row>
    <row r="58" spans="2:23" ht="13.5" customHeight="1">
      <c r="C58" s="14"/>
      <c r="F58" s="13"/>
      <c r="G58" s="14"/>
      <c r="J58" s="13"/>
      <c r="L58" s="13"/>
    </row>
    <row r="59" spans="2:23" ht="13.5" customHeight="1">
      <c r="C59" s="14"/>
      <c r="F59" s="13"/>
      <c r="G59" s="14"/>
      <c r="J59" s="13"/>
      <c r="L59" s="13"/>
    </row>
    <row r="60" spans="2:23" ht="13.5" customHeight="1">
      <c r="C60" s="14"/>
      <c r="F60" s="13"/>
      <c r="G60" s="14"/>
      <c r="J60" s="13"/>
      <c r="L60" s="13"/>
    </row>
    <row r="61" spans="2:23" ht="13.5" customHeight="1">
      <c r="C61" s="14"/>
      <c r="F61" s="13"/>
      <c r="G61" s="14"/>
      <c r="J61" s="13"/>
      <c r="L61" s="13"/>
    </row>
    <row r="62" spans="2:23" ht="13.5" customHeight="1">
      <c r="C62" s="14"/>
      <c r="F62" s="13"/>
      <c r="G62" s="14"/>
      <c r="J62" s="13"/>
      <c r="L62" s="13"/>
    </row>
    <row r="63" spans="2:23" ht="13.5" customHeight="1">
      <c r="C63" s="14"/>
      <c r="F63" s="13"/>
      <c r="G63" s="14"/>
      <c r="J63" s="13"/>
      <c r="L63" s="13"/>
    </row>
    <row r="64" spans="2:23" ht="13.5" customHeight="1">
      <c r="C64" s="14"/>
      <c r="F64" s="13"/>
      <c r="G64" s="14"/>
      <c r="J64" s="13"/>
      <c r="L64" s="13"/>
    </row>
    <row r="65" spans="3:12" ht="13.5" customHeight="1">
      <c r="C65" s="14"/>
      <c r="F65" s="13"/>
      <c r="G65" s="14"/>
      <c r="J65" s="13"/>
      <c r="L65" s="13"/>
    </row>
    <row r="66" spans="3:12" ht="13.5" customHeight="1">
      <c r="C66" s="14"/>
      <c r="F66" s="13"/>
      <c r="G66" s="14"/>
      <c r="J66" s="13"/>
      <c r="L66" s="13"/>
    </row>
    <row r="67" spans="3:12" ht="13.5" customHeight="1">
      <c r="C67" s="14"/>
      <c r="F67" s="13"/>
      <c r="G67" s="14"/>
      <c r="J67" s="13"/>
      <c r="L67" s="13"/>
    </row>
    <row r="68" spans="3:12" ht="13.5" customHeight="1">
      <c r="C68" s="14"/>
      <c r="F68" s="13"/>
      <c r="G68" s="14"/>
      <c r="J68" s="13"/>
      <c r="L68" s="13"/>
    </row>
    <row r="69" spans="3:12" ht="13.5" customHeight="1">
      <c r="C69" s="14"/>
      <c r="F69" s="13"/>
      <c r="G69" s="14"/>
      <c r="J69" s="13"/>
      <c r="L69" s="13"/>
    </row>
    <row r="70" spans="3:12" ht="13.5" customHeight="1">
      <c r="C70" s="14"/>
      <c r="F70" s="13"/>
      <c r="G70" s="14"/>
      <c r="J70" s="13"/>
      <c r="L70" s="13"/>
    </row>
    <row r="71" spans="3:12" ht="13.5" customHeight="1">
      <c r="C71" s="14"/>
      <c r="F71" s="13"/>
      <c r="G71" s="14"/>
      <c r="J71" s="13"/>
      <c r="L71" s="13"/>
    </row>
    <row r="72" spans="3:12" ht="13.5" customHeight="1">
      <c r="C72" s="14"/>
      <c r="F72" s="13"/>
      <c r="G72" s="14"/>
      <c r="J72" s="13"/>
      <c r="L72" s="13"/>
    </row>
    <row r="73" spans="3:12" ht="13.5" customHeight="1">
      <c r="C73" s="14"/>
      <c r="F73" s="13"/>
      <c r="G73" s="14"/>
      <c r="J73" s="13"/>
      <c r="L73" s="13"/>
    </row>
    <row r="74" spans="3:12" ht="13.5" customHeight="1">
      <c r="C74" s="14"/>
      <c r="F74" s="13"/>
      <c r="G74" s="14"/>
      <c r="J74" s="13"/>
      <c r="L74" s="13"/>
    </row>
    <row r="75" spans="3:12" ht="13.5" customHeight="1">
      <c r="C75" s="14"/>
      <c r="F75" s="13"/>
      <c r="G75" s="14"/>
      <c r="J75" s="13"/>
      <c r="L75" s="13"/>
    </row>
    <row r="76" spans="3:12" ht="13.5" customHeight="1">
      <c r="C76" s="14"/>
      <c r="F76" s="13"/>
      <c r="G76" s="14"/>
      <c r="J76" s="13"/>
      <c r="L76" s="13"/>
    </row>
    <row r="77" spans="3:12" ht="13.5" customHeight="1">
      <c r="C77" s="14"/>
      <c r="F77" s="13"/>
      <c r="G77" s="14"/>
      <c r="J77" s="13"/>
      <c r="L77" s="13"/>
    </row>
    <row r="78" spans="3:12" ht="13.5" customHeight="1">
      <c r="C78" s="14"/>
      <c r="F78" s="13"/>
      <c r="J78" s="13"/>
      <c r="L78" s="13"/>
    </row>
    <row r="79" spans="3:12" ht="13.5" customHeight="1">
      <c r="C79" s="14"/>
      <c r="F79" s="13"/>
      <c r="J79" s="13"/>
      <c r="L79" s="13"/>
    </row>
    <row r="80" spans="3:12" ht="13.5" customHeight="1">
      <c r="C80" s="14"/>
      <c r="F80" s="13"/>
      <c r="J80" s="13"/>
      <c r="L80" s="13"/>
    </row>
    <row r="81" spans="3:12" ht="13.5" customHeight="1">
      <c r="C81" s="14"/>
      <c r="F81" s="13"/>
      <c r="J81" s="13"/>
      <c r="L81" s="13"/>
    </row>
    <row r="82" spans="3:12" ht="13.5" customHeight="1">
      <c r="C82" s="14"/>
      <c r="F82" s="13"/>
      <c r="J82" s="13"/>
      <c r="L82" s="13"/>
    </row>
    <row r="83" spans="3:12" ht="13.5" customHeight="1">
      <c r="F83" s="13"/>
    </row>
    <row r="84" spans="3:12" ht="13.5" customHeight="1">
      <c r="F84" s="13"/>
    </row>
    <row r="85" spans="3:12" ht="13.5" customHeight="1">
      <c r="F85" s="13"/>
    </row>
    <row r="86" spans="3:12" ht="13.5" customHeight="1">
      <c r="F86" s="13"/>
    </row>
    <row r="87" spans="3:12" ht="13.5" customHeight="1">
      <c r="F87" s="13"/>
    </row>
    <row r="88" spans="3:12" ht="13.5" customHeight="1">
      <c r="F88" s="13"/>
    </row>
    <row r="89" spans="3:12" ht="13.5" customHeight="1">
      <c r="F89" s="13"/>
    </row>
    <row r="90" spans="3:12" ht="13.5" customHeight="1">
      <c r="F90" s="13"/>
    </row>
    <row r="91" spans="3:12" ht="13.5" customHeight="1">
      <c r="F91" s="13"/>
    </row>
    <row r="92" spans="3:12" ht="13.5" customHeight="1"/>
  </sheetData>
  <autoFilter ref="A3:Y50"/>
  <phoneticPr fontId="2"/>
  <pageMargins left="0.75" right="0.75" top="1" bottom="1" header="0.51200000000000001" footer="0.51200000000000001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AA51"/>
  <sheetViews>
    <sheetView workbookViewId="0">
      <selection activeCell="D14" sqref="D14"/>
    </sheetView>
  </sheetViews>
  <sheetFormatPr defaultRowHeight="13.5"/>
  <cols>
    <col min="1" max="1" width="10.125" style="18" customWidth="1"/>
    <col min="3" max="3" width="5.75" customWidth="1"/>
    <col min="5" max="5" width="9" style="18"/>
    <col min="6" max="6" width="10.625" customWidth="1"/>
    <col min="7" max="7" width="11.5" customWidth="1"/>
    <col min="8" max="8" width="11.125" customWidth="1"/>
    <col min="9" max="9" width="10.25" customWidth="1"/>
    <col min="10" max="10" width="9" style="18"/>
    <col min="13" max="13" width="10.375" customWidth="1"/>
    <col min="14" max="14" width="9.5" customWidth="1"/>
    <col min="15" max="16" width="9.875" customWidth="1"/>
    <col min="17" max="17" width="7.125" bestFit="1" customWidth="1"/>
    <col min="18" max="18" width="7" bestFit="1" customWidth="1"/>
    <col min="24" max="24" width="11.125" customWidth="1"/>
    <col min="25" max="25" width="13.5" bestFit="1" customWidth="1"/>
    <col min="27" max="27" width="67" bestFit="1" customWidth="1"/>
  </cols>
  <sheetData>
    <row r="1" spans="1:27">
      <c r="A1" s="18" t="e">
        <f>[1]!POSITION("","0",A3,A4)</f>
        <v>#N/A</v>
      </c>
      <c r="B1" t="e">
        <f>[1]!POSITION("","0",B3,B4)</f>
        <v>#N/A</v>
      </c>
      <c r="C1" t="e">
        <f>[1]!POSITION("","0",C3,C4)</f>
        <v>#N/A</v>
      </c>
      <c r="D1" t="e">
        <f>[1]!POSITION("","0",D3,D4)</f>
        <v>#N/A</v>
      </c>
      <c r="E1" s="18" t="e">
        <f>[1]!POSITION("","0",E3,E4)</f>
        <v>#N/A</v>
      </c>
      <c r="F1" t="e">
        <f>[1]!POSITION("","0",F3,F4)</f>
        <v>#N/A</v>
      </c>
      <c r="G1" t="e">
        <f>[1]!POSITION("","0",G3,G4)</f>
        <v>#N/A</v>
      </c>
      <c r="H1" t="e">
        <f>[1]!POSITION("","0",H3,H4)</f>
        <v>#N/A</v>
      </c>
      <c r="I1" t="e">
        <f>[1]!POSITION("","0",I3,I4)</f>
        <v>#N/A</v>
      </c>
      <c r="J1" s="18" t="e">
        <f>[1]!POSITION("","0",J3,J4)</f>
        <v>#N/A</v>
      </c>
      <c r="K1" t="e">
        <f>[1]!POSITION("","0",K3,K4)</f>
        <v>#N/A</v>
      </c>
      <c r="L1" t="e">
        <f>[1]!POSITION("","0",L3,L4)</f>
        <v>#N/A</v>
      </c>
      <c r="M1" t="e">
        <f>[1]!POSITION("","0",M3,M4)</f>
        <v>#N/A</v>
      </c>
      <c r="N1" t="e">
        <f>[1]!POSITION("","0",N3,N4)</f>
        <v>#N/A</v>
      </c>
      <c r="O1" t="e">
        <f>[1]!POSITION("","0",O3,O4)</f>
        <v>#N/A</v>
      </c>
      <c r="P1" t="e">
        <f>[1]!POSITION("","0",P3,P4)</f>
        <v>#N/A</v>
      </c>
    </row>
    <row r="2" spans="1:27">
      <c r="A2" s="105" t="s">
        <v>1</v>
      </c>
      <c r="B2" s="89"/>
      <c r="C2" s="89"/>
      <c r="D2" s="89"/>
      <c r="E2" s="107"/>
      <c r="F2" s="89"/>
      <c r="G2" s="89"/>
      <c r="H2" s="89"/>
      <c r="I2" s="89"/>
      <c r="J2" s="107"/>
      <c r="K2" s="89"/>
      <c r="L2" s="89"/>
      <c r="M2" s="89"/>
      <c r="N2" s="89"/>
      <c r="O2" s="89"/>
      <c r="P2" s="89"/>
      <c r="Q2" s="89"/>
      <c r="R2" s="90"/>
      <c r="T2" s="134" t="s">
        <v>81</v>
      </c>
      <c r="U2" s="135"/>
      <c r="V2" s="136"/>
      <c r="X2" s="131" t="s">
        <v>83</v>
      </c>
      <c r="Y2" s="132"/>
      <c r="Z2" s="132"/>
      <c r="AA2" s="133"/>
    </row>
    <row r="3" spans="1:27">
      <c r="A3" s="106" t="s">
        <v>4</v>
      </c>
      <c r="B3" s="3" t="s">
        <v>33</v>
      </c>
      <c r="C3" s="3" t="s">
        <v>55</v>
      </c>
      <c r="D3" s="3" t="s">
        <v>35</v>
      </c>
      <c r="E3" s="108" t="s">
        <v>56</v>
      </c>
      <c r="F3" s="3" t="s">
        <v>57</v>
      </c>
      <c r="G3" s="3" t="s">
        <v>58</v>
      </c>
      <c r="H3" s="3" t="s">
        <v>96</v>
      </c>
      <c r="I3" s="3" t="s">
        <v>59</v>
      </c>
      <c r="J3" s="108" t="s">
        <v>79</v>
      </c>
      <c r="K3" s="3" t="s">
        <v>60</v>
      </c>
      <c r="L3" s="3" t="s">
        <v>61</v>
      </c>
      <c r="M3" s="3" t="s">
        <v>62</v>
      </c>
      <c r="N3" s="3" t="s">
        <v>22</v>
      </c>
      <c r="O3" s="3" t="s">
        <v>63</v>
      </c>
      <c r="P3" s="3" t="s">
        <v>64</v>
      </c>
      <c r="Q3" s="3" t="s">
        <v>80</v>
      </c>
      <c r="R3" s="65" t="s">
        <v>28</v>
      </c>
      <c r="T3" s="40" t="s">
        <v>70</v>
      </c>
      <c r="U3" s="41" t="s">
        <v>94</v>
      </c>
      <c r="V3" s="42" t="s">
        <v>95</v>
      </c>
      <c r="W3" s="1"/>
      <c r="X3" s="19" t="s">
        <v>9</v>
      </c>
      <c r="Y3" s="20" t="s">
        <v>10</v>
      </c>
      <c r="Z3" s="21">
        <v>0</v>
      </c>
      <c r="AA3" s="22" t="s">
        <v>30</v>
      </c>
    </row>
    <row r="4" spans="1:27">
      <c r="A4" s="18">
        <v>2914</v>
      </c>
      <c r="B4" t="s">
        <v>206</v>
      </c>
      <c r="C4" t="s">
        <v>180</v>
      </c>
      <c r="D4" s="35">
        <v>2517.5</v>
      </c>
      <c r="E4" s="35">
        <v>100</v>
      </c>
      <c r="F4" s="35">
        <v>0</v>
      </c>
      <c r="G4" s="64">
        <v>100</v>
      </c>
      <c r="H4" s="18">
        <v>20191202</v>
      </c>
      <c r="I4" s="45"/>
      <c r="J4" s="35">
        <v>2517.5</v>
      </c>
      <c r="K4" s="35">
        <v>251750</v>
      </c>
      <c r="L4" s="35">
        <v>251750</v>
      </c>
      <c r="M4" s="35">
        <v>0</v>
      </c>
      <c r="N4" t="s">
        <v>187</v>
      </c>
      <c r="O4" t="s">
        <v>198</v>
      </c>
      <c r="P4" s="35">
        <v>348</v>
      </c>
      <c r="T4" s="52"/>
      <c r="U4" s="16"/>
      <c r="V4" s="53"/>
      <c r="X4" s="23" t="s">
        <v>11</v>
      </c>
      <c r="Y4" s="24" t="s">
        <v>12</v>
      </c>
      <c r="Z4" s="25">
        <v>0</v>
      </c>
      <c r="AA4" s="26" t="s">
        <v>31</v>
      </c>
    </row>
    <row r="5" spans="1:27">
      <c r="A5" s="37" t="s">
        <v>124</v>
      </c>
      <c r="B5" s="17" t="s">
        <v>172</v>
      </c>
      <c r="C5" s="17" t="s">
        <v>172</v>
      </c>
      <c r="D5" s="33" t="s">
        <v>124</v>
      </c>
      <c r="E5" s="37" t="s">
        <v>124</v>
      </c>
      <c r="F5" s="33" t="s">
        <v>124</v>
      </c>
      <c r="G5" s="39" t="s">
        <v>124</v>
      </c>
      <c r="H5" s="37" t="s">
        <v>124</v>
      </c>
      <c r="I5" s="60" t="s">
        <v>124</v>
      </c>
      <c r="J5" s="35" t="s">
        <v>124</v>
      </c>
      <c r="K5" s="35" t="s">
        <v>124</v>
      </c>
      <c r="L5" s="35" t="s">
        <v>124</v>
      </c>
      <c r="M5" s="35" t="s">
        <v>124</v>
      </c>
      <c r="N5" t="s">
        <v>172</v>
      </c>
      <c r="O5" t="s">
        <v>172</v>
      </c>
      <c r="P5" s="35" t="s">
        <v>124</v>
      </c>
      <c r="T5" s="54"/>
      <c r="U5" s="37"/>
      <c r="V5" s="55"/>
      <c r="X5" s="23" t="s">
        <v>18</v>
      </c>
      <c r="Y5" s="24" t="s">
        <v>19</v>
      </c>
      <c r="Z5" s="25"/>
      <c r="AA5" s="26" t="s">
        <v>20</v>
      </c>
    </row>
    <row r="6" spans="1:27">
      <c r="A6" s="18" t="s">
        <v>174</v>
      </c>
      <c r="B6" t="s">
        <v>172</v>
      </c>
      <c r="C6" t="s">
        <v>172</v>
      </c>
      <c r="D6" s="35" t="s">
        <v>124</v>
      </c>
      <c r="E6" s="18" t="s">
        <v>124</v>
      </c>
      <c r="F6" t="s">
        <v>174</v>
      </c>
      <c r="G6" s="59" t="s">
        <v>124</v>
      </c>
      <c r="H6" s="18" t="s">
        <v>174</v>
      </c>
      <c r="I6" s="45" t="s">
        <v>174</v>
      </c>
      <c r="J6" s="35" t="s">
        <v>170</v>
      </c>
      <c r="K6" s="35" t="s">
        <v>124</v>
      </c>
      <c r="L6" s="35" t="s">
        <v>124</v>
      </c>
      <c r="M6" s="35" t="s">
        <v>124</v>
      </c>
      <c r="N6" t="s">
        <v>172</v>
      </c>
      <c r="O6" t="s">
        <v>172</v>
      </c>
      <c r="P6" t="s">
        <v>124</v>
      </c>
      <c r="Q6">
        <f>IF(A6="","",[1]!QUOTE(A6,C6,"現在値"))</f>
        <v>0</v>
      </c>
      <c r="R6" t="str">
        <f t="shared" ref="R6:R51" si="0">IF(A6="","",X$28&amp;ROW()-3)</f>
        <v>1003</v>
      </c>
      <c r="T6" s="54"/>
      <c r="U6" s="37"/>
      <c r="V6" s="55"/>
      <c r="X6" s="23" t="s">
        <v>25</v>
      </c>
      <c r="Y6" s="24" t="s">
        <v>84</v>
      </c>
      <c r="Z6" s="25">
        <v>0</v>
      </c>
      <c r="AA6" s="26" t="s">
        <v>24</v>
      </c>
    </row>
    <row r="7" spans="1:27">
      <c r="G7" s="59"/>
      <c r="H7" s="18"/>
      <c r="I7" s="45"/>
      <c r="Q7" t="str">
        <f>IF(A7="","",[1]!QUOTE(A7,C7,"現在値"))</f>
        <v/>
      </c>
      <c r="R7" t="str">
        <f t="shared" si="0"/>
        <v/>
      </c>
      <c r="T7" s="54"/>
      <c r="U7" s="37"/>
      <c r="V7" s="55"/>
      <c r="X7" s="27" t="s">
        <v>32</v>
      </c>
      <c r="Y7" s="28" t="s">
        <v>27</v>
      </c>
      <c r="Z7" s="29"/>
      <c r="AA7" s="30" t="s">
        <v>65</v>
      </c>
    </row>
    <row r="8" spans="1:27">
      <c r="G8" s="59"/>
      <c r="H8" s="18"/>
      <c r="I8" s="45"/>
      <c r="Q8" t="str">
        <f>IF(A8="","",[1]!QUOTE(A8,C8,"現在値"))</f>
        <v/>
      </c>
      <c r="R8" t="str">
        <f t="shared" si="0"/>
        <v/>
      </c>
      <c r="T8" s="54"/>
      <c r="U8" s="37"/>
      <c r="V8" s="55"/>
    </row>
    <row r="9" spans="1:27">
      <c r="A9" s="36"/>
      <c r="B9" s="2"/>
      <c r="C9" s="2"/>
      <c r="D9" s="34"/>
      <c r="E9" s="36"/>
      <c r="F9" s="2"/>
      <c r="G9" s="38"/>
      <c r="H9" s="36"/>
      <c r="I9" s="61"/>
      <c r="K9" s="35"/>
      <c r="L9" s="35"/>
      <c r="M9" s="35"/>
      <c r="P9" s="35"/>
      <c r="Q9" t="str">
        <f>IF(A9="","",[1]!QUOTE(A9,C9,"現在値"))</f>
        <v/>
      </c>
      <c r="R9" t="str">
        <f t="shared" si="0"/>
        <v/>
      </c>
      <c r="T9" s="54"/>
      <c r="U9" s="37"/>
      <c r="V9" s="55"/>
      <c r="X9" s="43" t="s">
        <v>68</v>
      </c>
      <c r="Y9" s="44">
        <v>0.05</v>
      </c>
    </row>
    <row r="10" spans="1:27">
      <c r="A10" s="37"/>
      <c r="B10" s="17"/>
      <c r="C10" s="17"/>
      <c r="D10" s="33"/>
      <c r="E10" s="37"/>
      <c r="F10" s="17"/>
      <c r="G10" s="39"/>
      <c r="H10" s="37"/>
      <c r="I10" s="60"/>
      <c r="K10" s="35"/>
      <c r="L10" s="35"/>
      <c r="M10" s="35"/>
      <c r="P10" s="35"/>
      <c r="Q10" t="str">
        <f>IF(A10="","",[1]!QUOTE(A10,C10,"現在値"))</f>
        <v/>
      </c>
      <c r="R10" t="str">
        <f t="shared" si="0"/>
        <v/>
      </c>
      <c r="T10" s="54"/>
      <c r="U10" s="37"/>
      <c r="V10" s="55"/>
    </row>
    <row r="11" spans="1:27">
      <c r="G11" s="59"/>
      <c r="H11" s="18"/>
      <c r="I11" s="45"/>
      <c r="Q11" t="str">
        <f>IF(A11="","",[1]!QUOTE(A11,C11,"現在値"))</f>
        <v/>
      </c>
      <c r="R11" t="str">
        <f t="shared" si="0"/>
        <v/>
      </c>
      <c r="T11" s="54"/>
      <c r="U11" s="37"/>
      <c r="V11" s="55"/>
    </row>
    <row r="12" spans="1:27">
      <c r="A12" s="37"/>
      <c r="B12" s="17"/>
      <c r="C12" s="17"/>
      <c r="D12" s="33"/>
      <c r="E12" s="37"/>
      <c r="F12" s="17"/>
      <c r="G12" s="39"/>
      <c r="H12" s="37"/>
      <c r="I12" s="60"/>
      <c r="K12" s="35"/>
      <c r="L12" s="35"/>
      <c r="M12" s="35"/>
      <c r="P12" s="35"/>
      <c r="Q12" t="str">
        <f>IF(A12="","",[1]!QUOTE(A12,C12,"現在値"))</f>
        <v/>
      </c>
      <c r="R12" t="str">
        <f t="shared" si="0"/>
        <v/>
      </c>
      <c r="T12" s="54"/>
      <c r="U12" s="37"/>
      <c r="V12" s="55"/>
      <c r="X12" s="47" t="s">
        <v>77</v>
      </c>
    </row>
    <row r="13" spans="1:27">
      <c r="A13" s="37"/>
      <c r="B13" s="17"/>
      <c r="C13" s="17"/>
      <c r="D13" s="17"/>
      <c r="E13" s="37"/>
      <c r="F13" s="17"/>
      <c r="G13" s="56"/>
      <c r="H13" s="37"/>
      <c r="I13" s="60"/>
      <c r="K13" s="35"/>
      <c r="M13" s="35"/>
      <c r="P13" s="35"/>
      <c r="Q13" t="str">
        <f>IF(A13="","",[1]!QUOTE(A13,C13,"現在値"))</f>
        <v/>
      </c>
      <c r="R13" t="str">
        <f t="shared" si="0"/>
        <v/>
      </c>
      <c r="T13" s="54"/>
      <c r="U13" s="37"/>
      <c r="V13" s="55"/>
      <c r="X13" s="48" t="s">
        <v>78</v>
      </c>
    </row>
    <row r="14" spans="1:27">
      <c r="A14" s="37"/>
      <c r="B14" s="17"/>
      <c r="C14" s="17"/>
      <c r="D14" s="17"/>
      <c r="E14" s="37"/>
      <c r="F14" s="17"/>
      <c r="G14" s="56"/>
      <c r="H14" s="37"/>
      <c r="I14" s="60"/>
      <c r="Q14" t="str">
        <f>IF(A14="","",[1]!QUOTE(A14,C14,"現在値"))</f>
        <v/>
      </c>
      <c r="R14" t="str">
        <f t="shared" si="0"/>
        <v/>
      </c>
      <c r="T14" s="54"/>
      <c r="U14" s="37"/>
      <c r="V14" s="55"/>
      <c r="X14" s="49" t="s">
        <v>82</v>
      </c>
    </row>
    <row r="15" spans="1:27">
      <c r="A15" s="37"/>
      <c r="B15" s="17"/>
      <c r="C15" s="17"/>
      <c r="D15" s="17"/>
      <c r="E15" s="37"/>
      <c r="F15" s="17"/>
      <c r="G15" s="56"/>
      <c r="H15" s="37"/>
      <c r="I15" s="60"/>
      <c r="Q15" t="str">
        <f>IF(A15="","",[1]!QUOTE(A15,C15,"現在値"))</f>
        <v/>
      </c>
      <c r="R15" t="str">
        <f t="shared" si="0"/>
        <v/>
      </c>
      <c r="T15" s="54"/>
      <c r="U15" s="37"/>
      <c r="V15" s="55"/>
      <c r="X15" s="49" t="s">
        <v>89</v>
      </c>
    </row>
    <row r="16" spans="1:27">
      <c r="G16" s="57"/>
      <c r="H16" s="18"/>
      <c r="I16" s="45"/>
      <c r="Q16" t="str">
        <f>IF(A16="","",[1]!QUOTE(A16,C16,"現在値"))</f>
        <v/>
      </c>
      <c r="R16" t="str">
        <f t="shared" si="0"/>
        <v/>
      </c>
      <c r="T16" s="54"/>
      <c r="U16" s="37"/>
      <c r="V16" s="55"/>
      <c r="X16" s="49" t="s">
        <v>99</v>
      </c>
    </row>
    <row r="17" spans="7:24">
      <c r="G17" s="57"/>
      <c r="H17" s="18"/>
      <c r="I17" s="45"/>
      <c r="Q17" t="str">
        <f>IF(A17="","",[1]!QUOTE(A17,C17,"現在値"))</f>
        <v/>
      </c>
      <c r="R17" t="str">
        <f t="shared" si="0"/>
        <v/>
      </c>
      <c r="T17" s="54"/>
      <c r="U17" s="37"/>
      <c r="V17" s="55"/>
      <c r="X17" s="49" t="s">
        <v>100</v>
      </c>
    </row>
    <row r="18" spans="7:24">
      <c r="G18" s="57"/>
      <c r="H18" s="18"/>
      <c r="I18" s="45"/>
      <c r="Q18" t="str">
        <f>IF(A18="","",[1]!QUOTE(A18,C18,"現在値"))</f>
        <v/>
      </c>
      <c r="R18" t="str">
        <f t="shared" si="0"/>
        <v/>
      </c>
      <c r="T18" s="54"/>
      <c r="U18" s="37"/>
      <c r="V18" s="55"/>
      <c r="X18" s="49" t="s">
        <v>85</v>
      </c>
    </row>
    <row r="19" spans="7:24">
      <c r="G19" s="57"/>
      <c r="H19" s="18"/>
      <c r="I19" s="45"/>
      <c r="Q19" t="str">
        <f>IF(A19="","",[1]!QUOTE(A19,C19,"現在値"))</f>
        <v/>
      </c>
      <c r="R19" t="str">
        <f t="shared" si="0"/>
        <v/>
      </c>
      <c r="T19" s="54"/>
      <c r="U19" s="37"/>
      <c r="V19" s="55"/>
    </row>
    <row r="20" spans="7:24">
      <c r="G20" s="57"/>
      <c r="H20" s="18"/>
      <c r="I20" s="45"/>
      <c r="Q20" t="str">
        <f>IF(A20="","",[1]!QUOTE(A20,C20,"現在値"))</f>
        <v/>
      </c>
      <c r="R20" t="str">
        <f t="shared" si="0"/>
        <v/>
      </c>
      <c r="T20" s="54"/>
      <c r="U20" s="37"/>
      <c r="V20" s="55"/>
      <c r="X20" s="47" t="s">
        <v>91</v>
      </c>
    </row>
    <row r="21" spans="7:24">
      <c r="G21" s="57"/>
      <c r="H21" s="18"/>
      <c r="I21" s="45"/>
      <c r="Q21" t="str">
        <f>IF(A21="","",[1]!QUOTE(A21,C21,"現在値"))</f>
        <v/>
      </c>
      <c r="R21" t="str">
        <f t="shared" si="0"/>
        <v/>
      </c>
      <c r="T21" s="54"/>
      <c r="U21" s="37"/>
      <c r="V21" s="55"/>
      <c r="X21" s="48" t="s">
        <v>90</v>
      </c>
    </row>
    <row r="22" spans="7:24">
      <c r="G22" s="57"/>
      <c r="H22" s="18"/>
      <c r="I22" s="45"/>
      <c r="Q22" t="str">
        <f>IF(A22="","",[1]!QUOTE(A22,C22,"現在値"))</f>
        <v/>
      </c>
      <c r="R22" t="str">
        <f t="shared" si="0"/>
        <v/>
      </c>
      <c r="T22" s="54"/>
      <c r="U22" s="37"/>
      <c r="V22" s="55"/>
      <c r="X22" s="48" t="s">
        <v>97</v>
      </c>
    </row>
    <row r="23" spans="7:24">
      <c r="G23" s="57"/>
      <c r="H23" s="18"/>
      <c r="I23" s="45"/>
      <c r="Q23" t="str">
        <f>IF(A23="","",[1]!QUOTE(A23,C23,"現在値"))</f>
        <v/>
      </c>
      <c r="R23" t="str">
        <f t="shared" si="0"/>
        <v/>
      </c>
      <c r="T23" s="54"/>
      <c r="U23" s="37"/>
      <c r="V23" s="55"/>
      <c r="X23" t="s">
        <v>92</v>
      </c>
    </row>
    <row r="24" spans="7:24">
      <c r="G24" s="57"/>
      <c r="H24" s="18"/>
      <c r="I24" s="45"/>
      <c r="Q24" t="str">
        <f>IF(A24="","",[1]!QUOTE(A24,C24,"現在値"))</f>
        <v/>
      </c>
      <c r="R24" t="str">
        <f t="shared" si="0"/>
        <v/>
      </c>
      <c r="T24" s="54"/>
      <c r="U24" s="37"/>
      <c r="V24" s="55"/>
    </row>
    <row r="25" spans="7:24">
      <c r="G25" s="57"/>
      <c r="H25" s="18"/>
      <c r="I25" s="45"/>
      <c r="Q25" t="str">
        <f>IF(A25="","",[1]!QUOTE(A25,C25,"現在値"))</f>
        <v/>
      </c>
      <c r="R25" t="str">
        <f t="shared" si="0"/>
        <v/>
      </c>
      <c r="T25" s="54"/>
      <c r="U25" s="37"/>
      <c r="V25" s="55"/>
      <c r="X25" s="47" t="s">
        <v>101</v>
      </c>
    </row>
    <row r="26" spans="7:24">
      <c r="G26" s="57"/>
      <c r="H26" s="18"/>
      <c r="I26" s="45"/>
      <c r="Q26" t="str">
        <f>IF(A26="","",[1]!QUOTE(A26,C26,"現在値"))</f>
        <v/>
      </c>
      <c r="R26" t="str">
        <f t="shared" si="0"/>
        <v/>
      </c>
      <c r="T26" s="54"/>
      <c r="U26" s="37"/>
      <c r="V26" s="55"/>
      <c r="X26" t="s">
        <v>98</v>
      </c>
    </row>
    <row r="27" spans="7:24">
      <c r="G27" s="57"/>
      <c r="H27" s="18"/>
      <c r="I27" s="45"/>
      <c r="Q27" t="str">
        <f>IF(A27="","",[1]!QUOTE(A27,C27,"現在値"))</f>
        <v/>
      </c>
      <c r="R27" t="str">
        <f t="shared" si="0"/>
        <v/>
      </c>
      <c r="T27" s="54"/>
      <c r="U27" s="37"/>
      <c r="V27" s="55"/>
      <c r="X27" t="s">
        <v>104</v>
      </c>
    </row>
    <row r="28" spans="7:24">
      <c r="G28" s="57"/>
      <c r="H28" s="18"/>
      <c r="I28" s="45"/>
      <c r="Q28" t="str">
        <f>IF(A28="","",[1]!QUOTE(A28,C28,"現在値"))</f>
        <v/>
      </c>
      <c r="R28" t="str">
        <f t="shared" si="0"/>
        <v/>
      </c>
      <c r="T28" s="54"/>
      <c r="U28" s="37"/>
      <c r="V28" s="55"/>
      <c r="X28" s="66">
        <v>100</v>
      </c>
    </row>
    <row r="29" spans="7:24">
      <c r="G29" s="58"/>
      <c r="H29" s="18"/>
      <c r="I29" s="45"/>
      <c r="Q29" t="str">
        <f>IF(A29="","",[1]!QUOTE(A29,C29,"現在値"))</f>
        <v/>
      </c>
      <c r="R29" t="str">
        <f t="shared" si="0"/>
        <v/>
      </c>
      <c r="T29" s="54"/>
      <c r="U29" s="37"/>
      <c r="V29" s="55"/>
    </row>
    <row r="30" spans="7:24">
      <c r="G30" s="58"/>
      <c r="H30" s="18"/>
      <c r="I30" s="45"/>
      <c r="Q30" t="str">
        <f>IF(A30="","",[1]!QUOTE(A30,C30,"現在値"))</f>
        <v/>
      </c>
      <c r="R30" t="str">
        <f t="shared" si="0"/>
        <v/>
      </c>
      <c r="T30" s="54"/>
      <c r="U30" s="37"/>
      <c r="V30" s="55"/>
      <c r="X30" s="47" t="s">
        <v>102</v>
      </c>
    </row>
    <row r="31" spans="7:24">
      <c r="G31" s="58"/>
      <c r="H31" s="18"/>
      <c r="I31" s="45"/>
      <c r="Q31" t="str">
        <f>IF(A31="","",[1]!QUOTE(A31,C31,"現在値"))</f>
        <v/>
      </c>
      <c r="R31" t="str">
        <f t="shared" si="0"/>
        <v/>
      </c>
      <c r="T31" s="54"/>
      <c r="U31" s="37"/>
      <c r="V31" s="55"/>
      <c r="X31" t="s">
        <v>103</v>
      </c>
    </row>
    <row r="32" spans="7:24">
      <c r="G32" s="58"/>
      <c r="H32" s="18"/>
      <c r="I32" s="45"/>
      <c r="Q32" t="str">
        <f>IF(A32="","",[1]!QUOTE(A32,C32,"現在値"))</f>
        <v/>
      </c>
      <c r="R32" t="str">
        <f t="shared" si="0"/>
        <v/>
      </c>
      <c r="T32" s="54"/>
      <c r="U32" s="37"/>
      <c r="V32" s="55"/>
      <c r="X32" t="s">
        <v>105</v>
      </c>
    </row>
    <row r="33" spans="7:24">
      <c r="G33" s="58"/>
      <c r="H33" s="18"/>
      <c r="I33" s="45"/>
      <c r="Q33" t="str">
        <f>IF(A33="","",[1]!QUOTE(A33,C33,"現在値"))</f>
        <v/>
      </c>
      <c r="R33" t="str">
        <f t="shared" si="0"/>
        <v/>
      </c>
      <c r="T33" s="54"/>
      <c r="U33" s="37"/>
      <c r="V33" s="55"/>
      <c r="X33" t="s">
        <v>106</v>
      </c>
    </row>
    <row r="34" spans="7:24">
      <c r="G34" s="58"/>
      <c r="H34" s="18"/>
      <c r="I34" s="45"/>
      <c r="Q34" t="str">
        <f>IF(A34="","",[1]!QUOTE(A34,C34,"現在値"))</f>
        <v/>
      </c>
      <c r="R34" t="str">
        <f t="shared" si="0"/>
        <v/>
      </c>
      <c r="T34" s="52"/>
      <c r="U34" s="16"/>
      <c r="V34" s="53"/>
    </row>
    <row r="35" spans="7:24">
      <c r="G35" s="58"/>
      <c r="H35" s="18"/>
      <c r="I35" s="45"/>
      <c r="Q35" t="str">
        <f>IF(A35="","",[1]!QUOTE(A35,C35,"現在値"))</f>
        <v/>
      </c>
      <c r="R35" t="str">
        <f t="shared" si="0"/>
        <v/>
      </c>
      <c r="T35" s="52"/>
      <c r="U35" s="16"/>
      <c r="V35" s="53"/>
    </row>
    <row r="36" spans="7:24">
      <c r="G36" s="58"/>
      <c r="H36" s="18"/>
      <c r="I36" s="45"/>
      <c r="Q36" t="str">
        <f>IF(A36="","",[1]!QUOTE(A36,C36,"現在値"))</f>
        <v/>
      </c>
      <c r="R36" t="str">
        <f t="shared" si="0"/>
        <v/>
      </c>
      <c r="T36" s="52"/>
      <c r="U36" s="16"/>
      <c r="V36" s="53"/>
    </row>
    <row r="37" spans="7:24">
      <c r="G37" s="58"/>
      <c r="H37" s="18"/>
      <c r="I37" s="45"/>
      <c r="Q37" t="str">
        <f>IF(A37="","",[1]!QUOTE(A37,C37,"現在値"))</f>
        <v/>
      </c>
      <c r="R37" t="str">
        <f t="shared" si="0"/>
        <v/>
      </c>
      <c r="T37" s="52"/>
      <c r="U37" s="16"/>
      <c r="V37" s="53"/>
    </row>
    <row r="38" spans="7:24">
      <c r="G38" s="58"/>
      <c r="H38" s="18"/>
      <c r="I38" s="45"/>
      <c r="Q38" t="str">
        <f>IF(A38="","",[1]!QUOTE(A38,C38,"現在値"))</f>
        <v/>
      </c>
      <c r="R38" t="str">
        <f t="shared" si="0"/>
        <v/>
      </c>
      <c r="T38" s="52"/>
      <c r="U38" s="16"/>
      <c r="V38" s="53"/>
    </row>
    <row r="39" spans="7:24">
      <c r="G39" s="58"/>
      <c r="H39" s="18"/>
      <c r="I39" s="45"/>
      <c r="Q39" t="str">
        <f>IF(A39="","",[1]!QUOTE(A39,C39,"現在値"))</f>
        <v/>
      </c>
      <c r="R39" t="str">
        <f t="shared" si="0"/>
        <v/>
      </c>
      <c r="T39" s="52"/>
      <c r="U39" s="16"/>
      <c r="V39" s="53"/>
    </row>
    <row r="40" spans="7:24">
      <c r="G40" s="58"/>
      <c r="H40" s="18"/>
      <c r="I40" s="45"/>
      <c r="Q40" t="str">
        <f>IF(A40="","",[1]!QUOTE(A40,C40,"現在値"))</f>
        <v/>
      </c>
      <c r="R40" t="str">
        <f t="shared" si="0"/>
        <v/>
      </c>
      <c r="T40" s="52"/>
      <c r="U40" s="16"/>
      <c r="V40" s="53"/>
    </row>
    <row r="41" spans="7:24">
      <c r="G41" s="59"/>
      <c r="H41" s="18"/>
      <c r="I41" s="45"/>
      <c r="Q41" t="str">
        <f>IF(A41="","",[1]!QUOTE(A41,C41,"現在値"))</f>
        <v/>
      </c>
      <c r="R41" t="str">
        <f t="shared" si="0"/>
        <v/>
      </c>
      <c r="T41" s="52"/>
      <c r="U41" s="16"/>
      <c r="V41" s="53"/>
    </row>
    <row r="42" spans="7:24">
      <c r="G42" s="59"/>
      <c r="H42" s="18"/>
      <c r="I42" s="45"/>
      <c r="Q42" t="str">
        <f>IF(A42="","",[1]!QUOTE(A42,C42,"現在値"))</f>
        <v/>
      </c>
      <c r="R42" t="str">
        <f t="shared" si="0"/>
        <v/>
      </c>
      <c r="T42" s="52"/>
      <c r="U42" s="16"/>
      <c r="V42" s="53"/>
    </row>
    <row r="43" spans="7:24">
      <c r="G43" s="59"/>
      <c r="H43" s="18"/>
      <c r="I43" s="45"/>
      <c r="Q43" t="str">
        <f>IF(A43="","",[1]!QUOTE(A43,C43,"現在値"))</f>
        <v/>
      </c>
      <c r="R43" t="str">
        <f t="shared" si="0"/>
        <v/>
      </c>
      <c r="T43" s="52"/>
      <c r="U43" s="16"/>
      <c r="V43" s="53"/>
    </row>
    <row r="44" spans="7:24">
      <c r="G44" s="59"/>
      <c r="H44" s="18"/>
      <c r="I44" s="45"/>
      <c r="Q44" t="str">
        <f>IF(A44="","",[1]!QUOTE(A44,C44,"現在値"))</f>
        <v/>
      </c>
      <c r="R44" t="str">
        <f t="shared" si="0"/>
        <v/>
      </c>
      <c r="T44" s="52"/>
      <c r="U44" s="16"/>
      <c r="V44" s="53"/>
    </row>
    <row r="45" spans="7:24">
      <c r="G45" s="59"/>
      <c r="H45" s="18"/>
      <c r="I45" s="45"/>
      <c r="Q45" t="str">
        <f>IF(A45="","",[1]!QUOTE(A45,C45,"現在値"))</f>
        <v/>
      </c>
      <c r="R45" t="str">
        <f t="shared" si="0"/>
        <v/>
      </c>
      <c r="T45" s="52"/>
      <c r="U45" s="16"/>
      <c r="V45" s="53"/>
    </row>
    <row r="46" spans="7:24">
      <c r="G46" s="59"/>
      <c r="H46" s="18"/>
      <c r="I46" s="45"/>
      <c r="Q46" t="str">
        <f>IF(A46="","",[1]!QUOTE(A46,C46,"現在値"))</f>
        <v/>
      </c>
      <c r="R46" t="str">
        <f t="shared" si="0"/>
        <v/>
      </c>
      <c r="T46" s="52"/>
      <c r="U46" s="16"/>
      <c r="V46" s="53"/>
    </row>
    <row r="47" spans="7:24">
      <c r="G47" s="59"/>
      <c r="H47" s="18"/>
      <c r="I47" s="45"/>
      <c r="Q47" t="str">
        <f>IF(A47="","",[1]!QUOTE(A47,C47,"現在値"))</f>
        <v/>
      </c>
      <c r="R47" t="str">
        <f t="shared" si="0"/>
        <v/>
      </c>
      <c r="T47" s="52"/>
      <c r="U47" s="16"/>
      <c r="V47" s="53"/>
    </row>
    <row r="48" spans="7:24">
      <c r="G48" s="59"/>
      <c r="H48" s="18"/>
      <c r="I48" s="45"/>
      <c r="Q48" t="str">
        <f>IF(A48="","",[1]!QUOTE(A48,C48,"現在値"))</f>
        <v/>
      </c>
      <c r="R48" t="str">
        <f t="shared" si="0"/>
        <v/>
      </c>
      <c r="T48" s="52"/>
      <c r="U48" s="16"/>
      <c r="V48" s="53"/>
    </row>
    <row r="49" spans="7:22">
      <c r="G49" s="59"/>
      <c r="H49" s="18"/>
      <c r="I49" s="45"/>
      <c r="Q49" t="str">
        <f>IF(A49="","",[1]!QUOTE(A49,C49,"現在値"))</f>
        <v/>
      </c>
      <c r="R49" t="str">
        <f t="shared" si="0"/>
        <v/>
      </c>
      <c r="T49" s="52"/>
      <c r="U49" s="16"/>
      <c r="V49" s="53"/>
    </row>
    <row r="50" spans="7:22">
      <c r="G50" s="59"/>
      <c r="H50" s="18"/>
      <c r="I50" s="45"/>
      <c r="Q50" t="str">
        <f>IF(A50="","",[1]!QUOTE(A50,C50,"現在値"))</f>
        <v/>
      </c>
      <c r="R50" t="str">
        <f t="shared" si="0"/>
        <v/>
      </c>
      <c r="T50" s="52"/>
      <c r="U50" s="16"/>
      <c r="V50" s="53"/>
    </row>
    <row r="51" spans="7:22">
      <c r="G51" s="59"/>
      <c r="H51" s="18"/>
      <c r="I51" s="45"/>
      <c r="Q51" t="str">
        <f>IF(A51="","",[1]!QUOTE(A51,C51,"現在値"))</f>
        <v/>
      </c>
      <c r="R51" t="str">
        <f t="shared" si="0"/>
        <v/>
      </c>
      <c r="T51" s="52"/>
      <c r="U51" s="16"/>
      <c r="V51" s="53"/>
    </row>
  </sheetData>
  <mergeCells count="2">
    <mergeCell ref="X2:AA2"/>
    <mergeCell ref="T2:V2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P50"/>
  <sheetViews>
    <sheetView tabSelected="1" zoomScaleNormal="100" workbookViewId="0">
      <selection activeCell="F20" sqref="F20"/>
    </sheetView>
  </sheetViews>
  <sheetFormatPr defaultRowHeight="13.5"/>
  <cols>
    <col min="1" max="1" width="10.625" style="68" customWidth="1"/>
    <col min="2" max="2" width="18.125" style="68" bestFit="1" customWidth="1"/>
    <col min="3" max="3" width="12" style="68" customWidth="1"/>
    <col min="4" max="13" width="7.875" style="68" customWidth="1"/>
    <col min="14" max="14" width="8.375" style="68" customWidth="1"/>
    <col min="15" max="16" width="8.375" style="121" customWidth="1"/>
    <col min="17" max="17" width="8.375" style="68" customWidth="1"/>
    <col min="18" max="18" width="105.125" style="68" bestFit="1" customWidth="1"/>
    <col min="19" max="16384" width="9" style="68"/>
  </cols>
  <sheetData>
    <row r="1" spans="1:16">
      <c r="A1" s="46" t="s">
        <v>125</v>
      </c>
      <c r="B1" s="127">
        <f ca="1">NOW()</f>
        <v>43801.619608449073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J1" s="128"/>
    </row>
    <row r="2" spans="1:16">
      <c r="A2">
        <f>[1]!FX("JPY=X","時刻")</f>
        <v>0</v>
      </c>
      <c r="B2" t="s">
        <v>158</v>
      </c>
      <c r="C2" s="68">
        <f>[1]!QUOTE(C10,"東証","銘柄名")</f>
        <v>0</v>
      </c>
      <c r="D2" s="68">
        <f>[1]!QUOTE(D10,"東証","銘柄名")</f>
        <v>0</v>
      </c>
      <c r="E2" s="68">
        <f>[1]!QUOTE(E10,"東証","銘柄名")</f>
        <v>0</v>
      </c>
      <c r="F2" s="68">
        <f>[1]!QUOTE(F10,"東証","銘柄名")</f>
        <v>0</v>
      </c>
      <c r="G2" s="121">
        <f>[1]!QUOTE(G10,"東証","銘柄名")</f>
        <v>0</v>
      </c>
      <c r="H2" s="121"/>
      <c r="O2" s="68"/>
      <c r="P2" s="68"/>
    </row>
    <row r="3" spans="1:16">
      <c r="B3" t="s">
        <v>166</v>
      </c>
      <c r="C3" s="68" t="e">
        <f>VLOOKUP(C10,保有!$A:$J,10,0)</f>
        <v>#N/A</v>
      </c>
      <c r="D3" s="68" t="e">
        <f>VLOOKUP(D10,保有!$A:$J,10,0)</f>
        <v>#N/A</v>
      </c>
      <c r="E3" s="68" t="e">
        <f>VLOOKUP(E10,保有!$A:$J,10,0)</f>
        <v>#N/A</v>
      </c>
      <c r="F3" s="68" t="e">
        <f>VLOOKUP(F10,保有!$A:$J,10,0)</f>
        <v>#N/A</v>
      </c>
      <c r="G3" s="68" t="e">
        <f>VLOOKUP(G10,保有!$A:$J,10,0)</f>
        <v>#N/A</v>
      </c>
      <c r="H3" s="121"/>
      <c r="J3"/>
      <c r="O3" s="68"/>
      <c r="P3" s="68"/>
    </row>
    <row r="4" spans="1:16">
      <c r="A4" s="103"/>
      <c r="B4" t="s">
        <v>167</v>
      </c>
      <c r="C4" s="68">
        <f>[1]!QUOTE(C10,"","現在値")</f>
        <v>0</v>
      </c>
      <c r="D4" s="68">
        <f>[1]!QUOTE(D10,"","現在値")</f>
        <v>0</v>
      </c>
      <c r="E4" s="68">
        <f>[1]!QUOTE(E10,"","現在値")</f>
        <v>0</v>
      </c>
      <c r="F4" s="68">
        <f>[1]!QUOTE(F10,"","現在値")</f>
        <v>0</v>
      </c>
      <c r="G4" s="68">
        <f>[1]!QUOTE(G10,"","現在値")</f>
        <v>0</v>
      </c>
      <c r="H4" s="121"/>
      <c r="O4" s="68"/>
      <c r="P4" s="68"/>
    </row>
    <row r="5" spans="1:16">
      <c r="A5" s="103"/>
      <c r="B5" t="s">
        <v>168</v>
      </c>
      <c r="C5" s="68" t="e">
        <f>(C4-C3)*100</f>
        <v>#N/A</v>
      </c>
      <c r="D5" s="68" t="e">
        <f t="shared" ref="D5:G5" si="0">(D4-D3)*100</f>
        <v>#N/A</v>
      </c>
      <c r="E5" s="68" t="e">
        <f t="shared" si="0"/>
        <v>#N/A</v>
      </c>
      <c r="F5" s="68" t="e">
        <f t="shared" si="0"/>
        <v>#N/A</v>
      </c>
      <c r="G5" s="68" t="e">
        <f t="shared" si="0"/>
        <v>#N/A</v>
      </c>
      <c r="H5" s="121"/>
      <c r="O5" s="68"/>
      <c r="P5" s="68"/>
    </row>
    <row r="6" spans="1:16">
      <c r="B6" s="18" t="s">
        <v>209</v>
      </c>
      <c r="C6" s="126"/>
      <c r="D6" s="126"/>
      <c r="E6" s="126"/>
      <c r="F6" s="126"/>
      <c r="G6" s="126"/>
      <c r="H6" s="121"/>
      <c r="O6" s="68"/>
      <c r="P6" s="68"/>
    </row>
    <row r="7" spans="1:16">
      <c r="B7" s="18" t="s">
        <v>167</v>
      </c>
      <c r="C7" s="126">
        <f>[1]!QUOTE(C10,"","現在値")</f>
        <v>0</v>
      </c>
      <c r="D7" s="126">
        <f>[1]!QUOTE(D10,"","現在値")</f>
        <v>0</v>
      </c>
      <c r="E7" s="126">
        <f>[1]!QUOTE(E10,"","現在値")</f>
        <v>0</v>
      </c>
      <c r="F7" s="126">
        <f>[1]!QUOTE(F10,"","現在値")</f>
        <v>0</v>
      </c>
      <c r="G7" s="126">
        <f>[1]!QUOTE(G10,"","現在値")</f>
        <v>0</v>
      </c>
      <c r="H7" s="121"/>
      <c r="O7" s="68"/>
      <c r="P7" s="68"/>
    </row>
    <row r="8" spans="1:16" s="104" customFormat="1">
      <c r="B8" s="114" t="s">
        <v>165</v>
      </c>
      <c r="C8" s="129" t="str">
        <f>IF($A$2&gt;"08:00",IF($A$2&lt;"15:00",IF(COUNTIF(保有!$A:$E,C10)=0,IF(C6&lt;&gt;"",IF(C6+1&lt;C7,[1]!MARGINORDER(C10,C11,C12,C13,C14,C15,C16,C17,C18,C19,C20,C21,C22,C23,C24,C25,C26),"待ち1"),"待ち2"),"待ち3"),"待ち4"),"待ち5")</f>
        <v>待ち5</v>
      </c>
      <c r="D8" s="129" t="str">
        <f>IF($A$2&gt;"08:00",IF($A$2&lt;"15:00",IF(COUNTIF(保有!$A:$E,D10)=0,IF(D6&lt;&gt;"",IF(D6+1&lt;D7,[1]!MARGINORDER(D10,D11,D12,D13,D14,D15,D16,D17,D18,D19,D20,D21,D22,D23,D24,D25,D26),"待ち1"),"待ち2"),"待ち3"),"待ち4"),"待ち5")</f>
        <v>待ち5</v>
      </c>
      <c r="E8" s="129" t="str">
        <f>IF($A$2&gt;"08:00",IF($A$2&lt;"15:00",IF(COUNTIF(保有!$A:$E,E10)=0,IF(E6&lt;&gt;"",IF(E6+1&lt;E7,[1]!MARGINORDER(E10,E11,E12,E13,E14,E15,E16,E17,E18,E19,E20,E21,E22,E23,E24,E25,E26),"待ち1"),"待ち2"),"待ち3"),"待ち4"),"待ち5")</f>
        <v>待ち5</v>
      </c>
      <c r="F8" s="129" t="str">
        <f>IF($A$2&gt;"08:00",IF($A$2&lt;"15:00",IF(COUNTIF(保有!$A:$E,F10)=0,IF(F6&lt;&gt;"",IF(F6+1&lt;F7,[1]!MARGINORDER(F10,F11,F12,F13,F14,F15,F16,F17,F18,F19,F20,F21,F22,F23,F24,F25,F26),"待ち1"),"待ち2"),"待ち3"),"待ち4"),"待ち5")</f>
        <v>待ち5</v>
      </c>
      <c r="G8" s="129" t="str">
        <f>IF($A$2&gt;"08:00",IF($A$2&lt;"15:00",IF(COUNTIF(保有!$A:$E,G10)=0,IF(G6&lt;&gt;"",IF(G6+1&lt;G7,[1]!MARGINORDER(G10,G11,G12,G13,G14,G15,G16,G17,G18,G19,G20,G21,G22,G23,G24,G25,G26),"待ち1"),"待ち2"),"待ち3"),"待ち4"),"待ち5")</f>
        <v>待ち5</v>
      </c>
      <c r="H8" s="122"/>
    </row>
    <row r="9" spans="1:16">
      <c r="A9" s="117" t="s">
        <v>2</v>
      </c>
      <c r="B9" s="118"/>
      <c r="C9" s="118"/>
      <c r="D9" s="118"/>
      <c r="E9" s="118"/>
      <c r="F9" s="118"/>
      <c r="G9" s="118"/>
      <c r="H9" s="119"/>
      <c r="O9" s="68"/>
      <c r="P9" s="68"/>
    </row>
    <row r="10" spans="1:16">
      <c r="A10" s="70" t="s">
        <v>3</v>
      </c>
      <c r="B10" s="71" t="s">
        <v>4</v>
      </c>
      <c r="C10" s="92"/>
      <c r="D10" s="92"/>
      <c r="E10" s="92"/>
      <c r="F10" s="92"/>
      <c r="G10" s="92"/>
      <c r="H10" s="73"/>
      <c r="O10" s="68"/>
      <c r="P10" s="68"/>
    </row>
    <row r="11" spans="1:16">
      <c r="A11" s="74" t="s">
        <v>5</v>
      </c>
      <c r="B11" s="75" t="s">
        <v>6</v>
      </c>
      <c r="C11" s="76"/>
      <c r="D11" s="76"/>
      <c r="E11" s="76"/>
      <c r="F11" s="76"/>
      <c r="G11" s="76"/>
      <c r="H11" s="67" t="s">
        <v>72</v>
      </c>
      <c r="O11" s="68"/>
      <c r="P11" s="68"/>
    </row>
    <row r="12" spans="1:16">
      <c r="A12" s="74" t="s">
        <v>7</v>
      </c>
      <c r="B12" s="75" t="s">
        <v>8</v>
      </c>
      <c r="C12" s="76">
        <v>3</v>
      </c>
      <c r="D12" s="76">
        <v>3</v>
      </c>
      <c r="E12" s="76">
        <v>3</v>
      </c>
      <c r="F12" s="76">
        <v>3</v>
      </c>
      <c r="G12" s="76">
        <v>3</v>
      </c>
      <c r="H12" s="67" t="s">
        <v>73</v>
      </c>
      <c r="O12" s="68"/>
      <c r="P12" s="68"/>
    </row>
    <row r="13" spans="1:16">
      <c r="A13" s="74" t="s">
        <v>9</v>
      </c>
      <c r="B13" s="75" t="s">
        <v>10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67" t="s">
        <v>116</v>
      </c>
      <c r="O13" s="68"/>
      <c r="P13" s="68"/>
    </row>
    <row r="14" spans="1:16">
      <c r="A14" s="74" t="s">
        <v>11</v>
      </c>
      <c r="B14" s="75" t="s">
        <v>12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67" t="s">
        <v>117</v>
      </c>
      <c r="O14" s="68"/>
      <c r="P14" s="68"/>
    </row>
    <row r="15" spans="1:16">
      <c r="A15" s="74" t="s">
        <v>13</v>
      </c>
      <c r="B15" s="75" t="s">
        <v>14</v>
      </c>
      <c r="C15" s="76">
        <v>100</v>
      </c>
      <c r="D15" s="76">
        <v>100</v>
      </c>
      <c r="E15" s="76">
        <v>100</v>
      </c>
      <c r="F15" s="76">
        <v>100</v>
      </c>
      <c r="G15" s="76">
        <v>100</v>
      </c>
      <c r="H15" s="67" t="s">
        <v>15</v>
      </c>
      <c r="O15" s="68"/>
      <c r="P15" s="68"/>
    </row>
    <row r="16" spans="1:16">
      <c r="A16" s="74" t="s">
        <v>16</v>
      </c>
      <c r="B16" s="75" t="s">
        <v>17</v>
      </c>
      <c r="C16" s="76" t="s">
        <v>75</v>
      </c>
      <c r="D16" s="76" t="s">
        <v>75</v>
      </c>
      <c r="E16" s="76" t="s">
        <v>75</v>
      </c>
      <c r="F16" s="76" t="s">
        <v>75</v>
      </c>
      <c r="G16" s="76" t="s">
        <v>75</v>
      </c>
      <c r="H16" s="67" t="s">
        <v>74</v>
      </c>
      <c r="O16" s="68"/>
      <c r="P16" s="68"/>
    </row>
    <row r="17" spans="1:16">
      <c r="A17" s="74" t="s">
        <v>18</v>
      </c>
      <c r="B17" s="75" t="s">
        <v>19</v>
      </c>
      <c r="C17" s="76"/>
      <c r="D17" s="76"/>
      <c r="E17" s="76"/>
      <c r="F17" s="76"/>
      <c r="G17" s="76"/>
      <c r="H17" s="67" t="s">
        <v>20</v>
      </c>
      <c r="O17" s="68"/>
      <c r="P17" s="68"/>
    </row>
    <row r="18" spans="1:16">
      <c r="A18" s="74" t="s">
        <v>21</v>
      </c>
      <c r="B18" s="75" t="s">
        <v>22</v>
      </c>
      <c r="C18" s="76">
        <v>0</v>
      </c>
      <c r="D18" s="76">
        <v>0</v>
      </c>
      <c r="E18" s="76">
        <v>0</v>
      </c>
      <c r="F18" s="76">
        <v>0</v>
      </c>
      <c r="G18" s="76">
        <v>0</v>
      </c>
      <c r="H18" s="67" t="s">
        <v>118</v>
      </c>
      <c r="O18" s="68"/>
      <c r="P18" s="68"/>
    </row>
    <row r="19" spans="1:16">
      <c r="A19" s="74" t="s">
        <v>23</v>
      </c>
      <c r="B19" s="75" t="s">
        <v>26</v>
      </c>
      <c r="C19" s="76">
        <v>1</v>
      </c>
      <c r="D19" s="76">
        <v>1</v>
      </c>
      <c r="E19" s="76">
        <v>1</v>
      </c>
      <c r="F19" s="76">
        <v>1</v>
      </c>
      <c r="G19" s="76">
        <v>1</v>
      </c>
      <c r="H19" s="67" t="s">
        <v>24</v>
      </c>
      <c r="O19" s="68"/>
      <c r="P19" s="68"/>
    </row>
    <row r="20" spans="1:16">
      <c r="A20" s="74" t="s">
        <v>25</v>
      </c>
      <c r="B20" s="75" t="s">
        <v>76</v>
      </c>
      <c r="C20" s="76">
        <v>1</v>
      </c>
      <c r="D20" s="76">
        <v>1</v>
      </c>
      <c r="E20" s="76">
        <v>1</v>
      </c>
      <c r="F20" s="76">
        <v>1</v>
      </c>
      <c r="G20" s="76">
        <v>1</v>
      </c>
      <c r="H20" s="67" t="s">
        <v>24</v>
      </c>
      <c r="O20" s="68"/>
      <c r="P20" s="68"/>
    </row>
    <row r="21" spans="1:16">
      <c r="A21" s="74" t="s">
        <v>32</v>
      </c>
      <c r="B21" s="75" t="s">
        <v>27</v>
      </c>
      <c r="C21" s="85"/>
      <c r="D21" s="85"/>
      <c r="E21" s="85"/>
      <c r="F21" s="85"/>
      <c r="G21" s="85"/>
      <c r="H21" s="67" t="s">
        <v>93</v>
      </c>
      <c r="O21" s="68"/>
      <c r="P21" s="68"/>
    </row>
    <row r="22" spans="1:16">
      <c r="A22" s="74" t="s">
        <v>122</v>
      </c>
      <c r="B22" s="75" t="s">
        <v>28</v>
      </c>
      <c r="C22" s="125" t="str">
        <f ca="1">RIGHT(NOW(),5) &amp; C10&amp;"N"</f>
        <v>84491N</v>
      </c>
      <c r="D22" s="125" t="s">
        <v>202</v>
      </c>
      <c r="E22" s="125" t="s">
        <v>203</v>
      </c>
      <c r="F22" s="125" t="s">
        <v>204</v>
      </c>
      <c r="G22" s="125" t="s">
        <v>205</v>
      </c>
      <c r="H22" s="67" t="s">
        <v>29</v>
      </c>
      <c r="O22" s="68"/>
      <c r="P22" s="68"/>
    </row>
    <row r="23" spans="1:16">
      <c r="A23" s="77" t="s">
        <v>107</v>
      </c>
      <c r="B23" s="78" t="s">
        <v>108</v>
      </c>
      <c r="C23" s="79"/>
      <c r="D23" s="79"/>
      <c r="E23" s="79"/>
      <c r="F23" s="79"/>
      <c r="G23" s="79"/>
      <c r="H23" s="123" t="s">
        <v>119</v>
      </c>
      <c r="O23" s="68"/>
      <c r="P23" s="68"/>
    </row>
    <row r="24" spans="1:16">
      <c r="A24" s="77" t="s">
        <v>109</v>
      </c>
      <c r="B24" s="78" t="s">
        <v>110</v>
      </c>
      <c r="C24" s="79"/>
      <c r="D24" s="79"/>
      <c r="E24" s="79"/>
      <c r="F24" s="79"/>
      <c r="G24" s="79"/>
      <c r="H24" s="123" t="s">
        <v>115</v>
      </c>
      <c r="O24" s="68"/>
      <c r="P24" s="68"/>
    </row>
    <row r="25" spans="1:16">
      <c r="A25" s="77" t="s">
        <v>111</v>
      </c>
      <c r="B25" s="78" t="s">
        <v>112</v>
      </c>
      <c r="C25" s="79">
        <v>1</v>
      </c>
      <c r="D25" s="79">
        <v>1</v>
      </c>
      <c r="E25" s="79">
        <v>1</v>
      </c>
      <c r="F25" s="79">
        <v>1</v>
      </c>
      <c r="G25" s="79">
        <v>1</v>
      </c>
      <c r="H25" s="123" t="s">
        <v>120</v>
      </c>
      <c r="O25" s="68"/>
      <c r="P25" s="68"/>
    </row>
    <row r="26" spans="1:16">
      <c r="A26" s="80" t="s">
        <v>113</v>
      </c>
      <c r="B26" s="81" t="s">
        <v>114</v>
      </c>
      <c r="C26" s="82">
        <v>1</v>
      </c>
      <c r="D26" s="82">
        <v>1</v>
      </c>
      <c r="E26" s="82">
        <v>1</v>
      </c>
      <c r="F26" s="82">
        <v>1</v>
      </c>
      <c r="G26" s="82">
        <v>1</v>
      </c>
      <c r="H26" s="124" t="s">
        <v>121</v>
      </c>
      <c r="O26" s="68"/>
      <c r="P26" s="68"/>
    </row>
    <row r="27" spans="1:16">
      <c r="D27" s="68" t="str">
        <f>IFERROR(INDEX($B$8:$B$14,MATCH(LARGE(($A$1:$A$14=#REF!)*1/ROW($A$1:$A$14),COLUMNS($A$1:A$1)),1/ROW($A$1:$A$14),0)),"")</f>
        <v/>
      </c>
    </row>
    <row r="28" spans="1:16">
      <c r="A28" s="46" t="s">
        <v>164</v>
      </c>
      <c r="B28" s="69"/>
      <c r="C28" t="s">
        <v>159</v>
      </c>
      <c r="D28" t="s">
        <v>160</v>
      </c>
      <c r="E28" t="s">
        <v>161</v>
      </c>
      <c r="F28" t="s">
        <v>162</v>
      </c>
      <c r="G28" t="s">
        <v>163</v>
      </c>
      <c r="H28" s="121"/>
      <c r="I28" s="121"/>
      <c r="O28" s="68"/>
      <c r="P28" s="68"/>
    </row>
    <row r="29" spans="1:16">
      <c r="B29" s="114" t="s">
        <v>133</v>
      </c>
      <c r="C29" s="91">
        <f>C2</f>
        <v>0</v>
      </c>
      <c r="D29" s="91">
        <f t="shared" ref="D29:G29" si="1">D2</f>
        <v>0</v>
      </c>
      <c r="E29" s="91">
        <f t="shared" si="1"/>
        <v>0</v>
      </c>
      <c r="F29" s="91">
        <f t="shared" si="1"/>
        <v>0</v>
      </c>
      <c r="G29" s="91">
        <f t="shared" si="1"/>
        <v>0</v>
      </c>
      <c r="H29" s="121"/>
      <c r="I29" s="121"/>
      <c r="O29" s="68"/>
      <c r="P29" s="68"/>
    </row>
    <row r="30" spans="1:16">
      <c r="B30" s="114" t="s">
        <v>165</v>
      </c>
      <c r="C30" s="130" t="str">
        <f ca="1">IF(SUMIF(保有!$A:$E,C32,保有!$E:$E)=100,IF(C7&lt;C6,[1]!REPAYMENTORDER(C32,C33,C34,C35,C36,C37,C38,C39,C40,C41,C42,C43,C44,C45,C46,C47,C48,C49,C50),"待ち1"),"待ち2")</f>
        <v>待ち2</v>
      </c>
      <c r="D30" s="130" t="str">
        <f ca="1">IF(SUMIF(保有!$A:$E,D32,保有!$E:$E)=100,IF(D7&lt;D6,[1]!REPAYMENTORDER(D32,D33,D34,D35,D36,D37,D38,D39,D40,D41,D42,D43,D44,D45,D46,D47,D48,D49,D50),"待ち1"),"待ち2")</f>
        <v>待ち2</v>
      </c>
      <c r="E30" s="130" t="str">
        <f ca="1">IF(SUMIF(保有!$A:$E,E32,保有!$E:$E)=100,IF(E7&lt;E6,[1]!REPAYMENTORDER(E32,E33,E34,E35,E36,E37,E38,E39,E40,E41,E42,E43,E44,E45,E46,E47,E48,E49,E50),"待ち1"),"待ち2")</f>
        <v>待ち2</v>
      </c>
      <c r="F30" s="130" t="str">
        <f ca="1">IF(SUMIF(保有!$A:$E,F32,保有!$E:$E)=100,IF(F7&lt;F6,[1]!REPAYMENTORDER(F32,F33,F34,F35,F36,F37,F38,F39,F40,F41,F42,F43,F44,F45,F46,F47,F48,F49,F50),"待ち1"),"待ち2")</f>
        <v>待ち2</v>
      </c>
      <c r="G30" s="130" t="str">
        <f ca="1">IF(SUMIF(保有!$A:$E,G32,保有!$E:$E)=100,IF(G7&lt;G6,[1]!REPAYMENTORDER(G32,G33,G34,G35,G36,G37,G38,G39,G40,G41,G42,G43,G44,G45,G46,G47,G48,G49,G50),"待ち1"),"待ち2")</f>
        <v>待ち2</v>
      </c>
      <c r="H30" s="121"/>
      <c r="I30" s="121"/>
      <c r="O30" s="68"/>
      <c r="P30" s="68"/>
    </row>
    <row r="31" spans="1:16">
      <c r="A31" s="117" t="s">
        <v>2</v>
      </c>
      <c r="B31" s="118"/>
      <c r="C31" s="118"/>
      <c r="D31" s="118"/>
      <c r="E31" s="118"/>
      <c r="F31" s="118"/>
      <c r="G31" s="118"/>
      <c r="H31" s="119"/>
      <c r="I31" s="121"/>
      <c r="O31" s="68"/>
      <c r="P31" s="68"/>
    </row>
    <row r="32" spans="1:16">
      <c r="A32" s="70" t="s">
        <v>3</v>
      </c>
      <c r="B32" s="71" t="s">
        <v>4</v>
      </c>
      <c r="C32" s="72">
        <f>C$10</f>
        <v>0</v>
      </c>
      <c r="D32" s="72">
        <f t="shared" ref="D32:G32" si="2">D$10</f>
        <v>0</v>
      </c>
      <c r="E32" s="72">
        <f t="shared" si="2"/>
        <v>0</v>
      </c>
      <c r="F32" s="72">
        <f t="shared" si="2"/>
        <v>0</v>
      </c>
      <c r="G32" s="72">
        <f t="shared" si="2"/>
        <v>0</v>
      </c>
      <c r="H32" s="73"/>
      <c r="I32" s="121"/>
      <c r="O32" s="68"/>
      <c r="P32" s="68"/>
    </row>
    <row r="33" spans="1:16">
      <c r="A33" s="74" t="s">
        <v>5</v>
      </c>
      <c r="B33" s="75" t="s">
        <v>6</v>
      </c>
      <c r="C33" s="76"/>
      <c r="D33" s="76"/>
      <c r="E33" s="76"/>
      <c r="F33" s="76"/>
      <c r="G33" s="76"/>
      <c r="H33" s="67" t="s">
        <v>72</v>
      </c>
      <c r="I33" s="121"/>
      <c r="O33" s="68"/>
      <c r="P33" s="68"/>
    </row>
    <row r="34" spans="1:16">
      <c r="A34" s="74" t="s">
        <v>7</v>
      </c>
      <c r="B34" s="75" t="s">
        <v>8</v>
      </c>
      <c r="C34" s="76">
        <v>1</v>
      </c>
      <c r="D34" s="76">
        <v>1</v>
      </c>
      <c r="E34" s="76">
        <v>1</v>
      </c>
      <c r="F34" s="76">
        <v>1</v>
      </c>
      <c r="G34" s="76">
        <v>1</v>
      </c>
      <c r="H34" s="88" t="s">
        <v>132</v>
      </c>
      <c r="I34" s="121"/>
      <c r="O34" s="68"/>
      <c r="P34" s="68"/>
    </row>
    <row r="35" spans="1:16">
      <c r="A35" s="74" t="s">
        <v>9</v>
      </c>
      <c r="B35" s="75" t="s">
        <v>10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67" t="s">
        <v>116</v>
      </c>
      <c r="I35" s="121"/>
      <c r="O35" s="68"/>
      <c r="P35" s="68"/>
    </row>
    <row r="36" spans="1:16">
      <c r="A36" s="74" t="s">
        <v>11</v>
      </c>
      <c r="B36" s="75" t="s">
        <v>12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67" t="s">
        <v>117</v>
      </c>
      <c r="I36" s="121"/>
      <c r="O36" s="68"/>
      <c r="P36" s="68"/>
    </row>
    <row r="37" spans="1:16">
      <c r="A37" s="74" t="s">
        <v>13</v>
      </c>
      <c r="B37" s="75" t="s">
        <v>14</v>
      </c>
      <c r="C37" s="76">
        <v>100</v>
      </c>
      <c r="D37" s="76">
        <v>100</v>
      </c>
      <c r="E37" s="76">
        <v>100</v>
      </c>
      <c r="F37" s="76">
        <v>100</v>
      </c>
      <c r="G37" s="76">
        <v>100</v>
      </c>
      <c r="H37" s="67" t="s">
        <v>15</v>
      </c>
      <c r="I37" s="121"/>
      <c r="O37" s="68"/>
      <c r="P37" s="68"/>
    </row>
    <row r="38" spans="1:16">
      <c r="A38" s="74" t="s">
        <v>16</v>
      </c>
      <c r="B38" s="75" t="s">
        <v>17</v>
      </c>
      <c r="C38" s="76" t="s">
        <v>75</v>
      </c>
      <c r="D38" s="76" t="s">
        <v>75</v>
      </c>
      <c r="E38" s="76" t="s">
        <v>75</v>
      </c>
      <c r="F38" s="76" t="s">
        <v>75</v>
      </c>
      <c r="G38" s="76" t="s">
        <v>75</v>
      </c>
      <c r="H38" s="67" t="s">
        <v>74</v>
      </c>
      <c r="I38" s="121"/>
      <c r="O38" s="68"/>
      <c r="P38" s="68"/>
    </row>
    <row r="39" spans="1:16">
      <c r="A39" s="74" t="s">
        <v>18</v>
      </c>
      <c r="B39" s="75" t="s">
        <v>19</v>
      </c>
      <c r="C39" s="76"/>
      <c r="D39" s="76"/>
      <c r="E39" s="76"/>
      <c r="F39" s="76"/>
      <c r="G39" s="76"/>
      <c r="H39" s="67" t="s">
        <v>20</v>
      </c>
      <c r="I39" s="121"/>
      <c r="O39" s="68"/>
      <c r="P39" s="68"/>
    </row>
    <row r="40" spans="1:16">
      <c r="A40" s="74" t="s">
        <v>21</v>
      </c>
      <c r="B40" s="75" t="s">
        <v>22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67" t="s">
        <v>118</v>
      </c>
      <c r="I40" s="121"/>
      <c r="O40" s="68"/>
      <c r="P40" s="68"/>
    </row>
    <row r="41" spans="1:16">
      <c r="A41" s="74" t="s">
        <v>23</v>
      </c>
      <c r="B41" s="75" t="s">
        <v>44</v>
      </c>
      <c r="C41" s="76" t="e">
        <f>C3</f>
        <v>#N/A</v>
      </c>
      <c r="D41" s="76" t="e">
        <f t="shared" ref="D41:G41" si="3">D3</f>
        <v>#N/A</v>
      </c>
      <c r="E41" s="76" t="e">
        <f t="shared" si="3"/>
        <v>#N/A</v>
      </c>
      <c r="F41" s="76" t="e">
        <f t="shared" si="3"/>
        <v>#N/A</v>
      </c>
      <c r="G41" s="76" t="e">
        <f t="shared" si="3"/>
        <v>#N/A</v>
      </c>
      <c r="H41" s="67" t="s">
        <v>66</v>
      </c>
      <c r="I41" s="121"/>
      <c r="O41" s="68"/>
      <c r="P41" s="68"/>
    </row>
    <row r="42" spans="1:16">
      <c r="A42" s="74" t="s">
        <v>25</v>
      </c>
      <c r="B42" s="75" t="s">
        <v>45</v>
      </c>
      <c r="C42" s="76" t="e">
        <f>VLOOKUP(C32,保有!$A:$H,8,0)</f>
        <v>#N/A</v>
      </c>
      <c r="D42" s="76" t="e">
        <f>VLOOKUP(D32,保有!$A:$H,8,0)</f>
        <v>#N/A</v>
      </c>
      <c r="E42" s="76" t="e">
        <f>VLOOKUP(E32,保有!$A:$H,8,0)</f>
        <v>#N/A</v>
      </c>
      <c r="F42" s="76" t="e">
        <f>VLOOKUP(F32,保有!$A:$H,8,0)</f>
        <v>#N/A</v>
      </c>
      <c r="G42" s="76" t="e">
        <f>VLOOKUP(G32,保有!$A:$H,8,0)</f>
        <v>#N/A</v>
      </c>
      <c r="H42" s="67" t="s">
        <v>67</v>
      </c>
      <c r="I42" s="121"/>
      <c r="O42" s="68"/>
      <c r="P42" s="68"/>
    </row>
    <row r="43" spans="1:16">
      <c r="A43" s="86" t="s">
        <v>126</v>
      </c>
      <c r="B43" s="75" t="s">
        <v>26</v>
      </c>
      <c r="C43" s="76">
        <v>1</v>
      </c>
      <c r="D43" s="76">
        <v>1</v>
      </c>
      <c r="E43" s="76">
        <v>1</v>
      </c>
      <c r="F43" s="76">
        <v>1</v>
      </c>
      <c r="G43" s="76">
        <v>1</v>
      </c>
      <c r="H43" s="67" t="s">
        <v>24</v>
      </c>
      <c r="I43" s="121"/>
      <c r="O43" s="68"/>
      <c r="P43" s="68"/>
    </row>
    <row r="44" spans="1:16">
      <c r="A44" s="86" t="s">
        <v>127</v>
      </c>
      <c r="B44" s="75" t="s">
        <v>76</v>
      </c>
      <c r="C44" s="76">
        <v>1</v>
      </c>
      <c r="D44" s="76">
        <v>1</v>
      </c>
      <c r="E44" s="76">
        <v>1</v>
      </c>
      <c r="F44" s="76">
        <v>1</v>
      </c>
      <c r="G44" s="76">
        <v>1</v>
      </c>
      <c r="H44" s="67" t="s">
        <v>24</v>
      </c>
      <c r="I44" s="121"/>
      <c r="O44" s="68"/>
      <c r="P44" s="68"/>
    </row>
    <row r="45" spans="1:16">
      <c r="A45" s="86" t="s">
        <v>128</v>
      </c>
      <c r="B45" s="75" t="s">
        <v>27</v>
      </c>
      <c r="C45" s="85"/>
      <c r="D45" s="85"/>
      <c r="E45" s="85"/>
      <c r="F45" s="85"/>
      <c r="G45" s="85"/>
      <c r="H45" s="67" t="s">
        <v>93</v>
      </c>
      <c r="I45" s="121"/>
      <c r="O45" s="68"/>
      <c r="P45" s="68"/>
    </row>
    <row r="46" spans="1:16">
      <c r="A46" s="74" t="s">
        <v>123</v>
      </c>
      <c r="B46" s="75" t="s">
        <v>28</v>
      </c>
      <c r="C46" s="85" t="str">
        <f ca="1">RIGHT(NOW(),5) &amp; C10&amp;"R"</f>
        <v>84491R</v>
      </c>
      <c r="D46" s="85" t="str">
        <f t="shared" ref="D46:G46" ca="1" si="4">RIGHT(NOW(),5) &amp; D10&amp;"R"</f>
        <v>84491R</v>
      </c>
      <c r="E46" s="85" t="str">
        <f t="shared" ca="1" si="4"/>
        <v>84491R</v>
      </c>
      <c r="F46" s="85" t="str">
        <f t="shared" ca="1" si="4"/>
        <v>84491R</v>
      </c>
      <c r="G46" s="85" t="str">
        <f t="shared" ca="1" si="4"/>
        <v>84491R</v>
      </c>
      <c r="H46" s="67" t="s">
        <v>29</v>
      </c>
      <c r="I46" s="121"/>
      <c r="O46" s="68"/>
      <c r="P46" s="68"/>
    </row>
    <row r="47" spans="1:16">
      <c r="A47" s="86" t="s">
        <v>111</v>
      </c>
      <c r="B47" s="84" t="s">
        <v>108</v>
      </c>
      <c r="C47" s="87"/>
      <c r="D47" s="87"/>
      <c r="E47" s="87"/>
      <c r="F47" s="87"/>
      <c r="G47" s="87"/>
      <c r="H47" s="120" t="s">
        <v>119</v>
      </c>
      <c r="I47" s="121"/>
      <c r="O47" s="68"/>
      <c r="P47" s="68"/>
    </row>
    <row r="48" spans="1:16">
      <c r="A48" s="74" t="s">
        <v>129</v>
      </c>
      <c r="B48" s="78" t="s">
        <v>110</v>
      </c>
      <c r="C48" s="79"/>
      <c r="D48" s="79"/>
      <c r="E48" s="79"/>
      <c r="F48" s="79"/>
      <c r="G48" s="79"/>
      <c r="H48" s="123" t="s">
        <v>115</v>
      </c>
      <c r="I48" s="121"/>
      <c r="O48" s="68"/>
      <c r="P48" s="68"/>
    </row>
    <row r="49" spans="1:16">
      <c r="A49" s="86" t="s">
        <v>130</v>
      </c>
      <c r="B49" s="78" t="s">
        <v>112</v>
      </c>
      <c r="C49" s="79">
        <v>1</v>
      </c>
      <c r="D49" s="79">
        <v>1</v>
      </c>
      <c r="E49" s="79">
        <v>1</v>
      </c>
      <c r="F49" s="79">
        <v>1</v>
      </c>
      <c r="G49" s="79">
        <v>1</v>
      </c>
      <c r="H49" s="123" t="s">
        <v>120</v>
      </c>
      <c r="I49" s="121"/>
      <c r="O49" s="68"/>
      <c r="P49" s="68"/>
    </row>
    <row r="50" spans="1:16">
      <c r="A50" s="83" t="s">
        <v>131</v>
      </c>
      <c r="B50" s="81" t="s">
        <v>114</v>
      </c>
      <c r="C50" s="82">
        <v>1</v>
      </c>
      <c r="D50" s="82">
        <v>1</v>
      </c>
      <c r="E50" s="82">
        <v>1</v>
      </c>
      <c r="F50" s="82">
        <v>1</v>
      </c>
      <c r="G50" s="82">
        <v>1</v>
      </c>
      <c r="H50" s="124" t="s">
        <v>121</v>
      </c>
      <c r="I50" s="121"/>
      <c r="O50" s="68"/>
      <c r="P50" s="68"/>
    </row>
  </sheetData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注文照会</vt:lpstr>
      <vt:lpstr>約定一覧</vt:lpstr>
      <vt:lpstr>保有</vt:lpstr>
      <vt:lpstr>注文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kazuho</dc:creator>
  <cp:lastModifiedBy>kazuho</cp:lastModifiedBy>
  <cp:lastPrinted>2009-02-12T05:28:28Z</cp:lastPrinted>
  <dcterms:created xsi:type="dcterms:W3CDTF">2009-02-12T03:12:29Z</dcterms:created>
  <dcterms:modified xsi:type="dcterms:W3CDTF">2019-12-02T05:53:34Z</dcterms:modified>
</cp:coreProperties>
</file>